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GRC\2019 GRC P2\2020-2022 GRC P2\Direct Testimony\Marg Dist Costs\Dist Rev Alloc\"/>
    </mc:Choice>
  </mc:AlternateContent>
  <xr:revisionPtr revIDLastSave="0" documentId="8_{78B41044-3CB9-4A3C-9BC2-C4F27A64B5AB}" xr6:coauthVersionLast="31" xr6:coauthVersionMax="31" xr10:uidLastSave="{00000000-0000-0000-0000-000000000000}"/>
  <bookViews>
    <workbookView xWindow="0" yWindow="0" windowWidth="28800" windowHeight="11910" tabRatio="723" firstSheet="1" activeTab="11" xr2:uid="{00000000-000D-0000-FFFF-FFFF00000000}"/>
  </bookViews>
  <sheets>
    <sheet name="2014" sheetId="1" r:id="rId1"/>
    <sheet name="2015" sheetId="2" r:id="rId2"/>
    <sheet name="2016" sheetId="3" r:id="rId3"/>
    <sheet name="2014 Schools" sheetId="5" r:id="rId4"/>
    <sheet name="2015 Schools" sheetId="6" r:id="rId5"/>
    <sheet name="2016 Schools" sheetId="7" r:id="rId6"/>
    <sheet name="2014 Non-Schools" sheetId="9" r:id="rId7"/>
    <sheet name="2015 Non-Schools" sheetId="10" r:id="rId8"/>
    <sheet name="2016 Non-Schools" sheetId="11" r:id="rId9"/>
    <sheet name="School Summary" sheetId="8" r:id="rId10"/>
    <sheet name="Summary" sheetId="4" r:id="rId11"/>
    <sheet name="Non-School Summary" sheetId="13" r:id="rId1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3" l="1"/>
  <c r="G20" i="3"/>
  <c r="H20" i="3"/>
  <c r="D20" i="3"/>
  <c r="E20" i="3"/>
  <c r="C20" i="3"/>
  <c r="C3" i="13"/>
  <c r="B3" i="13"/>
  <c r="B20" i="4"/>
  <c r="B12" i="4"/>
  <c r="B11" i="4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16" i="8"/>
  <c r="H16" i="11"/>
  <c r="G16" i="11"/>
  <c r="H13" i="3"/>
  <c r="K6" i="4"/>
  <c r="C23" i="4" s="1"/>
  <c r="B23" i="4"/>
  <c r="C13" i="9"/>
  <c r="G6" i="13" l="1"/>
  <c r="C6" i="13"/>
  <c r="B6" i="13"/>
  <c r="C5" i="13"/>
  <c r="B5" i="13"/>
  <c r="C4" i="13"/>
  <c r="B4" i="13"/>
  <c r="C2" i="13"/>
  <c r="B2" i="13"/>
  <c r="C13" i="11"/>
  <c r="C13" i="10"/>
  <c r="H12" i="11"/>
  <c r="K3" i="13" s="1"/>
  <c r="G12" i="11"/>
  <c r="J3" i="13" s="1"/>
  <c r="H11" i="11"/>
  <c r="K2" i="13" s="1"/>
  <c r="G11" i="11"/>
  <c r="J2" i="13" s="1"/>
  <c r="H10" i="11"/>
  <c r="K4" i="13" s="1"/>
  <c r="G10" i="11"/>
  <c r="J4" i="13" s="1"/>
  <c r="H9" i="11"/>
  <c r="K6" i="13" s="1"/>
  <c r="G9" i="11"/>
  <c r="J6" i="13" s="1"/>
  <c r="H8" i="11"/>
  <c r="G8" i="11"/>
  <c r="H7" i="11"/>
  <c r="G7" i="11"/>
  <c r="H12" i="10"/>
  <c r="G3" i="13" s="1"/>
  <c r="G12" i="10"/>
  <c r="F3" i="13" s="1"/>
  <c r="H11" i="10"/>
  <c r="G2" i="13" s="1"/>
  <c r="G11" i="10"/>
  <c r="F2" i="13" s="1"/>
  <c r="H10" i="10"/>
  <c r="G4" i="13" s="1"/>
  <c r="G10" i="10"/>
  <c r="F4" i="13" s="1"/>
  <c r="H9" i="10"/>
  <c r="G9" i="10"/>
  <c r="F6" i="13" s="1"/>
  <c r="H8" i="10"/>
  <c r="G5" i="13" s="1"/>
  <c r="G8" i="10"/>
  <c r="F5" i="13" s="1"/>
  <c r="H7" i="10"/>
  <c r="G7" i="10"/>
  <c r="H12" i="9"/>
  <c r="G12" i="9"/>
  <c r="H11" i="9"/>
  <c r="G11" i="9"/>
  <c r="H10" i="9"/>
  <c r="G10" i="9"/>
  <c r="H9" i="9"/>
  <c r="G9" i="9"/>
  <c r="H8" i="9"/>
  <c r="G8" i="9"/>
  <c r="H7" i="9"/>
  <c r="G7" i="9"/>
  <c r="R4" i="1"/>
  <c r="R3" i="1"/>
  <c r="C11" i="13" l="1"/>
  <c r="C12" i="13"/>
  <c r="B12" i="13"/>
  <c r="B20" i="13"/>
  <c r="C15" i="13"/>
  <c r="B15" i="13"/>
  <c r="J5" i="13"/>
  <c r="B14" i="13" s="1"/>
  <c r="K5" i="13"/>
  <c r="C14" i="13" s="1"/>
  <c r="B13" i="13"/>
  <c r="C13" i="13"/>
  <c r="B11" i="13"/>
  <c r="B19" i="13"/>
  <c r="B22" i="13"/>
  <c r="C23" i="13"/>
  <c r="C21" i="13"/>
  <c r="B21" i="13"/>
  <c r="C19" i="13"/>
  <c r="C22" i="13"/>
  <c r="C20" i="13"/>
  <c r="B23" i="13"/>
  <c r="B3" i="1"/>
  <c r="G7" i="7" l="1"/>
  <c r="C4" i="8" s="1"/>
  <c r="F7" i="7"/>
  <c r="B4" i="8" s="1"/>
  <c r="G7" i="6"/>
  <c r="C3" i="8" s="1"/>
  <c r="F7" i="6"/>
  <c r="B3" i="8" s="1"/>
  <c r="B2" i="8"/>
  <c r="C2" i="8"/>
  <c r="C5" i="8" l="1"/>
  <c r="B5" i="8"/>
  <c r="B6" i="8"/>
  <c r="C6" i="8"/>
  <c r="D4" i="3"/>
  <c r="D4" i="2"/>
  <c r="D4" i="1"/>
  <c r="D3" i="1"/>
  <c r="C17" i="1"/>
  <c r="G11" i="3" l="1"/>
  <c r="H11" i="3"/>
  <c r="G12" i="3"/>
  <c r="J5" i="4" s="1"/>
  <c r="H12" i="3"/>
  <c r="K5" i="4" s="1"/>
  <c r="G13" i="3"/>
  <c r="J6" i="4" s="1"/>
  <c r="G14" i="3"/>
  <c r="J4" i="4" s="1"/>
  <c r="H14" i="3"/>
  <c r="K4" i="4" s="1"/>
  <c r="G15" i="3"/>
  <c r="J2" i="4" s="1"/>
  <c r="H15" i="3"/>
  <c r="K2" i="4" s="1"/>
  <c r="G16" i="3"/>
  <c r="J3" i="4" s="1"/>
  <c r="H16" i="3"/>
  <c r="K3" i="4" s="1"/>
  <c r="C17" i="3"/>
  <c r="G15" i="2"/>
  <c r="F2" i="4" s="1"/>
  <c r="C17" i="2"/>
  <c r="H15" i="2"/>
  <c r="G2" i="4" s="1"/>
  <c r="C11" i="4" s="1"/>
  <c r="G11" i="2"/>
  <c r="H16" i="2"/>
  <c r="G3" i="4" s="1"/>
  <c r="C12" i="4" s="1"/>
  <c r="G16" i="2"/>
  <c r="F3" i="4" s="1"/>
  <c r="H14" i="2"/>
  <c r="G4" i="4" s="1"/>
  <c r="C13" i="4" s="1"/>
  <c r="G14" i="2"/>
  <c r="F4" i="4" s="1"/>
  <c r="H13" i="2"/>
  <c r="G6" i="4" s="1"/>
  <c r="G13" i="2"/>
  <c r="F6" i="4" s="1"/>
  <c r="H12" i="2"/>
  <c r="G5" i="4" s="1"/>
  <c r="C14" i="4" s="1"/>
  <c r="G12" i="2"/>
  <c r="F5" i="4" s="1"/>
  <c r="B14" i="4" s="1"/>
  <c r="H11" i="2"/>
  <c r="G12" i="1"/>
  <c r="B5" i="4" s="1"/>
  <c r="B22" i="4" s="1"/>
  <c r="H12" i="1"/>
  <c r="C5" i="4" s="1"/>
  <c r="C22" i="4" s="1"/>
  <c r="G13" i="1"/>
  <c r="B6" i="4" s="1"/>
  <c r="H13" i="1"/>
  <c r="C6" i="4" s="1"/>
  <c r="G14" i="1"/>
  <c r="B4" i="4" s="1"/>
  <c r="B21" i="4" s="1"/>
  <c r="H14" i="1"/>
  <c r="C4" i="4" s="1"/>
  <c r="G15" i="1"/>
  <c r="B2" i="4" s="1"/>
  <c r="H15" i="1"/>
  <c r="C2" i="4" s="1"/>
  <c r="G16" i="1"/>
  <c r="B3" i="4" s="1"/>
  <c r="H16" i="1"/>
  <c r="C3" i="4" s="1"/>
  <c r="H11" i="1"/>
  <c r="G11" i="1"/>
  <c r="B3" i="3"/>
  <c r="D3" i="3" s="1"/>
  <c r="C19" i="4" l="1"/>
  <c r="C20" i="4"/>
  <c r="C21" i="4"/>
  <c r="B19" i="4"/>
  <c r="C15" i="4"/>
  <c r="B15" i="4"/>
  <c r="B13" i="4"/>
  <c r="C4" i="2"/>
  <c r="B3" i="2"/>
  <c r="D3" i="2" s="1"/>
  <c r="C4" i="1"/>
  <c r="C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Mondragon, Josue</author>
  </authors>
  <commentList>
    <comment ref="C11" authorId="0" shapeId="0" xr:uid="{00000000-0006-0000-0200-000001000000}">
      <text>
        <r>
          <rPr>
            <b/>
            <sz val="9"/>
            <color indexed="81"/>
            <rFont val="Tahoma"/>
            <charset val="1"/>
          </rPr>
          <t>Mondragon, Josue:</t>
        </r>
        <r>
          <rPr>
            <sz val="9"/>
            <color indexed="81"/>
            <rFont val="Tahoma"/>
            <charset val="1"/>
          </rPr>
          <t xml:space="preserve">
includes 1 SPEC rate customer</t>
        </r>
      </text>
    </comment>
  </commentList>
</comments>
</file>

<file path=xl/sharedStrings.xml><?xml version="1.0" encoding="utf-8"?>
<sst xmlns="http://schemas.openxmlformats.org/spreadsheetml/2006/main" count="536" uniqueCount="85">
  <si>
    <t>Starting File</t>
  </si>
  <si>
    <t>Record Counts</t>
  </si>
  <si>
    <t>Change</t>
  </si>
  <si>
    <t>Missing Circuit and Sustation</t>
  </si>
  <si>
    <t>Missing Rate</t>
  </si>
  <si>
    <t>class</t>
  </si>
  <si>
    <t>_TYPE_</t>
  </si>
  <si>
    <t>_FREQ_</t>
  </si>
  <si>
    <t>Cust_max_net</t>
  </si>
  <si>
    <t>circuit_coin_peak_net</t>
  </si>
  <si>
    <t>substn_coin_peak_net</t>
  </si>
  <si>
    <t>SUB RATIO</t>
  </si>
  <si>
    <t>CIRCUIT RATIO</t>
  </si>
  <si>
    <t>RESIDENTIAL</t>
  </si>
  <si>
    <t>LIGHTING</t>
  </si>
  <si>
    <t>Check</t>
  </si>
  <si>
    <t>.</t>
  </si>
  <si>
    <t>AGRICULTURA</t>
  </si>
  <si>
    <t>MEDLCOM</t>
  </si>
  <si>
    <t>SMALLCOM</t>
  </si>
  <si>
    <t>SUBSTATION  RATIO</t>
  </si>
  <si>
    <t>AGRICULTURAL</t>
  </si>
  <si>
    <t>2-YEAR AVERAGE</t>
  </si>
  <si>
    <t>3-YEAR AVERAGE</t>
  </si>
  <si>
    <t>fl_missing</t>
  </si>
  <si>
    <t>Frequency</t>
  </si>
  <si>
    <t>Percent</t>
  </si>
  <si>
    <t>Cumulative</t>
  </si>
  <si>
    <t>cd_rate</t>
  </si>
  <si>
    <t>SPEC</t>
  </si>
  <si>
    <t>SPSS</t>
  </si>
  <si>
    <t>PA</t>
  </si>
  <si>
    <t>PACP2</t>
  </si>
  <si>
    <t>PAT1</t>
  </si>
  <si>
    <t>PAT1CP2</t>
  </si>
  <si>
    <t>LS3</t>
  </si>
  <si>
    <t>A6TOU</t>
  </si>
  <si>
    <t>A6TOUCP2</t>
  </si>
  <si>
    <t>AD</t>
  </si>
  <si>
    <t>ADCP2</t>
  </si>
  <si>
    <t>ALDGRCP2</t>
  </si>
  <si>
    <t>ALTOU</t>
  </si>
  <si>
    <t>ALTOUCP2</t>
  </si>
  <si>
    <t>ALTOUDGR</t>
  </si>
  <si>
    <t>AYTOU</t>
  </si>
  <si>
    <t>AYTOUCP2</t>
  </si>
  <si>
    <t>OLTOU</t>
  </si>
  <si>
    <t>DM</t>
  </si>
  <si>
    <t>DR</t>
  </si>
  <si>
    <t>DRLI</t>
  </si>
  <si>
    <t>DRSES</t>
  </si>
  <si>
    <t>DRTOU</t>
  </si>
  <si>
    <t>DS</t>
  </si>
  <si>
    <t>DT</t>
  </si>
  <si>
    <t>DTRV</t>
  </si>
  <si>
    <t>EPEVH</t>
  </si>
  <si>
    <t>EPEVL</t>
  </si>
  <si>
    <t>EPEVM</t>
  </si>
  <si>
    <t>EVTOU</t>
  </si>
  <si>
    <t>EVTOU2</t>
  </si>
  <si>
    <t>A</t>
  </si>
  <si>
    <t>ATC</t>
  </si>
  <si>
    <t>ATOU</t>
  </si>
  <si>
    <t>ATOUCP2</t>
  </si>
  <si>
    <t>PATOD</t>
  </si>
  <si>
    <t>OL2</t>
  </si>
  <si>
    <t>OLTOUCP2</t>
  </si>
  <si>
    <t>DRTOD</t>
  </si>
  <si>
    <t>DRTODPSH</t>
  </si>
  <si>
    <t>ASTOD</t>
  </si>
  <si>
    <t>ASTODPSW</t>
  </si>
  <si>
    <t>PATODCP2</t>
  </si>
  <si>
    <t>PATODPSW</t>
  </si>
  <si>
    <t>ADTOU</t>
  </si>
  <si>
    <t>ADTOUCP2</t>
  </si>
  <si>
    <t>TOUDDRE1</t>
  </si>
  <si>
    <t>TOUDDRE2</t>
  </si>
  <si>
    <t>TOUDDRE3</t>
  </si>
  <si>
    <t>LS1</t>
  </si>
  <si>
    <t>LS2</t>
  </si>
  <si>
    <t>OL1</t>
  </si>
  <si>
    <t>Total</t>
  </si>
  <si>
    <t>Count</t>
  </si>
  <si>
    <t>Rate</t>
  </si>
  <si>
    <t>PCT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</si>
</sst>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_(* #,##0.0000_);_(* \(#,##0.0000\);_(* &quot;-&quot;??_);_(@_)"/>
    <numFmt numFmtId="166" formatCode="0.000%"/>
    <numFmt numFmtId="167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color rgb="FF000000"/>
      <name val="Arial"/>
      <family val="2"/>
    </font>
    <font>
      <b/>
      <sz val="10"/>
      <color rgb="FF112277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DF2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rgb="FFB0B7BB"/>
      </right>
      <top/>
      <bottom style="medium">
        <color rgb="FFB0B7BB"/>
      </bottom>
      <diagonal/>
    </border>
    <border>
      <left/>
      <right style="medium">
        <color rgb="FFB0B7BB"/>
      </right>
      <top/>
      <bottom/>
      <diagonal/>
    </border>
    <border>
      <left/>
      <right style="medium">
        <color rgb="FFC1C1C1"/>
      </right>
      <top/>
      <bottom style="medium">
        <color rgb="FFC1C1C1"/>
      </bottom>
      <diagonal/>
    </border>
    <border>
      <left style="medium">
        <color rgb="FFC1C1C1"/>
      </left>
      <right style="medium">
        <color rgb="FFB0B7BB"/>
      </right>
      <top style="medium">
        <color rgb="FFC1C1C1"/>
      </top>
      <bottom/>
      <diagonal/>
    </border>
    <border>
      <left/>
      <right style="medium">
        <color rgb="FFB0B7BB"/>
      </right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 style="medium">
        <color rgb="FFB0B7BB"/>
      </right>
      <top/>
      <bottom style="medium">
        <color rgb="FFB0B7BB"/>
      </bottom>
      <diagonal/>
    </border>
    <border>
      <left/>
      <right/>
      <top/>
      <bottom style="medium">
        <color rgb="FFB0B7BB"/>
      </bottom>
      <diagonal/>
    </border>
    <border>
      <left/>
      <right/>
      <top/>
      <bottom style="medium">
        <color rgb="FFC1C1C1"/>
      </bottom>
      <diagonal/>
    </border>
    <border>
      <left style="medium">
        <color rgb="FFC1C1C1"/>
      </left>
      <right style="medium">
        <color rgb="FFB0B7BB"/>
      </right>
      <top/>
      <bottom/>
      <diagonal/>
    </border>
    <border>
      <left/>
      <right style="medium">
        <color rgb="FFC1C1C1"/>
      </right>
      <top/>
      <bottom/>
      <diagonal/>
    </border>
    <border>
      <left style="medium">
        <color rgb="FFB0B7BB"/>
      </left>
      <right style="medium">
        <color rgb="FFB0B7BB"/>
      </right>
      <top style="medium">
        <color rgb="FFC1C1C1"/>
      </top>
      <bottom/>
      <diagonal/>
    </border>
    <border>
      <left style="medium">
        <color rgb="FFB0B7BB"/>
      </left>
      <right style="medium">
        <color rgb="FFB0B7BB"/>
      </right>
      <top/>
      <bottom style="medium">
        <color rgb="FFB0B7BB"/>
      </bottom>
      <diagonal/>
    </border>
    <border>
      <left style="medium">
        <color rgb="FFB0B7BB"/>
      </left>
      <right style="medium">
        <color rgb="FFB0B7BB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0">
    <xf numFmtId="0" fontId="0" fillId="0" borderId="0" xfId="0"/>
    <xf numFmtId="164" fontId="0" fillId="0" borderId="0" xfId="1" applyNumberFormat="1" applyFont="1"/>
    <xf numFmtId="164" fontId="0" fillId="0" borderId="0" xfId="0" applyNumberFormat="1"/>
    <xf numFmtId="9" fontId="0" fillId="0" borderId="0" xfId="2" applyFont="1"/>
    <xf numFmtId="0" fontId="2" fillId="0" borderId="4" xfId="0" applyFont="1" applyBorder="1" applyAlignment="1">
      <alignment horizontal="center"/>
    </xf>
    <xf numFmtId="0" fontId="2" fillId="0" borderId="5" xfId="0" applyFont="1" applyBorder="1"/>
    <xf numFmtId="164" fontId="2" fillId="0" borderId="6" xfId="1" applyNumberFormat="1" applyFont="1" applyBorder="1"/>
    <xf numFmtId="164" fontId="2" fillId="0" borderId="7" xfId="1" applyNumberFormat="1" applyFont="1" applyBorder="1"/>
    <xf numFmtId="164" fontId="2" fillId="0" borderId="8" xfId="1" applyNumberFormat="1" applyFont="1" applyBorder="1"/>
    <xf numFmtId="9" fontId="0" fillId="0" borderId="9" xfId="2" applyFont="1" applyBorder="1" applyAlignment="1">
      <alignment horizontal="center"/>
    </xf>
    <xf numFmtId="9" fontId="0" fillId="0" borderId="2" xfId="2" applyFont="1" applyBorder="1" applyAlignment="1">
      <alignment horizontal="center"/>
    </xf>
    <xf numFmtId="9" fontId="0" fillId="0" borderId="15" xfId="2" applyFont="1" applyBorder="1" applyAlignment="1">
      <alignment horizontal="center"/>
    </xf>
    <xf numFmtId="9" fontId="0" fillId="0" borderId="3" xfId="2" applyFont="1" applyBorder="1" applyAlignment="1">
      <alignment horizontal="center"/>
    </xf>
    <xf numFmtId="0" fontId="2" fillId="0" borderId="4" xfId="0" applyFont="1" applyBorder="1"/>
    <xf numFmtId="9" fontId="0" fillId="0" borderId="9" xfId="2" applyFont="1" applyBorder="1"/>
    <xf numFmtId="9" fontId="0" fillId="0" borderId="2" xfId="2" applyFont="1" applyBorder="1"/>
    <xf numFmtId="9" fontId="0" fillId="0" borderId="15" xfId="2" applyFont="1" applyBorder="1"/>
    <xf numFmtId="9" fontId="0" fillId="0" borderId="3" xfId="2" applyFont="1" applyBorder="1"/>
    <xf numFmtId="0" fontId="2" fillId="0" borderId="18" xfId="0" applyFont="1" applyBorder="1"/>
    <xf numFmtId="164" fontId="2" fillId="0" borderId="10" xfId="1" applyNumberFormat="1" applyFont="1" applyBorder="1"/>
    <xf numFmtId="9" fontId="0" fillId="0" borderId="11" xfId="2" applyFont="1" applyBorder="1" applyAlignment="1">
      <alignment horizontal="center"/>
    </xf>
    <xf numFmtId="9" fontId="0" fillId="0" borderId="12" xfId="2" applyFont="1" applyBorder="1" applyAlignment="1">
      <alignment horizontal="center"/>
    </xf>
    <xf numFmtId="164" fontId="2" fillId="0" borderId="13" xfId="1" applyNumberFormat="1" applyFont="1" applyBorder="1"/>
    <xf numFmtId="164" fontId="2" fillId="0" borderId="14" xfId="1" applyNumberFormat="1" applyFont="1" applyBorder="1"/>
    <xf numFmtId="9" fontId="0" fillId="0" borderId="11" xfId="2" applyFont="1" applyBorder="1"/>
    <xf numFmtId="9" fontId="0" fillId="0" borderId="12" xfId="2" applyFont="1" applyBorder="1"/>
    <xf numFmtId="0" fontId="2" fillId="0" borderId="19" xfId="0" applyFont="1" applyBorder="1"/>
    <xf numFmtId="164" fontId="2" fillId="0" borderId="21" xfId="1" applyNumberFormat="1" applyFont="1" applyBorder="1"/>
    <xf numFmtId="164" fontId="2" fillId="0" borderId="22" xfId="1" applyNumberFormat="1" applyFont="1" applyBorder="1"/>
    <xf numFmtId="164" fontId="2" fillId="0" borderId="23" xfId="1" applyNumberFormat="1" applyFont="1" applyBorder="1"/>
    <xf numFmtId="9" fontId="0" fillId="0" borderId="10" xfId="2" applyFont="1" applyBorder="1" applyAlignment="1">
      <alignment horizontal="center"/>
    </xf>
    <xf numFmtId="9" fontId="0" fillId="0" borderId="13" xfId="2" applyFont="1" applyBorder="1" applyAlignment="1">
      <alignment horizontal="center"/>
    </xf>
    <xf numFmtId="9" fontId="0" fillId="0" borderId="14" xfId="2" applyFont="1" applyBorder="1" applyAlignment="1">
      <alignment horizontal="center"/>
    </xf>
    <xf numFmtId="164" fontId="2" fillId="3" borderId="20" xfId="1" applyNumberFormat="1" applyFont="1" applyFill="1" applyBorder="1"/>
    <xf numFmtId="164" fontId="2" fillId="4" borderId="1" xfId="1" applyNumberFormat="1" applyFont="1" applyFill="1" applyBorder="1"/>
    <xf numFmtId="9" fontId="0" fillId="0" borderId="10" xfId="0" applyNumberFormat="1" applyBorder="1" applyAlignment="1">
      <alignment horizontal="center"/>
    </xf>
    <xf numFmtId="9" fontId="0" fillId="0" borderId="24" xfId="0" applyNumberFormat="1" applyBorder="1" applyAlignment="1">
      <alignment horizontal="center"/>
    </xf>
    <xf numFmtId="9" fontId="0" fillId="0" borderId="16" xfId="0" applyNumberFormat="1" applyBorder="1" applyAlignment="1">
      <alignment horizontal="center"/>
    </xf>
    <xf numFmtId="9" fontId="0" fillId="0" borderId="25" xfId="0" applyNumberFormat="1" applyBorder="1" applyAlignment="1">
      <alignment horizontal="center"/>
    </xf>
    <xf numFmtId="9" fontId="0" fillId="0" borderId="26" xfId="0" applyNumberFormat="1" applyBorder="1" applyAlignment="1">
      <alignment horizontal="center"/>
    </xf>
    <xf numFmtId="9" fontId="0" fillId="0" borderId="27" xfId="0" applyNumberFormat="1" applyBorder="1" applyAlignment="1">
      <alignment horizontal="center"/>
    </xf>
    <xf numFmtId="0" fontId="2" fillId="0" borderId="17" xfId="0" applyFont="1" applyBorder="1"/>
    <xf numFmtId="0" fontId="2" fillId="2" borderId="1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165" fontId="0" fillId="0" borderId="0" xfId="1" applyNumberFormat="1" applyFont="1"/>
    <xf numFmtId="164" fontId="2" fillId="3" borderId="29" xfId="1" applyNumberFormat="1" applyFont="1" applyFill="1" applyBorder="1"/>
    <xf numFmtId="164" fontId="2" fillId="4" borderId="28" xfId="1" applyNumberFormat="1" applyFont="1" applyFill="1" applyBorder="1"/>
    <xf numFmtId="0" fontId="2" fillId="0" borderId="28" xfId="0" applyFont="1" applyBorder="1"/>
    <xf numFmtId="0" fontId="2" fillId="0" borderId="1" xfId="0" applyFont="1" applyBorder="1"/>
    <xf numFmtId="0" fontId="6" fillId="5" borderId="33" xfId="0" applyFont="1" applyFill="1" applyBorder="1" applyAlignment="1">
      <alignment horizontal="right" wrapText="1"/>
    </xf>
    <xf numFmtId="0" fontId="5" fillId="6" borderId="35" xfId="0" applyFont="1" applyFill="1" applyBorder="1" applyAlignment="1">
      <alignment horizontal="right" vertical="center"/>
    </xf>
    <xf numFmtId="0" fontId="6" fillId="5" borderId="37" xfId="0" applyFont="1" applyFill="1" applyBorder="1" applyAlignment="1">
      <alignment horizontal="right" wrapText="1"/>
    </xf>
    <xf numFmtId="0" fontId="6" fillId="5" borderId="38" xfId="0" applyFont="1" applyFill="1" applyBorder="1" applyAlignment="1">
      <alignment horizontal="right" wrapText="1"/>
    </xf>
    <xf numFmtId="0" fontId="6" fillId="5" borderId="40" xfId="0" applyFont="1" applyFill="1" applyBorder="1" applyAlignment="1">
      <alignment horizontal="right" wrapText="1"/>
    </xf>
    <xf numFmtId="0" fontId="7" fillId="5" borderId="39" xfId="0" applyFont="1" applyFill="1" applyBorder="1" applyAlignment="1">
      <alignment horizontal="right" vertical="center"/>
    </xf>
    <xf numFmtId="0" fontId="5" fillId="6" borderId="41" xfId="0" applyFont="1" applyFill="1" applyBorder="1" applyAlignment="1">
      <alignment horizontal="right" vertical="center"/>
    </xf>
    <xf numFmtId="0" fontId="7" fillId="5" borderId="42" xfId="0" applyFont="1" applyFill="1" applyBorder="1" applyAlignment="1">
      <alignment horizontal="right" vertical="center"/>
    </xf>
    <xf numFmtId="0" fontId="5" fillId="6" borderId="43" xfId="0" applyFont="1" applyFill="1" applyBorder="1" applyAlignment="1">
      <alignment horizontal="right" vertical="center"/>
    </xf>
    <xf numFmtId="0" fontId="5" fillId="6" borderId="0" xfId="0" applyFont="1" applyFill="1" applyBorder="1" applyAlignment="1">
      <alignment horizontal="right" vertical="center"/>
    </xf>
    <xf numFmtId="0" fontId="7" fillId="5" borderId="33" xfId="0" applyFont="1" applyFill="1" applyBorder="1" applyAlignment="1">
      <alignment horizontal="left" vertical="center"/>
    </xf>
    <xf numFmtId="0" fontId="7" fillId="5" borderId="39" xfId="0" applyFont="1" applyFill="1" applyBorder="1" applyAlignment="1">
      <alignment horizontal="left" vertical="center"/>
    </xf>
    <xf numFmtId="0" fontId="7" fillId="5" borderId="42" xfId="0" applyFont="1" applyFill="1" applyBorder="1" applyAlignment="1">
      <alignment horizontal="left" vertical="center"/>
    </xf>
    <xf numFmtId="0" fontId="7" fillId="5" borderId="34" xfId="0" applyFont="1" applyFill="1" applyBorder="1" applyAlignment="1">
      <alignment horizontal="left" vertical="center"/>
    </xf>
    <xf numFmtId="166" fontId="0" fillId="0" borderId="21" xfId="2" applyNumberFormat="1" applyFont="1" applyBorder="1" applyAlignment="1">
      <alignment horizontal="center"/>
    </xf>
    <xf numFmtId="166" fontId="0" fillId="0" borderId="30" xfId="2" applyNumberFormat="1" applyFont="1" applyBorder="1" applyAlignment="1">
      <alignment horizontal="center"/>
    </xf>
    <xf numFmtId="166" fontId="0" fillId="0" borderId="22" xfId="2" applyNumberFormat="1" applyFont="1" applyBorder="1" applyAlignment="1">
      <alignment horizontal="center"/>
    </xf>
    <xf numFmtId="166" fontId="0" fillId="0" borderId="7" xfId="2" applyNumberFormat="1" applyFont="1" applyBorder="1" applyAlignment="1">
      <alignment horizontal="center"/>
    </xf>
    <xf numFmtId="166" fontId="0" fillId="0" borderId="31" xfId="2" applyNumberFormat="1" applyFont="1" applyBorder="1" applyAlignment="1">
      <alignment horizontal="center"/>
    </xf>
    <xf numFmtId="166" fontId="0" fillId="0" borderId="32" xfId="2" applyNumberFormat="1" applyFont="1" applyBorder="1" applyAlignment="1">
      <alignment horizontal="center"/>
    </xf>
    <xf numFmtId="166" fontId="0" fillId="0" borderId="21" xfId="0" applyNumberFormat="1" applyBorder="1" applyAlignment="1">
      <alignment horizontal="center"/>
    </xf>
    <xf numFmtId="166" fontId="0" fillId="0" borderId="30" xfId="0" applyNumberFormat="1" applyBorder="1" applyAlignment="1">
      <alignment horizontal="center"/>
    </xf>
    <xf numFmtId="166" fontId="0" fillId="0" borderId="23" xfId="0" applyNumberFormat="1" applyBorder="1" applyAlignment="1">
      <alignment horizontal="center"/>
    </xf>
    <xf numFmtId="166" fontId="0" fillId="0" borderId="8" xfId="0" applyNumberFormat="1" applyBorder="1" applyAlignment="1">
      <alignment horizontal="center"/>
    </xf>
    <xf numFmtId="0" fontId="6" fillId="5" borderId="34" xfId="0" applyFont="1" applyFill="1" applyBorder="1" applyAlignment="1">
      <alignment horizontal="right" wrapText="1"/>
    </xf>
    <xf numFmtId="0" fontId="7" fillId="5" borderId="0" xfId="0" applyFont="1" applyFill="1" applyBorder="1" applyAlignment="1">
      <alignment horizontal="right" vertical="center"/>
    </xf>
    <xf numFmtId="0" fontId="6" fillId="5" borderId="9" xfId="0" applyFont="1" applyFill="1" applyBorder="1" applyAlignment="1">
      <alignment horizontal="right" wrapText="1"/>
    </xf>
    <xf numFmtId="0" fontId="7" fillId="5" borderId="9" xfId="0" applyFont="1" applyFill="1" applyBorder="1" applyAlignment="1">
      <alignment horizontal="right" vertical="center"/>
    </xf>
    <xf numFmtId="0" fontId="5" fillId="6" borderId="9" xfId="0" applyFont="1" applyFill="1" applyBorder="1" applyAlignment="1">
      <alignment horizontal="right" vertical="center"/>
    </xf>
    <xf numFmtId="164" fontId="5" fillId="6" borderId="9" xfId="1" applyNumberFormat="1" applyFont="1" applyFill="1" applyBorder="1" applyAlignment="1">
      <alignment horizontal="right" vertical="center"/>
    </xf>
    <xf numFmtId="164" fontId="5" fillId="6" borderId="35" xfId="1" applyNumberFormat="1" applyFont="1" applyFill="1" applyBorder="1" applyAlignment="1">
      <alignment horizontal="right" vertical="center"/>
    </xf>
    <xf numFmtId="164" fontId="5" fillId="6" borderId="43" xfId="1" applyNumberFormat="1" applyFont="1" applyFill="1" applyBorder="1" applyAlignment="1">
      <alignment horizontal="right" vertical="center"/>
    </xf>
    <xf numFmtId="0" fontId="6" fillId="5" borderId="0" xfId="0" applyFont="1" applyFill="1" applyBorder="1" applyAlignment="1">
      <alignment horizontal="right" wrapText="1"/>
    </xf>
    <xf numFmtId="10" fontId="0" fillId="0" borderId="9" xfId="2" applyNumberFormat="1" applyFont="1" applyBorder="1" applyAlignment="1">
      <alignment horizontal="center"/>
    </xf>
    <xf numFmtId="10" fontId="0" fillId="0" borderId="15" xfId="2" applyNumberFormat="1" applyFont="1" applyBorder="1" applyAlignment="1">
      <alignment horizontal="center"/>
    </xf>
    <xf numFmtId="10" fontId="0" fillId="0" borderId="11" xfId="2" applyNumberFormat="1" applyFont="1" applyBorder="1" applyAlignment="1">
      <alignment horizontal="center"/>
    </xf>
    <xf numFmtId="0" fontId="0" fillId="0" borderId="0" xfId="0" applyFill="1"/>
    <xf numFmtId="164" fontId="0" fillId="0" borderId="0" xfId="1" applyNumberFormat="1" applyFont="1" applyFill="1"/>
    <xf numFmtId="9" fontId="0" fillId="0" borderId="0" xfId="2" applyFont="1" applyFill="1"/>
    <xf numFmtId="164" fontId="2" fillId="0" borderId="22" xfId="1" applyNumberFormat="1" applyFont="1" applyFill="1" applyBorder="1"/>
    <xf numFmtId="9" fontId="0" fillId="0" borderId="13" xfId="2" applyFont="1" applyFill="1" applyBorder="1" applyAlignment="1">
      <alignment horizontal="center"/>
    </xf>
    <xf numFmtId="9" fontId="0" fillId="0" borderId="2" xfId="2" applyFont="1" applyFill="1" applyBorder="1" applyAlignment="1">
      <alignment horizontal="center"/>
    </xf>
    <xf numFmtId="0" fontId="8" fillId="0" borderId="1" xfId="0" applyFont="1" applyBorder="1" applyAlignment="1">
      <alignment vertical="center"/>
    </xf>
    <xf numFmtId="0" fontId="8" fillId="0" borderId="47" xfId="0" applyFont="1" applyBorder="1" applyAlignment="1">
      <alignment vertical="center"/>
    </xf>
    <xf numFmtId="0" fontId="8" fillId="0" borderId="48" xfId="0" applyFont="1" applyBorder="1" applyAlignment="1">
      <alignment vertical="center"/>
    </xf>
    <xf numFmtId="0" fontId="8" fillId="0" borderId="27" xfId="0" applyFont="1" applyBorder="1" applyAlignment="1">
      <alignment vertical="center"/>
    </xf>
    <xf numFmtId="0" fontId="0" fillId="0" borderId="0" xfId="0" applyAlignment="1">
      <alignment horizontal="left" vertical="center" indent="8"/>
    </xf>
    <xf numFmtId="0" fontId="8" fillId="0" borderId="49" xfId="0" applyFont="1" applyBorder="1" applyAlignment="1">
      <alignment horizontal="right" vertical="center"/>
    </xf>
    <xf numFmtId="0" fontId="8" fillId="0" borderId="49" xfId="0" applyFont="1" applyBorder="1" applyAlignment="1">
      <alignment vertical="center"/>
    </xf>
    <xf numFmtId="167" fontId="0" fillId="0" borderId="30" xfId="2" applyNumberFormat="1" applyFont="1" applyBorder="1"/>
    <xf numFmtId="167" fontId="0" fillId="0" borderId="7" xfId="2" applyNumberFormat="1" applyFont="1" applyBorder="1"/>
    <xf numFmtId="167" fontId="0" fillId="0" borderId="8" xfId="2" applyNumberFormat="1" applyFont="1" applyBorder="1"/>
    <xf numFmtId="164" fontId="2" fillId="0" borderId="7" xfId="1" applyNumberFormat="1" applyFont="1" applyFill="1" applyBorder="1"/>
    <xf numFmtId="9" fontId="0" fillId="0" borderId="16" xfId="0" applyNumberFormat="1" applyFill="1" applyBorder="1" applyAlignment="1">
      <alignment horizontal="center"/>
    </xf>
    <xf numFmtId="9" fontId="0" fillId="0" borderId="25" xfId="0" applyNumberFormat="1" applyFill="1" applyBorder="1" applyAlignment="1">
      <alignment horizontal="center"/>
    </xf>
    <xf numFmtId="0" fontId="0" fillId="7" borderId="0" xfId="0" applyFill="1"/>
    <xf numFmtId="164" fontId="0" fillId="7" borderId="0" xfId="1" applyNumberFormat="1" applyFont="1" applyFill="1"/>
    <xf numFmtId="9" fontId="0" fillId="7" borderId="0" xfId="2" applyFont="1" applyFill="1"/>
    <xf numFmtId="0" fontId="0" fillId="0" borderId="48" xfId="0" applyBorder="1"/>
    <xf numFmtId="0" fontId="0" fillId="0" borderId="1" xfId="0" applyBorder="1" applyAlignment="1">
      <alignment horizontal="center"/>
    </xf>
    <xf numFmtId="0" fontId="6" fillId="5" borderId="44" xfId="0" applyFont="1" applyFill="1" applyBorder="1" applyAlignment="1">
      <alignment horizontal="right" wrapText="1"/>
    </xf>
    <xf numFmtId="0" fontId="6" fillId="5" borderId="45" xfId="0" applyFont="1" applyFill="1" applyBorder="1" applyAlignment="1">
      <alignment horizontal="right" wrapText="1"/>
    </xf>
    <xf numFmtId="0" fontId="6" fillId="5" borderId="36" xfId="0" applyFont="1" applyFill="1" applyBorder="1" applyAlignment="1">
      <alignment horizontal="right" wrapText="1"/>
    </xf>
    <xf numFmtId="0" fontId="6" fillId="5" borderId="39" xfId="0" applyFont="1" applyFill="1" applyBorder="1" applyAlignment="1">
      <alignment horizontal="right" wrapText="1"/>
    </xf>
    <xf numFmtId="0" fontId="6" fillId="5" borderId="36" xfId="0" applyFont="1" applyFill="1" applyBorder="1" applyAlignment="1">
      <alignment horizontal="left" wrapText="1"/>
    </xf>
    <xf numFmtId="0" fontId="6" fillId="5" borderId="39" xfId="0" applyFont="1" applyFill="1" applyBorder="1" applyAlignment="1">
      <alignment horizontal="left" wrapText="1"/>
    </xf>
    <xf numFmtId="0" fontId="6" fillId="5" borderId="44" xfId="0" applyFont="1" applyFill="1" applyBorder="1" applyAlignment="1">
      <alignment horizontal="left" wrapText="1"/>
    </xf>
    <xf numFmtId="0" fontId="6" fillId="5" borderId="45" xfId="0" applyFont="1" applyFill="1" applyBorder="1" applyAlignment="1">
      <alignment horizontal="left" wrapText="1"/>
    </xf>
    <xf numFmtId="0" fontId="6" fillId="5" borderId="9" xfId="0" applyFont="1" applyFill="1" applyBorder="1" applyAlignment="1">
      <alignment horizontal="right" wrapText="1"/>
    </xf>
    <xf numFmtId="0" fontId="6" fillId="5" borderId="42" xfId="0" applyFont="1" applyFill="1" applyBorder="1" applyAlignment="1">
      <alignment horizontal="right" wrapText="1"/>
    </xf>
    <xf numFmtId="0" fontId="6" fillId="5" borderId="46" xfId="0" applyFont="1" applyFill="1" applyBorder="1" applyAlignment="1">
      <alignment horizontal="right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4"/>
  <sheetViews>
    <sheetView workbookViewId="0">
      <selection activeCell="C23" sqref="C23"/>
    </sheetView>
  </sheetViews>
  <sheetFormatPr defaultRowHeight="15" x14ac:dyDescent="0.25"/>
  <cols>
    <col min="1" max="1" width="30.85546875" bestFit="1" customWidth="1"/>
    <col min="2" max="2" width="16.7109375" customWidth="1"/>
    <col min="3" max="3" width="13.85546875" bestFit="1" customWidth="1"/>
    <col min="4" max="4" width="13.7109375" bestFit="1" customWidth="1"/>
    <col min="5" max="5" width="20.7109375" bestFit="1" customWidth="1"/>
    <col min="6" max="6" width="21.140625" bestFit="1" customWidth="1"/>
    <col min="7" max="7" width="14.5703125" customWidth="1"/>
  </cols>
  <sheetData>
    <row r="1" spans="1:18" ht="26.25" x14ac:dyDescent="0.25">
      <c r="B1" t="s">
        <v>2</v>
      </c>
      <c r="C1" t="s">
        <v>1</v>
      </c>
      <c r="M1" s="111" t="s">
        <v>24</v>
      </c>
      <c r="N1" s="109" t="s">
        <v>25</v>
      </c>
      <c r="O1" s="109" t="s">
        <v>26</v>
      </c>
      <c r="P1" s="51" t="s">
        <v>27</v>
      </c>
      <c r="Q1" s="52" t="s">
        <v>27</v>
      </c>
    </row>
    <row r="2" spans="1:18" ht="27" thickBot="1" x14ac:dyDescent="0.3">
      <c r="A2" t="s">
        <v>0</v>
      </c>
      <c r="C2" s="1">
        <v>1413536</v>
      </c>
      <c r="M2" s="112"/>
      <c r="N2" s="110"/>
      <c r="O2" s="110"/>
      <c r="P2" s="49" t="s">
        <v>25</v>
      </c>
      <c r="Q2" s="53" t="s">
        <v>26</v>
      </c>
    </row>
    <row r="3" spans="1:18" ht="15.75" thickBot="1" x14ac:dyDescent="0.3">
      <c r="A3" t="s">
        <v>3</v>
      </c>
      <c r="B3" s="2">
        <f>C2-C3</f>
        <v>473178</v>
      </c>
      <c r="C3" s="1">
        <v>940358</v>
      </c>
      <c r="D3" s="3">
        <f>B3/C2</f>
        <v>0.33474775315237815</v>
      </c>
      <c r="M3" s="54">
        <v>0</v>
      </c>
      <c r="N3" s="50">
        <v>940358</v>
      </c>
      <c r="O3" s="50">
        <v>66.53</v>
      </c>
      <c r="P3" s="50">
        <v>940358</v>
      </c>
      <c r="Q3" s="55">
        <v>66.53</v>
      </c>
      <c r="R3">
        <f>'2014 Schools'!B3+'2014 Non-Schools'!B3</f>
        <v>940359</v>
      </c>
    </row>
    <row r="4" spans="1:18" x14ac:dyDescent="0.25">
      <c r="A4" t="s">
        <v>4</v>
      </c>
      <c r="B4" s="1">
        <v>3878</v>
      </c>
      <c r="C4" s="2">
        <f>C3-B4</f>
        <v>936480</v>
      </c>
      <c r="D4" s="3">
        <f>B4/C3</f>
        <v>4.1239612998453783E-3</v>
      </c>
      <c r="M4" s="56">
        <v>1</v>
      </c>
      <c r="N4" s="57">
        <v>473178</v>
      </c>
      <c r="O4" s="57">
        <v>33.47</v>
      </c>
      <c r="P4" s="57">
        <v>1413536</v>
      </c>
      <c r="Q4" s="58">
        <v>100</v>
      </c>
      <c r="R4">
        <f>'2014 Schools'!B4+'2014 Non-Schools'!B4</f>
        <v>473178</v>
      </c>
    </row>
    <row r="6" spans="1:18" ht="15.75" thickBot="1" x14ac:dyDescent="0.3"/>
    <row r="7" spans="1:18" ht="26.25" x14ac:dyDescent="0.25">
      <c r="M7" s="113" t="s">
        <v>5</v>
      </c>
      <c r="N7" s="115" t="s">
        <v>28</v>
      </c>
      <c r="O7" s="109" t="s">
        <v>25</v>
      </c>
      <c r="P7" s="109" t="s">
        <v>26</v>
      </c>
      <c r="Q7" s="51" t="s">
        <v>27</v>
      </c>
      <c r="R7" s="52" t="s">
        <v>27</v>
      </c>
    </row>
    <row r="8" spans="1:18" ht="27" thickBot="1" x14ac:dyDescent="0.3">
      <c r="M8" s="114"/>
      <c r="N8" s="116"/>
      <c r="O8" s="110"/>
      <c r="P8" s="110"/>
      <c r="Q8" s="49" t="s">
        <v>25</v>
      </c>
      <c r="R8" s="53" t="s">
        <v>26</v>
      </c>
    </row>
    <row r="9" spans="1:18" ht="15.75" thickBot="1" x14ac:dyDescent="0.3">
      <c r="M9" s="60"/>
      <c r="N9" s="59"/>
      <c r="O9" s="50">
        <v>8863</v>
      </c>
      <c r="P9" s="50">
        <v>0.63</v>
      </c>
      <c r="Q9" s="50">
        <v>8863</v>
      </c>
      <c r="R9" s="55">
        <v>0.63</v>
      </c>
    </row>
    <row r="10" spans="1:18" ht="15.75" thickBot="1" x14ac:dyDescent="0.3">
      <c r="A10" t="s">
        <v>5</v>
      </c>
      <c r="B10" t="s">
        <v>6</v>
      </c>
      <c r="C10" t="s">
        <v>7</v>
      </c>
      <c r="D10" t="s">
        <v>8</v>
      </c>
      <c r="E10" t="s">
        <v>9</v>
      </c>
      <c r="F10" t="s">
        <v>10</v>
      </c>
      <c r="G10" t="s">
        <v>11</v>
      </c>
      <c r="H10" t="s">
        <v>12</v>
      </c>
      <c r="M10" s="60"/>
      <c r="N10" s="59" t="s">
        <v>29</v>
      </c>
      <c r="O10" s="50">
        <v>1</v>
      </c>
      <c r="P10" s="50">
        <v>0</v>
      </c>
      <c r="Q10" s="50">
        <v>8864</v>
      </c>
      <c r="R10" s="55">
        <v>0.63</v>
      </c>
    </row>
    <row r="11" spans="1:18" ht="15.75" thickBot="1" x14ac:dyDescent="0.3">
      <c r="B11">
        <v>0</v>
      </c>
      <c r="C11">
        <v>3878</v>
      </c>
      <c r="D11" s="1">
        <v>43686.317999999999</v>
      </c>
      <c r="E11" s="1">
        <v>26093.907999999999</v>
      </c>
      <c r="F11" s="1">
        <v>21130.785</v>
      </c>
      <c r="G11" s="3">
        <f>F11/D11</f>
        <v>0.48369343005743815</v>
      </c>
      <c r="H11" s="3">
        <f>E11/D11</f>
        <v>0.59730160825181011</v>
      </c>
      <c r="M11" s="60"/>
      <c r="N11" s="59" t="s">
        <v>30</v>
      </c>
      <c r="O11" s="50">
        <v>1</v>
      </c>
      <c r="P11" s="50">
        <v>0</v>
      </c>
      <c r="Q11" s="50">
        <v>8865</v>
      </c>
      <c r="R11" s="55">
        <v>0.63</v>
      </c>
    </row>
    <row r="12" spans="1:18" ht="15.75" thickBot="1" x14ac:dyDescent="0.3">
      <c r="A12" t="s">
        <v>17</v>
      </c>
      <c r="B12">
        <v>0</v>
      </c>
      <c r="C12">
        <v>2603</v>
      </c>
      <c r="D12" s="1">
        <v>107458.62</v>
      </c>
      <c r="E12" s="1">
        <v>26094.398000000001</v>
      </c>
      <c r="F12" s="1">
        <v>34554.19</v>
      </c>
      <c r="G12" s="3">
        <f t="shared" ref="G12:G16" si="0">F12/D12</f>
        <v>0.32155810301677057</v>
      </c>
      <c r="H12" s="3">
        <f t="shared" ref="H12:H16" si="1">E12/D12</f>
        <v>0.2428320594476274</v>
      </c>
      <c r="M12" s="60" t="s">
        <v>17</v>
      </c>
      <c r="N12" s="59" t="s">
        <v>31</v>
      </c>
      <c r="O12" s="50">
        <v>3397</v>
      </c>
      <c r="P12" s="50">
        <v>0.24</v>
      </c>
      <c r="Q12" s="50">
        <v>12262</v>
      </c>
      <c r="R12" s="55">
        <v>0.87</v>
      </c>
    </row>
    <row r="13" spans="1:18" ht="15.75" thickBot="1" x14ac:dyDescent="0.3">
      <c r="A13" t="s">
        <v>14</v>
      </c>
      <c r="B13">
        <v>0</v>
      </c>
      <c r="C13">
        <v>106</v>
      </c>
      <c r="D13" s="1">
        <v>366.14</v>
      </c>
      <c r="E13" s="1">
        <v>76.650000000000006</v>
      </c>
      <c r="F13" s="1">
        <v>134.565</v>
      </c>
      <c r="G13" s="3">
        <f t="shared" si="0"/>
        <v>0.36752335172338452</v>
      </c>
      <c r="H13" s="3">
        <f t="shared" si="1"/>
        <v>0.20934615174523408</v>
      </c>
      <c r="M13" s="60" t="s">
        <v>17</v>
      </c>
      <c r="N13" s="59" t="s">
        <v>32</v>
      </c>
      <c r="O13" s="50">
        <v>10</v>
      </c>
      <c r="P13" s="50">
        <v>0</v>
      </c>
      <c r="Q13" s="50">
        <v>12272</v>
      </c>
      <c r="R13" s="55">
        <v>0.87</v>
      </c>
    </row>
    <row r="14" spans="1:18" ht="15.75" thickBot="1" x14ac:dyDescent="0.3">
      <c r="A14" s="85" t="s">
        <v>18</v>
      </c>
      <c r="B14" s="85">
        <v>0</v>
      </c>
      <c r="C14" s="86">
        <v>15190</v>
      </c>
      <c r="D14" s="86">
        <v>1624338.4</v>
      </c>
      <c r="E14" s="86">
        <v>1071120</v>
      </c>
      <c r="F14" s="86">
        <v>928078.74</v>
      </c>
      <c r="G14" s="87">
        <f t="shared" si="0"/>
        <v>0.57135800027875971</v>
      </c>
      <c r="H14" s="87">
        <f t="shared" si="1"/>
        <v>0.65941924416734843</v>
      </c>
      <c r="M14" s="60" t="s">
        <v>17</v>
      </c>
      <c r="N14" s="59" t="s">
        <v>33</v>
      </c>
      <c r="O14" s="50">
        <v>454</v>
      </c>
      <c r="P14" s="50">
        <v>0.03</v>
      </c>
      <c r="Q14" s="50">
        <v>12726</v>
      </c>
      <c r="R14" s="55">
        <v>0.9</v>
      </c>
    </row>
    <row r="15" spans="1:18" ht="15.75" thickBot="1" x14ac:dyDescent="0.3">
      <c r="A15" t="s">
        <v>13</v>
      </c>
      <c r="B15">
        <v>0</v>
      </c>
      <c r="C15">
        <v>839381</v>
      </c>
      <c r="D15" s="1">
        <v>3839058.4</v>
      </c>
      <c r="E15" s="1">
        <v>1232527.7</v>
      </c>
      <c r="F15" s="1">
        <v>940295.75</v>
      </c>
      <c r="G15" s="3">
        <f t="shared" si="0"/>
        <v>0.24492874346480378</v>
      </c>
      <c r="H15" s="3">
        <f t="shared" si="1"/>
        <v>0.32104947921604943</v>
      </c>
      <c r="M15" s="60" t="s">
        <v>17</v>
      </c>
      <c r="N15" s="59" t="s">
        <v>34</v>
      </c>
      <c r="O15" s="50">
        <v>82</v>
      </c>
      <c r="P15" s="50">
        <v>0.01</v>
      </c>
      <c r="Q15" s="50">
        <v>12808</v>
      </c>
      <c r="R15" s="55">
        <v>0.91</v>
      </c>
    </row>
    <row r="16" spans="1:18" ht="15.75" thickBot="1" x14ac:dyDescent="0.3">
      <c r="A16" t="s">
        <v>19</v>
      </c>
      <c r="B16">
        <v>0</v>
      </c>
      <c r="C16" s="1">
        <v>79200</v>
      </c>
      <c r="D16" s="1">
        <v>592851.69999999995</v>
      </c>
      <c r="E16" s="1">
        <v>261508.46</v>
      </c>
      <c r="F16" s="1">
        <v>203507.6</v>
      </c>
      <c r="G16" s="3">
        <f t="shared" si="0"/>
        <v>0.34326898278270945</v>
      </c>
      <c r="H16" s="3">
        <f t="shared" si="1"/>
        <v>0.44110265687017514</v>
      </c>
      <c r="M16" s="60" t="s">
        <v>14</v>
      </c>
      <c r="N16" s="59" t="s">
        <v>35</v>
      </c>
      <c r="O16" s="50">
        <v>154</v>
      </c>
      <c r="P16" s="50">
        <v>0.01</v>
      </c>
      <c r="Q16" s="50">
        <v>12962</v>
      </c>
      <c r="R16" s="55">
        <v>0.92</v>
      </c>
    </row>
    <row r="17" spans="3:18" ht="15.75" thickBot="1" x14ac:dyDescent="0.3">
      <c r="C17" s="1">
        <f>SUM(C11:C16)</f>
        <v>940358</v>
      </c>
      <c r="M17" s="60" t="s">
        <v>18</v>
      </c>
      <c r="N17" s="59" t="s">
        <v>36</v>
      </c>
      <c r="O17" s="50">
        <v>11</v>
      </c>
      <c r="P17" s="50">
        <v>0</v>
      </c>
      <c r="Q17" s="50">
        <v>12973</v>
      </c>
      <c r="R17" s="55">
        <v>0.92</v>
      </c>
    </row>
    <row r="18" spans="3:18" ht="15.75" thickBot="1" x14ac:dyDescent="0.3">
      <c r="M18" s="60" t="s">
        <v>18</v>
      </c>
      <c r="N18" s="59" t="s">
        <v>37</v>
      </c>
      <c r="O18" s="50">
        <v>8</v>
      </c>
      <c r="P18" s="50">
        <v>0</v>
      </c>
      <c r="Q18" s="50">
        <v>12981</v>
      </c>
      <c r="R18" s="55">
        <v>0.92</v>
      </c>
    </row>
    <row r="19" spans="3:18" ht="15.75" thickBot="1" x14ac:dyDescent="0.3">
      <c r="M19" s="60" t="s">
        <v>18</v>
      </c>
      <c r="N19" s="59" t="s">
        <v>38</v>
      </c>
      <c r="O19" s="50">
        <v>209</v>
      </c>
      <c r="P19" s="50">
        <v>0.01</v>
      </c>
      <c r="Q19" s="50">
        <v>13190</v>
      </c>
      <c r="R19" s="55">
        <v>0.93</v>
      </c>
    </row>
    <row r="20" spans="3:18" ht="15.75" thickBot="1" x14ac:dyDescent="0.3">
      <c r="M20" s="60" t="s">
        <v>18</v>
      </c>
      <c r="N20" s="59" t="s">
        <v>39</v>
      </c>
      <c r="O20" s="50">
        <v>8</v>
      </c>
      <c r="P20" s="50">
        <v>0</v>
      </c>
      <c r="Q20" s="50">
        <v>13198</v>
      </c>
      <c r="R20" s="55">
        <v>0.93</v>
      </c>
    </row>
    <row r="21" spans="3:18" ht="15.75" thickBot="1" x14ac:dyDescent="0.3">
      <c r="M21" s="60" t="s">
        <v>18</v>
      </c>
      <c r="N21" s="59" t="s">
        <v>40</v>
      </c>
      <c r="O21" s="50">
        <v>55</v>
      </c>
      <c r="P21" s="50">
        <v>0</v>
      </c>
      <c r="Q21" s="50">
        <v>13253</v>
      </c>
      <c r="R21" s="55">
        <v>0.94</v>
      </c>
    </row>
    <row r="22" spans="3:18" ht="15.75" thickBot="1" x14ac:dyDescent="0.3">
      <c r="M22" s="60" t="s">
        <v>18</v>
      </c>
      <c r="N22" s="59" t="s">
        <v>41</v>
      </c>
      <c r="O22" s="50">
        <v>21605</v>
      </c>
      <c r="P22" s="50">
        <v>1.53</v>
      </c>
      <c r="Q22" s="50">
        <v>34858</v>
      </c>
      <c r="R22" s="55">
        <v>2.4700000000000002</v>
      </c>
    </row>
    <row r="23" spans="3:18" ht="15.75" thickBot="1" x14ac:dyDescent="0.3">
      <c r="M23" s="60" t="s">
        <v>18</v>
      </c>
      <c r="N23" s="59" t="s">
        <v>42</v>
      </c>
      <c r="O23" s="50">
        <v>930</v>
      </c>
      <c r="P23" s="50">
        <v>7.0000000000000007E-2</v>
      </c>
      <c r="Q23" s="50">
        <v>35788</v>
      </c>
      <c r="R23" s="55">
        <v>2.5299999999999998</v>
      </c>
    </row>
    <row r="24" spans="3:18" ht="15.75" thickBot="1" x14ac:dyDescent="0.3">
      <c r="M24" s="60" t="s">
        <v>18</v>
      </c>
      <c r="N24" s="59" t="s">
        <v>43</v>
      </c>
      <c r="O24" s="50">
        <v>180</v>
      </c>
      <c r="P24" s="50">
        <v>0.01</v>
      </c>
      <c r="Q24" s="50">
        <v>35968</v>
      </c>
      <c r="R24" s="55">
        <v>2.54</v>
      </c>
    </row>
    <row r="25" spans="3:18" ht="15.75" thickBot="1" x14ac:dyDescent="0.3">
      <c r="M25" s="60" t="s">
        <v>18</v>
      </c>
      <c r="N25" s="59" t="s">
        <v>44</v>
      </c>
      <c r="O25" s="50">
        <v>553</v>
      </c>
      <c r="P25" s="50">
        <v>0.04</v>
      </c>
      <c r="Q25" s="50">
        <v>36521</v>
      </c>
      <c r="R25" s="55">
        <v>2.58</v>
      </c>
    </row>
    <row r="26" spans="3:18" ht="15.75" thickBot="1" x14ac:dyDescent="0.3">
      <c r="M26" s="60" t="s">
        <v>18</v>
      </c>
      <c r="N26" s="59" t="s">
        <v>45</v>
      </c>
      <c r="O26" s="50">
        <v>39</v>
      </c>
      <c r="P26" s="50">
        <v>0</v>
      </c>
      <c r="Q26" s="50">
        <v>36560</v>
      </c>
      <c r="R26" s="55">
        <v>2.59</v>
      </c>
    </row>
    <row r="27" spans="3:18" ht="15.75" thickBot="1" x14ac:dyDescent="0.3">
      <c r="M27" s="60" t="s">
        <v>18</v>
      </c>
      <c r="N27" s="59" t="s">
        <v>46</v>
      </c>
      <c r="O27" s="50">
        <v>69</v>
      </c>
      <c r="P27" s="50">
        <v>0</v>
      </c>
      <c r="Q27" s="50">
        <v>36629</v>
      </c>
      <c r="R27" s="55">
        <v>2.59</v>
      </c>
    </row>
    <row r="28" spans="3:18" ht="15.75" thickBot="1" x14ac:dyDescent="0.3">
      <c r="M28" s="60" t="s">
        <v>13</v>
      </c>
      <c r="N28" s="59" t="s">
        <v>47</v>
      </c>
      <c r="O28" s="50">
        <v>3670</v>
      </c>
      <c r="P28" s="50">
        <v>0.26</v>
      </c>
      <c r="Q28" s="50">
        <v>40299</v>
      </c>
      <c r="R28" s="55">
        <v>2.85</v>
      </c>
    </row>
    <row r="29" spans="3:18" ht="15.75" thickBot="1" x14ac:dyDescent="0.3">
      <c r="M29" s="60" t="s">
        <v>13</v>
      </c>
      <c r="N29" s="59" t="s">
        <v>48</v>
      </c>
      <c r="O29" s="50">
        <v>972498</v>
      </c>
      <c r="P29" s="50">
        <v>68.8</v>
      </c>
      <c r="Q29" s="50">
        <v>1012797</v>
      </c>
      <c r="R29" s="55">
        <v>71.650000000000006</v>
      </c>
    </row>
    <row r="30" spans="3:18" ht="15.75" thickBot="1" x14ac:dyDescent="0.3">
      <c r="M30" s="60" t="s">
        <v>13</v>
      </c>
      <c r="N30" s="59" t="s">
        <v>49</v>
      </c>
      <c r="O30" s="50">
        <v>271046</v>
      </c>
      <c r="P30" s="50">
        <v>19.18</v>
      </c>
      <c r="Q30" s="50">
        <v>1283843</v>
      </c>
      <c r="R30" s="55">
        <v>90.82</v>
      </c>
    </row>
    <row r="31" spans="3:18" ht="15.75" thickBot="1" x14ac:dyDescent="0.3">
      <c r="M31" s="60" t="s">
        <v>13</v>
      </c>
      <c r="N31" s="59" t="s">
        <v>50</v>
      </c>
      <c r="O31" s="50">
        <v>1411</v>
      </c>
      <c r="P31" s="50">
        <v>0.1</v>
      </c>
      <c r="Q31" s="50">
        <v>1285254</v>
      </c>
      <c r="R31" s="55">
        <v>90.92</v>
      </c>
    </row>
    <row r="32" spans="3:18" ht="15.75" thickBot="1" x14ac:dyDescent="0.3">
      <c r="M32" s="60" t="s">
        <v>13</v>
      </c>
      <c r="N32" s="59" t="s">
        <v>51</v>
      </c>
      <c r="O32" s="50">
        <v>1227</v>
      </c>
      <c r="P32" s="50">
        <v>0.09</v>
      </c>
      <c r="Q32" s="50">
        <v>1286481</v>
      </c>
      <c r="R32" s="55">
        <v>91.01</v>
      </c>
    </row>
    <row r="33" spans="13:18" ht="15.75" thickBot="1" x14ac:dyDescent="0.3">
      <c r="M33" s="60" t="s">
        <v>13</v>
      </c>
      <c r="N33" s="59" t="s">
        <v>52</v>
      </c>
      <c r="O33" s="50">
        <v>233</v>
      </c>
      <c r="P33" s="50">
        <v>0.02</v>
      </c>
      <c r="Q33" s="50">
        <v>1286714</v>
      </c>
      <c r="R33" s="55">
        <v>91.03</v>
      </c>
    </row>
    <row r="34" spans="13:18" ht="15.75" thickBot="1" x14ac:dyDescent="0.3">
      <c r="M34" s="60" t="s">
        <v>13</v>
      </c>
      <c r="N34" s="59" t="s">
        <v>53</v>
      </c>
      <c r="O34" s="50">
        <v>389</v>
      </c>
      <c r="P34" s="50">
        <v>0.03</v>
      </c>
      <c r="Q34" s="50">
        <v>1287103</v>
      </c>
      <c r="R34" s="55">
        <v>91.06</v>
      </c>
    </row>
    <row r="35" spans="13:18" ht="15.75" thickBot="1" x14ac:dyDescent="0.3">
      <c r="M35" s="60" t="s">
        <v>13</v>
      </c>
      <c r="N35" s="59" t="s">
        <v>54</v>
      </c>
      <c r="O35" s="50">
        <v>43</v>
      </c>
      <c r="P35" s="50">
        <v>0</v>
      </c>
      <c r="Q35" s="50">
        <v>1287146</v>
      </c>
      <c r="R35" s="55">
        <v>91.06</v>
      </c>
    </row>
    <row r="36" spans="13:18" ht="15.75" thickBot="1" x14ac:dyDescent="0.3">
      <c r="M36" s="60" t="s">
        <v>13</v>
      </c>
      <c r="N36" s="59" t="s">
        <v>55</v>
      </c>
      <c r="O36" s="50">
        <v>101</v>
      </c>
      <c r="P36" s="50">
        <v>0.01</v>
      </c>
      <c r="Q36" s="50">
        <v>1287247</v>
      </c>
      <c r="R36" s="55">
        <v>91.07</v>
      </c>
    </row>
    <row r="37" spans="13:18" ht="15.75" thickBot="1" x14ac:dyDescent="0.3">
      <c r="M37" s="60" t="s">
        <v>13</v>
      </c>
      <c r="N37" s="59" t="s">
        <v>56</v>
      </c>
      <c r="O37" s="50">
        <v>90</v>
      </c>
      <c r="P37" s="50">
        <v>0.01</v>
      </c>
      <c r="Q37" s="50">
        <v>1287337</v>
      </c>
      <c r="R37" s="55">
        <v>91.07</v>
      </c>
    </row>
    <row r="38" spans="13:18" ht="15.75" thickBot="1" x14ac:dyDescent="0.3">
      <c r="M38" s="60" t="s">
        <v>13</v>
      </c>
      <c r="N38" s="59" t="s">
        <v>57</v>
      </c>
      <c r="O38" s="50">
        <v>101</v>
      </c>
      <c r="P38" s="50">
        <v>0.01</v>
      </c>
      <c r="Q38" s="50">
        <v>1287438</v>
      </c>
      <c r="R38" s="55">
        <v>91.08</v>
      </c>
    </row>
    <row r="39" spans="13:18" ht="15.75" thickBot="1" x14ac:dyDescent="0.3">
      <c r="M39" s="60" t="s">
        <v>13</v>
      </c>
      <c r="N39" s="59" t="s">
        <v>58</v>
      </c>
      <c r="O39" s="50">
        <v>47</v>
      </c>
      <c r="P39" s="50">
        <v>0</v>
      </c>
      <c r="Q39" s="50">
        <v>1287485</v>
      </c>
      <c r="R39" s="55">
        <v>91.08</v>
      </c>
    </row>
    <row r="40" spans="13:18" ht="15.75" thickBot="1" x14ac:dyDescent="0.3">
      <c r="M40" s="60" t="s">
        <v>13</v>
      </c>
      <c r="N40" s="59" t="s">
        <v>59</v>
      </c>
      <c r="O40" s="50">
        <v>4447</v>
      </c>
      <c r="P40" s="50">
        <v>0.31</v>
      </c>
      <c r="Q40" s="50">
        <v>1291932</v>
      </c>
      <c r="R40" s="55">
        <v>91.4</v>
      </c>
    </row>
    <row r="41" spans="13:18" ht="15.75" thickBot="1" x14ac:dyDescent="0.3">
      <c r="M41" s="60" t="s">
        <v>19</v>
      </c>
      <c r="N41" s="59" t="s">
        <v>60</v>
      </c>
      <c r="O41" s="50">
        <v>113909</v>
      </c>
      <c r="P41" s="50">
        <v>8.06</v>
      </c>
      <c r="Q41" s="50">
        <v>1405841</v>
      </c>
      <c r="R41" s="55">
        <v>99.46</v>
      </c>
    </row>
    <row r="42" spans="13:18" ht="15.75" thickBot="1" x14ac:dyDescent="0.3">
      <c r="M42" s="60" t="s">
        <v>19</v>
      </c>
      <c r="N42" s="59" t="s">
        <v>61</v>
      </c>
      <c r="O42" s="50">
        <v>6977</v>
      </c>
      <c r="P42" s="50">
        <v>0.49</v>
      </c>
      <c r="Q42" s="50">
        <v>1412818</v>
      </c>
      <c r="R42" s="55">
        <v>99.95</v>
      </c>
    </row>
    <row r="43" spans="13:18" ht="15.75" thickBot="1" x14ac:dyDescent="0.3">
      <c r="M43" s="60" t="s">
        <v>19</v>
      </c>
      <c r="N43" s="59" t="s">
        <v>62</v>
      </c>
      <c r="O43" s="50">
        <v>717</v>
      </c>
      <c r="P43" s="50">
        <v>0.05</v>
      </c>
      <c r="Q43" s="50">
        <v>1413535</v>
      </c>
      <c r="R43" s="55">
        <v>100</v>
      </c>
    </row>
    <row r="44" spans="13:18" x14ac:dyDescent="0.25">
      <c r="M44" s="61" t="s">
        <v>19</v>
      </c>
      <c r="N44" s="62" t="s">
        <v>63</v>
      </c>
      <c r="O44" s="57">
        <v>1</v>
      </c>
      <c r="P44" s="57">
        <v>0</v>
      </c>
      <c r="Q44" s="57">
        <v>1413536</v>
      </c>
      <c r="R44" s="58">
        <v>100</v>
      </c>
    </row>
  </sheetData>
  <mergeCells count="7">
    <mergeCell ref="P7:P8"/>
    <mergeCell ref="M1:M2"/>
    <mergeCell ref="N1:N2"/>
    <mergeCell ref="O1:O2"/>
    <mergeCell ref="M7:M8"/>
    <mergeCell ref="N7:N8"/>
    <mergeCell ref="O7:O8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42"/>
  <sheetViews>
    <sheetView workbookViewId="0">
      <selection activeCell="I24" sqref="I24"/>
    </sheetView>
  </sheetViews>
  <sheetFormatPr defaultRowHeight="15" x14ac:dyDescent="0.25"/>
  <cols>
    <col min="1" max="1" width="17.85546875" bestFit="1" customWidth="1"/>
    <col min="2" max="2" width="18.85546875" bestFit="1" customWidth="1"/>
    <col min="3" max="3" width="14" bestFit="1" customWidth="1"/>
  </cols>
  <sheetData>
    <row r="1" spans="1:3" ht="15.75" thickBot="1" x14ac:dyDescent="0.3">
      <c r="B1" s="47" t="s">
        <v>20</v>
      </c>
      <c r="C1" s="48" t="s">
        <v>12</v>
      </c>
    </row>
    <row r="2" spans="1:3" ht="15.75" thickBot="1" x14ac:dyDescent="0.3">
      <c r="A2" s="43">
        <v>2014</v>
      </c>
      <c r="B2" s="63">
        <f>'2014 Schools'!F7</f>
        <v>0.44271700778152895</v>
      </c>
      <c r="C2" s="64">
        <f>'2014 Schools'!G7</f>
        <v>0.50353489998175016</v>
      </c>
    </row>
    <row r="3" spans="1:3" ht="15.75" thickBot="1" x14ac:dyDescent="0.3">
      <c r="A3" s="43">
        <v>2015</v>
      </c>
      <c r="B3" s="65">
        <f>'2015 Schools'!F7</f>
        <v>0.44629297042120131</v>
      </c>
      <c r="C3" s="66">
        <f>'2015 Schools'!G7</f>
        <v>0.44151010700203525</v>
      </c>
    </row>
    <row r="4" spans="1:3" ht="15.75" thickBot="1" x14ac:dyDescent="0.3">
      <c r="A4" s="43">
        <v>2016</v>
      </c>
      <c r="B4" s="67">
        <f>'2016 Schools'!F7</f>
        <v>0.30915741054877838</v>
      </c>
      <c r="C4" s="68">
        <f>'2016 Schools'!G7</f>
        <v>0.35642673284852416</v>
      </c>
    </row>
    <row r="5" spans="1:3" ht="15.75" thickBot="1" x14ac:dyDescent="0.3">
      <c r="A5" s="45" t="s">
        <v>22</v>
      </c>
      <c r="B5" s="69">
        <f>AVERAGE(B3:B4)</f>
        <v>0.37772519048498987</v>
      </c>
      <c r="C5" s="70">
        <f>AVERAGE(C3:C4)</f>
        <v>0.3989684199252797</v>
      </c>
    </row>
    <row r="6" spans="1:3" ht="15.75" thickBot="1" x14ac:dyDescent="0.3">
      <c r="A6" s="46" t="s">
        <v>23</v>
      </c>
      <c r="B6" s="71">
        <f>AVERAGE(B2:B4)</f>
        <v>0.39938912958383627</v>
      </c>
      <c r="C6" s="72">
        <f>AVERAGE(C2:C4)</f>
        <v>0.43382391327743658</v>
      </c>
    </row>
    <row r="13" spans="1:3" ht="15.75" thickBot="1" x14ac:dyDescent="0.3"/>
    <row r="14" spans="1:3" ht="15.75" thickBot="1" x14ac:dyDescent="0.3">
      <c r="A14" s="91" t="s">
        <v>83</v>
      </c>
      <c r="B14" s="92" t="s">
        <v>82</v>
      </c>
      <c r="C14" s="108" t="s">
        <v>84</v>
      </c>
    </row>
    <row r="15" spans="1:3" ht="15.75" thickBot="1" x14ac:dyDescent="0.3">
      <c r="A15" s="93" t="s">
        <v>60</v>
      </c>
      <c r="B15" s="94"/>
      <c r="C15" s="107"/>
    </row>
    <row r="16" spans="1:3" ht="15.75" thickBot="1" x14ac:dyDescent="0.3">
      <c r="A16" s="93" t="s">
        <v>36</v>
      </c>
      <c r="B16" s="96">
        <v>1</v>
      </c>
      <c r="C16" s="98">
        <f>B16/$B$41</f>
        <v>5.8343057176196028E-4</v>
      </c>
    </row>
    <row r="17" spans="1:3" ht="15.75" thickBot="1" x14ac:dyDescent="0.3">
      <c r="A17" s="93" t="s">
        <v>73</v>
      </c>
      <c r="B17" s="96">
        <v>6</v>
      </c>
      <c r="C17" s="99">
        <f t="shared" ref="C17:C41" si="0">B17/$B$41</f>
        <v>3.5005834305717621E-3</v>
      </c>
    </row>
    <row r="18" spans="1:3" ht="15.75" thickBot="1" x14ac:dyDescent="0.3">
      <c r="A18" s="93" t="s">
        <v>74</v>
      </c>
      <c r="B18" s="96">
        <v>13</v>
      </c>
      <c r="C18" s="99">
        <f t="shared" si="0"/>
        <v>7.5845974329054842E-3</v>
      </c>
    </row>
    <row r="19" spans="1:3" ht="15.75" thickBot="1" x14ac:dyDescent="0.3">
      <c r="A19" s="93" t="s">
        <v>40</v>
      </c>
      <c r="B19" s="96">
        <v>65</v>
      </c>
      <c r="C19" s="99">
        <f t="shared" si="0"/>
        <v>3.7922987164527425E-2</v>
      </c>
    </row>
    <row r="20" spans="1:3" ht="15.75" thickBot="1" x14ac:dyDescent="0.3">
      <c r="A20" s="93" t="s">
        <v>41</v>
      </c>
      <c r="B20" s="96">
        <v>342</v>
      </c>
      <c r="C20" s="99">
        <f t="shared" si="0"/>
        <v>0.19953325554259044</v>
      </c>
    </row>
    <row r="21" spans="1:3" ht="15.75" thickBot="1" x14ac:dyDescent="0.3">
      <c r="A21" s="93" t="s">
        <v>42</v>
      </c>
      <c r="B21" s="96">
        <v>459</v>
      </c>
      <c r="C21" s="99">
        <f t="shared" si="0"/>
        <v>0.2677946324387398</v>
      </c>
    </row>
    <row r="22" spans="1:3" ht="15.75" thickBot="1" x14ac:dyDescent="0.3">
      <c r="A22" s="93" t="s">
        <v>43</v>
      </c>
      <c r="B22" s="96">
        <v>50</v>
      </c>
      <c r="C22" s="99">
        <f t="shared" si="0"/>
        <v>2.9171528588098017E-2</v>
      </c>
    </row>
    <row r="23" spans="1:3" ht="15.75" thickBot="1" x14ac:dyDescent="0.3">
      <c r="A23" s="93" t="s">
        <v>69</v>
      </c>
      <c r="B23" s="96">
        <v>183</v>
      </c>
      <c r="C23" s="99">
        <f t="shared" si="0"/>
        <v>0.10676779463243874</v>
      </c>
    </row>
    <row r="24" spans="1:3" ht="15.75" thickBot="1" x14ac:dyDescent="0.3">
      <c r="A24" s="93" t="s">
        <v>70</v>
      </c>
      <c r="B24" s="96">
        <v>459</v>
      </c>
      <c r="C24" s="99">
        <f t="shared" si="0"/>
        <v>0.2677946324387398</v>
      </c>
    </row>
    <row r="25" spans="1:3" ht="15.75" thickBot="1" x14ac:dyDescent="0.3">
      <c r="A25" s="93" t="s">
        <v>61</v>
      </c>
      <c r="B25" s="97"/>
      <c r="C25" s="99">
        <f t="shared" si="0"/>
        <v>0</v>
      </c>
    </row>
    <row r="26" spans="1:3" ht="15.75" thickBot="1" x14ac:dyDescent="0.3">
      <c r="A26" s="93" t="s">
        <v>63</v>
      </c>
      <c r="B26" s="96">
        <v>2</v>
      </c>
      <c r="C26" s="99">
        <f t="shared" si="0"/>
        <v>1.1668611435239206E-3</v>
      </c>
    </row>
    <row r="27" spans="1:3" ht="15.75" thickBot="1" x14ac:dyDescent="0.3">
      <c r="A27" s="93" t="s">
        <v>44</v>
      </c>
      <c r="B27" s="96">
        <v>10</v>
      </c>
      <c r="C27" s="99">
        <f t="shared" si="0"/>
        <v>5.8343057176196032E-3</v>
      </c>
    </row>
    <row r="28" spans="1:3" ht="15.75" thickBot="1" x14ac:dyDescent="0.3">
      <c r="A28" s="93" t="s">
        <v>45</v>
      </c>
      <c r="B28" s="96">
        <v>19</v>
      </c>
      <c r="C28" s="99">
        <f t="shared" si="0"/>
        <v>1.1085180863477246E-2</v>
      </c>
    </row>
    <row r="29" spans="1:3" ht="15.75" thickBot="1" x14ac:dyDescent="0.3">
      <c r="A29" s="93" t="s">
        <v>48</v>
      </c>
      <c r="B29" s="96">
        <v>1</v>
      </c>
      <c r="C29" s="99">
        <f t="shared" si="0"/>
        <v>5.8343057176196028E-4</v>
      </c>
    </row>
    <row r="30" spans="1:3" ht="15.75" thickBot="1" x14ac:dyDescent="0.3">
      <c r="A30" s="93" t="s">
        <v>68</v>
      </c>
      <c r="B30" s="97"/>
      <c r="C30" s="99">
        <f t="shared" si="0"/>
        <v>0</v>
      </c>
    </row>
    <row r="31" spans="1:3" ht="15.75" thickBot="1" x14ac:dyDescent="0.3">
      <c r="A31" s="93" t="s">
        <v>78</v>
      </c>
      <c r="B31" s="96">
        <v>4</v>
      </c>
      <c r="C31" s="99">
        <f t="shared" si="0"/>
        <v>2.3337222870478411E-3</v>
      </c>
    </row>
    <row r="32" spans="1:3" ht="15.75" thickBot="1" x14ac:dyDescent="0.3">
      <c r="A32" s="93" t="s">
        <v>79</v>
      </c>
      <c r="B32" s="96">
        <v>2</v>
      </c>
      <c r="C32" s="99">
        <f t="shared" si="0"/>
        <v>1.1668611435239206E-3</v>
      </c>
    </row>
    <row r="33" spans="1:3" ht="15.75" thickBot="1" x14ac:dyDescent="0.3">
      <c r="A33" s="93" t="s">
        <v>80</v>
      </c>
      <c r="B33" s="96">
        <v>92</v>
      </c>
      <c r="C33" s="99">
        <f t="shared" si="0"/>
        <v>5.3675612602100353E-2</v>
      </c>
    </row>
    <row r="34" spans="1:3" ht="15.75" thickBot="1" x14ac:dyDescent="0.3">
      <c r="A34" s="93" t="s">
        <v>65</v>
      </c>
      <c r="B34" s="97"/>
      <c r="C34" s="99">
        <f t="shared" si="0"/>
        <v>0</v>
      </c>
    </row>
    <row r="35" spans="1:3" ht="15.75" thickBot="1" x14ac:dyDescent="0.3">
      <c r="A35" s="93" t="s">
        <v>46</v>
      </c>
      <c r="B35" s="97"/>
      <c r="C35" s="99">
        <f t="shared" si="0"/>
        <v>0</v>
      </c>
    </row>
    <row r="36" spans="1:3" ht="15.75" thickBot="1" x14ac:dyDescent="0.3">
      <c r="A36" s="93" t="s">
        <v>66</v>
      </c>
      <c r="B36" s="96">
        <v>3</v>
      </c>
      <c r="C36" s="99">
        <f t="shared" si="0"/>
        <v>1.750291715285881E-3</v>
      </c>
    </row>
    <row r="37" spans="1:3" ht="15.75" thickBot="1" x14ac:dyDescent="0.3">
      <c r="A37" s="93" t="s">
        <v>33</v>
      </c>
      <c r="B37" s="97"/>
      <c r="C37" s="99">
        <f t="shared" si="0"/>
        <v>0</v>
      </c>
    </row>
    <row r="38" spans="1:3" ht="15.75" thickBot="1" x14ac:dyDescent="0.3">
      <c r="A38" s="93" t="s">
        <v>64</v>
      </c>
      <c r="B38" s="96">
        <v>2</v>
      </c>
      <c r="C38" s="99">
        <f t="shared" si="0"/>
        <v>1.1668611435239206E-3</v>
      </c>
    </row>
    <row r="39" spans="1:3" ht="15.75" thickBot="1" x14ac:dyDescent="0.3">
      <c r="A39" s="93" t="s">
        <v>72</v>
      </c>
      <c r="B39" s="96">
        <v>1</v>
      </c>
      <c r="C39" s="99">
        <f t="shared" si="0"/>
        <v>5.8343057176196028E-4</v>
      </c>
    </row>
    <row r="40" spans="1:3" ht="15.75" thickBot="1" x14ac:dyDescent="0.3">
      <c r="A40" s="93"/>
      <c r="B40" s="97"/>
      <c r="C40" s="99">
        <f t="shared" si="0"/>
        <v>0</v>
      </c>
    </row>
    <row r="41" spans="1:3" ht="15.75" thickBot="1" x14ac:dyDescent="0.3">
      <c r="A41" s="93" t="s">
        <v>81</v>
      </c>
      <c r="B41" s="96">
        <v>1714</v>
      </c>
      <c r="C41" s="100">
        <f t="shared" si="0"/>
        <v>1</v>
      </c>
    </row>
    <row r="42" spans="1:3" x14ac:dyDescent="0.25">
      <c r="A42" s="9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3"/>
  <sheetViews>
    <sheetView workbookViewId="0"/>
  </sheetViews>
  <sheetFormatPr defaultRowHeight="15" x14ac:dyDescent="0.25"/>
  <cols>
    <col min="1" max="1" width="18.85546875" customWidth="1"/>
    <col min="2" max="2" width="20.5703125" customWidth="1"/>
    <col min="3" max="3" width="15.85546875" customWidth="1"/>
    <col min="4" max="4" width="6.28515625" customWidth="1"/>
    <col min="5" max="5" width="16.140625" bestFit="1" customWidth="1"/>
    <col min="6" max="6" width="18.85546875" bestFit="1" customWidth="1"/>
    <col min="7" max="7" width="14" bestFit="1" customWidth="1"/>
    <col min="8" max="8" width="5.85546875" customWidth="1"/>
    <col min="9" max="9" width="16.140625" bestFit="1" customWidth="1"/>
    <col min="10" max="10" width="18.85546875" bestFit="1" customWidth="1"/>
    <col min="11" max="11" width="14" bestFit="1" customWidth="1"/>
  </cols>
  <sheetData>
    <row r="1" spans="1:11" ht="15.75" thickBot="1" x14ac:dyDescent="0.3">
      <c r="A1" s="43">
        <v>2014</v>
      </c>
      <c r="B1" s="41" t="s">
        <v>20</v>
      </c>
      <c r="C1" s="13" t="s">
        <v>12</v>
      </c>
      <c r="E1" s="42">
        <v>2015</v>
      </c>
      <c r="F1" s="5" t="s">
        <v>20</v>
      </c>
      <c r="G1" s="13" t="s">
        <v>12</v>
      </c>
      <c r="I1" s="42">
        <v>2016</v>
      </c>
      <c r="J1" s="5" t="s">
        <v>20</v>
      </c>
      <c r="K1" s="13" t="s">
        <v>12</v>
      </c>
    </row>
    <row r="2" spans="1:11" x14ac:dyDescent="0.25">
      <c r="A2" s="19" t="s">
        <v>13</v>
      </c>
      <c r="B2" s="20">
        <f>'2014'!G15</f>
        <v>0.24492874346480378</v>
      </c>
      <c r="C2" s="21">
        <f>'2014'!H15</f>
        <v>0.32104947921604943</v>
      </c>
      <c r="E2" s="19" t="s">
        <v>13</v>
      </c>
      <c r="F2" s="24">
        <f>'2015'!G15</f>
        <v>0.3592929271292914</v>
      </c>
      <c r="G2" s="25">
        <f>'2015'!H15</f>
        <v>0.3647845064087038</v>
      </c>
      <c r="I2" s="19" t="s">
        <v>13</v>
      </c>
      <c r="J2" s="24">
        <f>'2016'!G15</f>
        <v>0.35439214330933311</v>
      </c>
      <c r="K2" s="25">
        <f>'2016'!H15</f>
        <v>0.36126752554769131</v>
      </c>
    </row>
    <row r="3" spans="1:11" x14ac:dyDescent="0.25">
      <c r="A3" s="22" t="s">
        <v>19</v>
      </c>
      <c r="B3" s="9">
        <f>'2014'!G16</f>
        <v>0.34326898278270945</v>
      </c>
      <c r="C3" s="10">
        <f>'2014'!H16</f>
        <v>0.44110265687017514</v>
      </c>
      <c r="E3" s="22" t="s">
        <v>19</v>
      </c>
      <c r="F3" s="14">
        <f>'2015'!G16</f>
        <v>0.50110264405734473</v>
      </c>
      <c r="G3" s="15">
        <f>'2015'!H16</f>
        <v>0.49228269601590796</v>
      </c>
      <c r="I3" s="22" t="s">
        <v>19</v>
      </c>
      <c r="J3" s="14">
        <f>'2016'!G16</f>
        <v>0.45496568491809292</v>
      </c>
      <c r="K3" s="15">
        <f>'2016'!H16</f>
        <v>0.48073940492624923</v>
      </c>
    </row>
    <row r="4" spans="1:11" x14ac:dyDescent="0.25">
      <c r="A4" s="22" t="s">
        <v>18</v>
      </c>
      <c r="B4" s="9">
        <f>'2014'!G14</f>
        <v>0.57135800027875971</v>
      </c>
      <c r="C4" s="10">
        <f>'2014'!H14</f>
        <v>0.65941924416734843</v>
      </c>
      <c r="E4" s="22" t="s">
        <v>18</v>
      </c>
      <c r="F4" s="14">
        <f>'2015'!G14</f>
        <v>0.73560774222274605</v>
      </c>
      <c r="G4" s="15">
        <f>'2015'!H14</f>
        <v>0.75072804329463527</v>
      </c>
      <c r="I4" s="22" t="s">
        <v>18</v>
      </c>
      <c r="J4" s="14">
        <f>'2016'!G14</f>
        <v>0.67991031357674381</v>
      </c>
      <c r="K4" s="15">
        <f>'2016'!H14</f>
        <v>0.72792268074818312</v>
      </c>
    </row>
    <row r="5" spans="1:11" x14ac:dyDescent="0.25">
      <c r="A5" s="22" t="s">
        <v>21</v>
      </c>
      <c r="B5" s="9">
        <f>'2014'!G12</f>
        <v>0.32155810301677057</v>
      </c>
      <c r="C5" s="10">
        <f>'2014'!H12</f>
        <v>0.2428320594476274</v>
      </c>
      <c r="E5" s="22" t="s">
        <v>21</v>
      </c>
      <c r="F5" s="14">
        <f>'2015'!G12</f>
        <v>0.29630727504192211</v>
      </c>
      <c r="G5" s="15">
        <f>'2015'!H12</f>
        <v>0.38189709860393317</v>
      </c>
      <c r="I5" s="22" t="s">
        <v>21</v>
      </c>
      <c r="J5" s="14">
        <f>'2016'!G12</f>
        <v>0.34001767903963298</v>
      </c>
      <c r="K5" s="15">
        <f>'2016'!H12</f>
        <v>0.38947821644780389</v>
      </c>
    </row>
    <row r="6" spans="1:11" ht="15.75" thickBot="1" x14ac:dyDescent="0.3">
      <c r="A6" s="23" t="s">
        <v>14</v>
      </c>
      <c r="B6" s="11">
        <f>'2014'!G13</f>
        <v>0.36752335172338452</v>
      </c>
      <c r="C6" s="12">
        <f>'2014'!H13</f>
        <v>0.20934615174523408</v>
      </c>
      <c r="E6" s="23" t="s">
        <v>14</v>
      </c>
      <c r="F6" s="16">
        <f>'2015'!G13</f>
        <v>0.34302950531973236</v>
      </c>
      <c r="G6" s="17">
        <f>'2015'!H13</f>
        <v>0.35713867865891558</v>
      </c>
      <c r="I6" s="23" t="s">
        <v>14</v>
      </c>
      <c r="J6" s="16">
        <f>'2016'!G13</f>
        <v>0.35397527067717344</v>
      </c>
      <c r="K6" s="17">
        <f>'2016'!H13</f>
        <v>0.4370427317573195</v>
      </c>
    </row>
    <row r="9" spans="1:11" ht="15.75" thickBot="1" x14ac:dyDescent="0.3"/>
    <row r="10" spans="1:11" ht="15.75" thickBot="1" x14ac:dyDescent="0.3">
      <c r="A10" s="33" t="s">
        <v>22</v>
      </c>
      <c r="B10" s="26" t="s">
        <v>20</v>
      </c>
      <c r="C10" s="18" t="s">
        <v>12</v>
      </c>
    </row>
    <row r="11" spans="1:11" x14ac:dyDescent="0.25">
      <c r="A11" s="27" t="s">
        <v>13</v>
      </c>
      <c r="B11" s="30">
        <f>AVERAGE(F2,J2)</f>
        <v>0.35684253521931225</v>
      </c>
      <c r="C11" s="21">
        <f>AVERAGE(G2,K2)</f>
        <v>0.36302601597819756</v>
      </c>
    </row>
    <row r="12" spans="1:11" s="85" customFormat="1" x14ac:dyDescent="0.25">
      <c r="A12" s="88" t="s">
        <v>19</v>
      </c>
      <c r="B12" s="89">
        <f>AVERAGE(F3,J3)</f>
        <v>0.47803416448771885</v>
      </c>
      <c r="C12" s="90">
        <f t="shared" ref="C12" si="0">AVERAGE(G3,K3)</f>
        <v>0.48651105047107857</v>
      </c>
    </row>
    <row r="13" spans="1:11" x14ac:dyDescent="0.25">
      <c r="A13" s="28" t="s">
        <v>18</v>
      </c>
      <c r="B13" s="31">
        <f t="shared" ref="B13:C13" si="1">AVERAGE(F4,J4)</f>
        <v>0.70775902789974499</v>
      </c>
      <c r="C13" s="10">
        <f t="shared" si="1"/>
        <v>0.73932536202140919</v>
      </c>
    </row>
    <row r="14" spans="1:11" x14ac:dyDescent="0.25">
      <c r="A14" s="28" t="s">
        <v>21</v>
      </c>
      <c r="B14" s="31">
        <f t="shared" ref="B14:C14" si="2">AVERAGE(F5,J5)</f>
        <v>0.31816247704077755</v>
      </c>
      <c r="C14" s="10">
        <f t="shared" si="2"/>
        <v>0.38568765752586853</v>
      </c>
    </row>
    <row r="15" spans="1:11" ht="15.75" thickBot="1" x14ac:dyDescent="0.3">
      <c r="A15" s="29" t="s">
        <v>14</v>
      </c>
      <c r="B15" s="32">
        <f t="shared" ref="B15:C15" si="3">AVERAGE(F6,J6)</f>
        <v>0.3485023879984529</v>
      </c>
      <c r="C15" s="12">
        <f t="shared" si="3"/>
        <v>0.39709070520811751</v>
      </c>
    </row>
    <row r="17" spans="1:3" ht="15.75" thickBot="1" x14ac:dyDescent="0.3"/>
    <row r="18" spans="1:3" ht="15.75" thickBot="1" x14ac:dyDescent="0.3">
      <c r="A18" s="34" t="s">
        <v>23</v>
      </c>
      <c r="B18" s="5" t="s">
        <v>20</v>
      </c>
      <c r="C18" s="4" t="s">
        <v>12</v>
      </c>
    </row>
    <row r="19" spans="1:3" x14ac:dyDescent="0.25">
      <c r="A19" s="6" t="s">
        <v>13</v>
      </c>
      <c r="B19" s="35">
        <f>AVERAGE(B2,F2,J2)</f>
        <v>0.31953793796780944</v>
      </c>
      <c r="C19" s="36">
        <f>AVERAGE(C2,G2,K2)</f>
        <v>0.34903383705748153</v>
      </c>
    </row>
    <row r="20" spans="1:3" s="85" customFormat="1" x14ac:dyDescent="0.25">
      <c r="A20" s="101" t="s">
        <v>19</v>
      </c>
      <c r="B20" s="102">
        <f>AVERAGE(B3,F3,J3)</f>
        <v>0.4331124372527157</v>
      </c>
      <c r="C20" s="103">
        <f t="shared" ref="C20" si="4">AVERAGE(C3,G3,K3)</f>
        <v>0.47137491927077746</v>
      </c>
    </row>
    <row r="21" spans="1:3" s="85" customFormat="1" x14ac:dyDescent="0.25">
      <c r="A21" s="101" t="s">
        <v>18</v>
      </c>
      <c r="B21" s="102">
        <f t="shared" ref="B21:C21" si="5">AVERAGE(B4,F4,J4)</f>
        <v>0.6622920186927499</v>
      </c>
      <c r="C21" s="103">
        <f t="shared" si="5"/>
        <v>0.71268998940338901</v>
      </c>
    </row>
    <row r="22" spans="1:3" x14ac:dyDescent="0.25">
      <c r="A22" s="7" t="s">
        <v>21</v>
      </c>
      <c r="B22" s="37">
        <f t="shared" ref="B22:C22" si="6">AVERAGE(B5,F5,J5)</f>
        <v>0.31929435236610854</v>
      </c>
      <c r="C22" s="38">
        <f t="shared" si="6"/>
        <v>0.33806912483312151</v>
      </c>
    </row>
    <row r="23" spans="1:3" ht="15.75" thickBot="1" x14ac:dyDescent="0.3">
      <c r="A23" s="8" t="s">
        <v>14</v>
      </c>
      <c r="B23" s="39">
        <f>AVERAGE(B6,F6,J6)</f>
        <v>0.35484270924009675</v>
      </c>
      <c r="C23" s="40">
        <f>AVERAGE(C6,G6,K6)</f>
        <v>0.3345091873871564</v>
      </c>
    </row>
  </sheetData>
  <pageMargins left="0.25" right="0.25" top="0.75" bottom="0.75" header="0.3" footer="0.3"/>
  <pageSetup scale="8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8B083-2191-40B0-961E-92CAE9CC51A3}">
  <sheetPr>
    <pageSetUpPr fitToPage="1"/>
  </sheetPr>
  <dimension ref="A1:K23"/>
  <sheetViews>
    <sheetView tabSelected="1" workbookViewId="0">
      <selection activeCell="C19" sqref="C19"/>
    </sheetView>
  </sheetViews>
  <sheetFormatPr defaultRowHeight="15" x14ac:dyDescent="0.25"/>
  <cols>
    <col min="1" max="1" width="17.85546875" bestFit="1" customWidth="1"/>
    <col min="2" max="2" width="18.85546875" bestFit="1" customWidth="1"/>
    <col min="3" max="3" width="14" bestFit="1" customWidth="1"/>
    <col min="5" max="5" width="16.140625" bestFit="1" customWidth="1"/>
    <col min="7" max="7" width="14" bestFit="1" customWidth="1"/>
    <col min="9" max="9" width="16.140625" bestFit="1" customWidth="1"/>
    <col min="10" max="10" width="18.85546875" bestFit="1" customWidth="1"/>
    <col min="11" max="11" width="14" bestFit="1" customWidth="1"/>
  </cols>
  <sheetData>
    <row r="1" spans="1:11" ht="15.75" thickBot="1" x14ac:dyDescent="0.3">
      <c r="A1" s="43">
        <v>2014</v>
      </c>
      <c r="B1" s="41" t="s">
        <v>20</v>
      </c>
      <c r="C1" s="13" t="s">
        <v>12</v>
      </c>
      <c r="E1" s="42">
        <v>2015</v>
      </c>
      <c r="F1" s="5" t="s">
        <v>20</v>
      </c>
      <c r="G1" s="13" t="s">
        <v>12</v>
      </c>
      <c r="I1" s="42">
        <v>2016</v>
      </c>
      <c r="J1" s="5" t="s">
        <v>20</v>
      </c>
      <c r="K1" s="13" t="s">
        <v>12</v>
      </c>
    </row>
    <row r="2" spans="1:11" x14ac:dyDescent="0.25">
      <c r="A2" s="19" t="s">
        <v>13</v>
      </c>
      <c r="B2" s="84">
        <f>'2014 Non-Schools'!G11</f>
        <v>0.24492874346480378</v>
      </c>
      <c r="C2" s="84">
        <f>'2014 Non-Schools'!H11</f>
        <v>0.32104947921604943</v>
      </c>
      <c r="E2" s="19" t="s">
        <v>13</v>
      </c>
      <c r="F2" s="24">
        <f>'2015 Non-Schools'!G11</f>
        <v>0.35929248644906941</v>
      </c>
      <c r="G2" s="24">
        <f>'2015 Non-Schools'!H11</f>
        <v>0.36478389270493361</v>
      </c>
      <c r="I2" s="19" t="s">
        <v>13</v>
      </c>
      <c r="J2" s="24">
        <f>'2016 Non-Schools'!G11</f>
        <v>0.35439188532173388</v>
      </c>
      <c r="K2" s="24">
        <f>'2016 Non-Schools'!H11</f>
        <v>0.36126728411468195</v>
      </c>
    </row>
    <row r="3" spans="1:11" x14ac:dyDescent="0.25">
      <c r="A3" s="22" t="s">
        <v>19</v>
      </c>
      <c r="B3" s="82">
        <f>'2014 Non-Schools'!G12</f>
        <v>0.3436010133892497</v>
      </c>
      <c r="C3" s="82">
        <f>'2014 Non-Schools'!H12</f>
        <v>0.44138823709570812</v>
      </c>
      <c r="E3" s="22" t="s">
        <v>19</v>
      </c>
      <c r="F3" s="14">
        <f>'2015 Non-Schools'!G12</f>
        <v>0.50241787463207044</v>
      </c>
      <c r="G3" s="14">
        <f>'2015 Non-Schools'!H12</f>
        <v>0.49344955459692613</v>
      </c>
      <c r="I3" s="22" t="s">
        <v>19</v>
      </c>
      <c r="J3" s="14">
        <f>'2016 Non-Schools'!G12</f>
        <v>0.45634694142770837</v>
      </c>
      <c r="K3" s="14">
        <f>'2016 Non-Schools'!H12</f>
        <v>0.48224189344872642</v>
      </c>
    </row>
    <row r="4" spans="1:11" x14ac:dyDescent="0.25">
      <c r="A4" s="22" t="s">
        <v>18</v>
      </c>
      <c r="B4" s="82">
        <f>'2014 Non-Schools'!G10</f>
        <v>0.5814099159176418</v>
      </c>
      <c r="C4" s="82">
        <f>'2014 Non-Schools'!H10</f>
        <v>0.67186104675228508</v>
      </c>
      <c r="E4" s="22" t="s">
        <v>18</v>
      </c>
      <c r="F4" s="14">
        <f>'2015 Non-Schools'!G10</f>
        <v>0.75693655779944347</v>
      </c>
      <c r="G4" s="14">
        <f>'2015 Non-Schools'!H10</f>
        <v>0.77358728745644445</v>
      </c>
      <c r="I4" s="22" t="s">
        <v>18</v>
      </c>
      <c r="J4" s="14">
        <f>'2016 Non-Schools'!G10</f>
        <v>0.70784129828627496</v>
      </c>
      <c r="K4" s="14">
        <f>'2016 Non-Schools'!H10</f>
        <v>0.75577751312025865</v>
      </c>
    </row>
    <row r="5" spans="1:11" x14ac:dyDescent="0.25">
      <c r="A5" s="22" t="s">
        <v>21</v>
      </c>
      <c r="B5" s="82">
        <f>'2014 Non-Schools'!G8</f>
        <v>0.32157230501258344</v>
      </c>
      <c r="C5" s="82">
        <f>'2014 Non-Schools'!H8</f>
        <v>0.24282939593365446</v>
      </c>
      <c r="E5" s="22" t="s">
        <v>21</v>
      </c>
      <c r="F5" s="14">
        <f>'2015 Non-Schools'!G8</f>
        <v>0.29631729992610539</v>
      </c>
      <c r="G5" s="14">
        <f>'2015 Non-Schools'!H8</f>
        <v>0.38191043288481036</v>
      </c>
      <c r="I5" s="22" t="s">
        <v>21</v>
      </c>
      <c r="J5" s="14">
        <f>'2016 Non-Schools'!G8</f>
        <v>0.34042936439091215</v>
      </c>
      <c r="K5" s="14">
        <f>'2016 Non-Schools'!H8</f>
        <v>0.39006516150541404</v>
      </c>
    </row>
    <row r="6" spans="1:11" ht="15.75" thickBot="1" x14ac:dyDescent="0.3">
      <c r="A6" s="23" t="s">
        <v>14</v>
      </c>
      <c r="B6" s="83">
        <f>'2014 Non-Schools'!G9</f>
        <v>0.36752335172338452</v>
      </c>
      <c r="C6" s="83">
        <f>'2014 Non-Schools'!H9</f>
        <v>0.20934615174523408</v>
      </c>
      <c r="E6" s="23" t="s">
        <v>14</v>
      </c>
      <c r="F6" s="16">
        <f>'2015 Non-Schools'!G9</f>
        <v>0.34302950531973236</v>
      </c>
      <c r="G6" s="16">
        <f>'2015 Non-Schools'!H9</f>
        <v>0.35713867865891558</v>
      </c>
      <c r="I6" s="23" t="s">
        <v>14</v>
      </c>
      <c r="J6" s="16">
        <f>'2016 Non-Schools'!G9</f>
        <v>0.35397527067717344</v>
      </c>
      <c r="K6" s="16">
        <f>'2016 Non-Schools'!H9</f>
        <v>0.4370427317573195</v>
      </c>
    </row>
    <row r="9" spans="1:11" ht="15.75" thickBot="1" x14ac:dyDescent="0.3"/>
    <row r="10" spans="1:11" ht="15.75" thickBot="1" x14ac:dyDescent="0.3">
      <c r="A10" s="33" t="s">
        <v>22</v>
      </c>
      <c r="B10" s="26" t="s">
        <v>20</v>
      </c>
      <c r="C10" s="18" t="s">
        <v>12</v>
      </c>
    </row>
    <row r="11" spans="1:11" x14ac:dyDescent="0.25">
      <c r="A11" s="27" t="s">
        <v>13</v>
      </c>
      <c r="B11" s="30">
        <f>AVERAGE(F2,J2)</f>
        <v>0.35684218588540162</v>
      </c>
      <c r="C11" s="21">
        <f>AVERAGE(G2,K2)</f>
        <v>0.36302558840980781</v>
      </c>
    </row>
    <row r="12" spans="1:11" s="85" customFormat="1" x14ac:dyDescent="0.25">
      <c r="A12" s="88" t="s">
        <v>19</v>
      </c>
      <c r="B12" s="89">
        <f>AVERAGE(F3,J3)</f>
        <v>0.47938240802988941</v>
      </c>
      <c r="C12" s="90">
        <f t="shared" ref="B12:C15" si="0">AVERAGE(G3,K3)</f>
        <v>0.48784572402282628</v>
      </c>
    </row>
    <row r="13" spans="1:11" x14ac:dyDescent="0.25">
      <c r="A13" s="28" t="s">
        <v>18</v>
      </c>
      <c r="B13" s="31">
        <f t="shared" si="0"/>
        <v>0.73238892804285927</v>
      </c>
      <c r="C13" s="10">
        <f t="shared" si="0"/>
        <v>0.76468240028835155</v>
      </c>
    </row>
    <row r="14" spans="1:11" x14ac:dyDescent="0.25">
      <c r="A14" s="28" t="s">
        <v>21</v>
      </c>
      <c r="B14" s="31">
        <f t="shared" si="0"/>
        <v>0.31837333215850877</v>
      </c>
      <c r="C14" s="10">
        <f t="shared" si="0"/>
        <v>0.38598779719511223</v>
      </c>
    </row>
    <row r="15" spans="1:11" ht="15.75" thickBot="1" x14ac:dyDescent="0.3">
      <c r="A15" s="29" t="s">
        <v>14</v>
      </c>
      <c r="B15" s="32">
        <f t="shared" si="0"/>
        <v>0.3485023879984529</v>
      </c>
      <c r="C15" s="12">
        <f t="shared" si="0"/>
        <v>0.39709070520811751</v>
      </c>
    </row>
    <row r="17" spans="1:3" ht="15.75" thickBot="1" x14ac:dyDescent="0.3"/>
    <row r="18" spans="1:3" ht="15.75" thickBot="1" x14ac:dyDescent="0.3">
      <c r="A18" s="34" t="s">
        <v>23</v>
      </c>
      <c r="B18" s="5" t="s">
        <v>20</v>
      </c>
      <c r="C18" s="4" t="s">
        <v>12</v>
      </c>
    </row>
    <row r="19" spans="1:3" x14ac:dyDescent="0.25">
      <c r="A19" s="6" t="s">
        <v>13</v>
      </c>
      <c r="B19" s="35">
        <f>AVERAGE(B2,F2,J2)</f>
        <v>0.31953770507853568</v>
      </c>
      <c r="C19" s="36">
        <f>AVERAGE(C2,G2,K2)</f>
        <v>0.34903355201188835</v>
      </c>
    </row>
    <row r="20" spans="1:3" s="85" customFormat="1" x14ac:dyDescent="0.25">
      <c r="A20" s="101" t="s">
        <v>19</v>
      </c>
      <c r="B20" s="102">
        <f>AVERAGE(B3,F3,J3)</f>
        <v>0.43412194314967617</v>
      </c>
      <c r="C20" s="103">
        <f t="shared" ref="B20:C23" si="1">AVERAGE(C3,G3,K3)</f>
        <v>0.47235989504712023</v>
      </c>
    </row>
    <row r="21" spans="1:3" s="85" customFormat="1" x14ac:dyDescent="0.25">
      <c r="A21" s="101" t="s">
        <v>18</v>
      </c>
      <c r="B21" s="102">
        <f t="shared" si="1"/>
        <v>0.68206259066778674</v>
      </c>
      <c r="C21" s="103">
        <f t="shared" si="1"/>
        <v>0.73374194910966273</v>
      </c>
    </row>
    <row r="22" spans="1:3" x14ac:dyDescent="0.25">
      <c r="A22" s="7" t="s">
        <v>21</v>
      </c>
      <c r="B22" s="37">
        <f t="shared" si="1"/>
        <v>0.31943965644320033</v>
      </c>
      <c r="C22" s="38">
        <f t="shared" si="1"/>
        <v>0.33826833010795959</v>
      </c>
    </row>
    <row r="23" spans="1:3" ht="15.75" thickBot="1" x14ac:dyDescent="0.3">
      <c r="A23" s="8" t="s">
        <v>14</v>
      </c>
      <c r="B23" s="39">
        <f t="shared" si="1"/>
        <v>0.35484270924009675</v>
      </c>
      <c r="C23" s="40">
        <f t="shared" si="1"/>
        <v>0.3345091873871564</v>
      </c>
    </row>
  </sheetData>
  <pageMargins left="0.7" right="0.7" top="0.75" bottom="0.75" header="0.3" footer="0.3"/>
  <pageSetup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8"/>
  <sheetViews>
    <sheetView topLeftCell="A4" workbookViewId="0">
      <selection activeCell="H14" sqref="A14:H14"/>
    </sheetView>
  </sheetViews>
  <sheetFormatPr defaultRowHeight="15" x14ac:dyDescent="0.25"/>
  <cols>
    <col min="1" max="1" width="26.85546875" bestFit="1" customWidth="1"/>
    <col min="3" max="3" width="13.85546875" bestFit="1" customWidth="1"/>
    <col min="4" max="4" width="13.7109375" bestFit="1" customWidth="1"/>
    <col min="5" max="5" width="20.7109375" bestFit="1" customWidth="1"/>
    <col min="6" max="6" width="21.140625" bestFit="1" customWidth="1"/>
    <col min="7" max="7" width="10.28515625" bestFit="1" customWidth="1"/>
    <col min="8" max="8" width="13.85546875" bestFit="1" customWidth="1"/>
    <col min="11" max="11" width="14.42578125" bestFit="1" customWidth="1"/>
    <col min="12" max="12" width="11.85546875" bestFit="1" customWidth="1"/>
    <col min="13" max="13" width="10.5703125" bestFit="1" customWidth="1"/>
  </cols>
  <sheetData>
    <row r="1" spans="1:16" ht="26.25" x14ac:dyDescent="0.25">
      <c r="B1" t="s">
        <v>2</v>
      </c>
      <c r="C1" t="s">
        <v>1</v>
      </c>
      <c r="K1" s="111" t="s">
        <v>24</v>
      </c>
      <c r="L1" s="109" t="s">
        <v>25</v>
      </c>
      <c r="M1" s="109" t="s">
        <v>26</v>
      </c>
      <c r="N1" s="51" t="s">
        <v>27</v>
      </c>
      <c r="O1" s="52" t="s">
        <v>27</v>
      </c>
    </row>
    <row r="2" spans="1:16" ht="27" thickBot="1" x14ac:dyDescent="0.3">
      <c r="A2" t="s">
        <v>0</v>
      </c>
      <c r="C2">
        <v>1422327</v>
      </c>
      <c r="K2" s="112"/>
      <c r="L2" s="110"/>
      <c r="M2" s="110"/>
      <c r="N2" s="49" t="s">
        <v>25</v>
      </c>
      <c r="O2" s="53" t="s">
        <v>26</v>
      </c>
    </row>
    <row r="3" spans="1:16" ht="15.75" thickBot="1" x14ac:dyDescent="0.3">
      <c r="A3" t="s">
        <v>3</v>
      </c>
      <c r="B3" s="2">
        <f>C2-C3</f>
        <v>128626</v>
      </c>
      <c r="C3" s="1">
        <v>1293701</v>
      </c>
      <c r="D3" s="3">
        <f>B3/C2</f>
        <v>9.0433493844945645E-2</v>
      </c>
      <c r="K3" s="54">
        <v>0</v>
      </c>
      <c r="L3" s="50">
        <v>1293701</v>
      </c>
      <c r="M3" s="50">
        <v>90.96</v>
      </c>
      <c r="N3" s="50">
        <v>1293701</v>
      </c>
      <c r="O3" s="55">
        <v>90.96</v>
      </c>
    </row>
    <row r="4" spans="1:16" x14ac:dyDescent="0.25">
      <c r="A4" t="s">
        <v>4</v>
      </c>
      <c r="B4" s="1">
        <v>1808</v>
      </c>
      <c r="C4" s="2">
        <f>C3-B4</f>
        <v>1291893</v>
      </c>
      <c r="D4" s="3">
        <f>B4/C3</f>
        <v>1.3975408537212231E-3</v>
      </c>
      <c r="K4" s="56">
        <v>1</v>
      </c>
      <c r="L4" s="57">
        <v>128626</v>
      </c>
      <c r="M4" s="57">
        <v>9.0399999999999991</v>
      </c>
      <c r="N4" s="57">
        <v>1422327</v>
      </c>
      <c r="O4" s="58">
        <v>100</v>
      </c>
    </row>
    <row r="7" spans="1:16" ht="15.75" thickBot="1" x14ac:dyDescent="0.3"/>
    <row r="8" spans="1:16" ht="26.25" x14ac:dyDescent="0.25">
      <c r="K8" s="113" t="s">
        <v>5</v>
      </c>
      <c r="L8" s="115" t="s">
        <v>28</v>
      </c>
      <c r="M8" s="109" t="s">
        <v>25</v>
      </c>
      <c r="N8" s="109" t="s">
        <v>26</v>
      </c>
      <c r="O8" s="51" t="s">
        <v>27</v>
      </c>
      <c r="P8" s="52" t="s">
        <v>27</v>
      </c>
    </row>
    <row r="9" spans="1:16" ht="27" thickBot="1" x14ac:dyDescent="0.3">
      <c r="K9" s="114"/>
      <c r="L9" s="116"/>
      <c r="M9" s="110"/>
      <c r="N9" s="110"/>
      <c r="O9" s="49" t="s">
        <v>25</v>
      </c>
      <c r="P9" s="53" t="s">
        <v>26</v>
      </c>
    </row>
    <row r="10" spans="1:16" ht="15.75" thickBot="1" x14ac:dyDescent="0.3">
      <c r="A10" t="s">
        <v>5</v>
      </c>
      <c r="B10" t="s">
        <v>6</v>
      </c>
      <c r="C10" t="s">
        <v>7</v>
      </c>
      <c r="D10" t="s">
        <v>8</v>
      </c>
      <c r="E10" t="s">
        <v>9</v>
      </c>
      <c r="F10" t="s">
        <v>10</v>
      </c>
      <c r="G10" t="s">
        <v>11</v>
      </c>
      <c r="H10" t="s">
        <v>12</v>
      </c>
      <c r="K10" s="60"/>
      <c r="L10" s="59"/>
      <c r="M10" s="50">
        <v>5460</v>
      </c>
      <c r="N10" s="50">
        <v>0.38</v>
      </c>
      <c r="O10" s="50">
        <v>5460</v>
      </c>
      <c r="P10" s="55">
        <v>0.38</v>
      </c>
    </row>
    <row r="11" spans="1:16" ht="15.75" thickBot="1" x14ac:dyDescent="0.3">
      <c r="B11">
        <v>0</v>
      </c>
      <c r="C11" s="1">
        <v>1809</v>
      </c>
      <c r="D11" s="1">
        <v>13331.79</v>
      </c>
      <c r="E11" s="1">
        <v>6610.69</v>
      </c>
      <c r="F11" s="1">
        <v>6632.66</v>
      </c>
      <c r="G11" s="3">
        <f>F11/D11</f>
        <v>0.49750708644525599</v>
      </c>
      <c r="H11" s="3">
        <f>E11/D11</f>
        <v>0.49585914569611428</v>
      </c>
      <c r="K11" s="60"/>
      <c r="L11" s="59" t="s">
        <v>29</v>
      </c>
      <c r="M11" s="50">
        <v>1</v>
      </c>
      <c r="N11" s="50">
        <v>0</v>
      </c>
      <c r="O11" s="50">
        <v>5461</v>
      </c>
      <c r="P11" s="55">
        <v>0.38</v>
      </c>
    </row>
    <row r="12" spans="1:16" ht="15.75" thickBot="1" x14ac:dyDescent="0.3">
      <c r="A12" t="s">
        <v>17</v>
      </c>
      <c r="B12">
        <v>0</v>
      </c>
      <c r="C12" s="1">
        <v>3401</v>
      </c>
      <c r="D12" s="1">
        <v>139663.79999999999</v>
      </c>
      <c r="E12" s="1">
        <v>53337.2</v>
      </c>
      <c r="F12" s="1">
        <v>41383.4</v>
      </c>
      <c r="G12" s="3">
        <f t="shared" ref="G12:G16" si="0">F12/D12</f>
        <v>0.29630727504192211</v>
      </c>
      <c r="H12" s="3">
        <f t="shared" ref="H12:H16" si="1">E12/D12</f>
        <v>0.38189709860393317</v>
      </c>
      <c r="K12" s="60" t="s">
        <v>17</v>
      </c>
      <c r="L12" s="59" t="s">
        <v>31</v>
      </c>
      <c r="M12" s="50">
        <v>3444</v>
      </c>
      <c r="N12" s="50">
        <v>0.24</v>
      </c>
      <c r="O12" s="50">
        <v>8905</v>
      </c>
      <c r="P12" s="55">
        <v>0.63</v>
      </c>
    </row>
    <row r="13" spans="1:16" ht="15.75" thickBot="1" x14ac:dyDescent="0.3">
      <c r="A13" t="s">
        <v>14</v>
      </c>
      <c r="B13">
        <v>0</v>
      </c>
      <c r="C13" s="1">
        <v>175</v>
      </c>
      <c r="D13" s="1">
        <v>1367.55</v>
      </c>
      <c r="E13" s="1">
        <v>488.40499999999997</v>
      </c>
      <c r="F13" s="1">
        <v>469.11</v>
      </c>
      <c r="G13" s="3">
        <f t="shared" si="0"/>
        <v>0.34302950531973236</v>
      </c>
      <c r="H13" s="3">
        <f t="shared" si="1"/>
        <v>0.35713867865891558</v>
      </c>
      <c r="K13" s="60" t="s">
        <v>17</v>
      </c>
      <c r="L13" s="59" t="s">
        <v>32</v>
      </c>
      <c r="M13" s="50">
        <v>10</v>
      </c>
      <c r="N13" s="50">
        <v>0</v>
      </c>
      <c r="O13" s="50">
        <v>8915</v>
      </c>
      <c r="P13" s="55">
        <v>0.63</v>
      </c>
    </row>
    <row r="14" spans="1:16" ht="15.75" thickBot="1" x14ac:dyDescent="0.3">
      <c r="A14" s="85" t="s">
        <v>18</v>
      </c>
      <c r="B14" s="85">
        <v>0</v>
      </c>
      <c r="C14" s="86">
        <v>22533</v>
      </c>
      <c r="D14" s="86">
        <v>2443536</v>
      </c>
      <c r="E14" s="86">
        <v>1834431</v>
      </c>
      <c r="F14" s="86">
        <v>1797484</v>
      </c>
      <c r="G14" s="87">
        <f t="shared" si="0"/>
        <v>0.73560774222274605</v>
      </c>
      <c r="H14" s="87">
        <f t="shared" si="1"/>
        <v>0.75072804329463527</v>
      </c>
      <c r="K14" s="60" t="s">
        <v>17</v>
      </c>
      <c r="L14" s="59" t="s">
        <v>33</v>
      </c>
      <c r="M14" s="50">
        <v>423</v>
      </c>
      <c r="N14" s="50">
        <v>0.03</v>
      </c>
      <c r="O14" s="50">
        <v>9338</v>
      </c>
      <c r="P14" s="55">
        <v>0.66</v>
      </c>
    </row>
    <row r="15" spans="1:16" ht="15.75" thickBot="1" x14ac:dyDescent="0.3">
      <c r="A15" t="s">
        <v>13</v>
      </c>
      <c r="B15">
        <v>0</v>
      </c>
      <c r="C15" s="1">
        <v>1153491</v>
      </c>
      <c r="D15" s="1">
        <v>5462181</v>
      </c>
      <c r="E15" s="1">
        <v>1992519</v>
      </c>
      <c r="F15" s="1">
        <v>1962523</v>
      </c>
      <c r="G15" s="3">
        <f>F15/D15</f>
        <v>0.3592929271292914</v>
      </c>
      <c r="H15" s="3">
        <f>E15/D15</f>
        <v>0.3647845064087038</v>
      </c>
      <c r="K15" s="60" t="s">
        <v>17</v>
      </c>
      <c r="L15" s="59" t="s">
        <v>34</v>
      </c>
      <c r="M15" s="50">
        <v>79</v>
      </c>
      <c r="N15" s="50">
        <v>0.01</v>
      </c>
      <c r="O15" s="50">
        <v>9417</v>
      </c>
      <c r="P15" s="55">
        <v>0.66</v>
      </c>
    </row>
    <row r="16" spans="1:16" ht="15.75" thickBot="1" x14ac:dyDescent="0.3">
      <c r="A16" t="s">
        <v>19</v>
      </c>
      <c r="B16">
        <v>0</v>
      </c>
      <c r="C16" s="1">
        <v>112292</v>
      </c>
      <c r="D16" s="1">
        <v>830277</v>
      </c>
      <c r="E16" s="1">
        <v>408731</v>
      </c>
      <c r="F16" s="1">
        <v>416054</v>
      </c>
      <c r="G16" s="3">
        <f t="shared" si="0"/>
        <v>0.50110264405734473</v>
      </c>
      <c r="H16" s="3">
        <f t="shared" si="1"/>
        <v>0.49228269601590796</v>
      </c>
      <c r="K16" s="60" t="s">
        <v>17</v>
      </c>
      <c r="L16" s="59" t="s">
        <v>64</v>
      </c>
      <c r="M16" s="50">
        <v>34</v>
      </c>
      <c r="N16" s="50">
        <v>0</v>
      </c>
      <c r="O16" s="50">
        <v>9451</v>
      </c>
      <c r="P16" s="55">
        <v>0.66</v>
      </c>
    </row>
    <row r="17" spans="3:16" ht="15.75" thickBot="1" x14ac:dyDescent="0.3">
      <c r="C17" s="1">
        <f>SUM(C11:C16)</f>
        <v>1293701</v>
      </c>
      <c r="K17" s="60" t="s">
        <v>14</v>
      </c>
      <c r="L17" s="59" t="s">
        <v>35</v>
      </c>
      <c r="M17" s="50">
        <v>154</v>
      </c>
      <c r="N17" s="50">
        <v>0.01</v>
      </c>
      <c r="O17" s="50">
        <v>9605</v>
      </c>
      <c r="P17" s="55">
        <v>0.68</v>
      </c>
    </row>
    <row r="18" spans="3:16" ht="15.75" thickBot="1" x14ac:dyDescent="0.3">
      <c r="K18" s="60" t="s">
        <v>14</v>
      </c>
      <c r="L18" s="59" t="s">
        <v>65</v>
      </c>
      <c r="M18" s="50">
        <v>38</v>
      </c>
      <c r="N18" s="50">
        <v>0</v>
      </c>
      <c r="O18" s="50">
        <v>9643</v>
      </c>
      <c r="P18" s="55">
        <v>0.68</v>
      </c>
    </row>
    <row r="19" spans="3:16" ht="15.75" thickBot="1" x14ac:dyDescent="0.3">
      <c r="K19" s="60" t="s">
        <v>18</v>
      </c>
      <c r="L19" s="59" t="s">
        <v>36</v>
      </c>
      <c r="M19" s="50">
        <v>13</v>
      </c>
      <c r="N19" s="50">
        <v>0</v>
      </c>
      <c r="O19" s="50">
        <v>9656</v>
      </c>
      <c r="P19" s="55">
        <v>0.68</v>
      </c>
    </row>
    <row r="20" spans="3:16" ht="15.75" thickBot="1" x14ac:dyDescent="0.3">
      <c r="K20" s="60" t="s">
        <v>18</v>
      </c>
      <c r="L20" s="59" t="s">
        <v>37</v>
      </c>
      <c r="M20" s="50">
        <v>8</v>
      </c>
      <c r="N20" s="50">
        <v>0</v>
      </c>
      <c r="O20" s="50">
        <v>9664</v>
      </c>
      <c r="P20" s="55">
        <v>0.68</v>
      </c>
    </row>
    <row r="21" spans="3:16" ht="15.75" thickBot="1" x14ac:dyDescent="0.3">
      <c r="K21" s="60" t="s">
        <v>18</v>
      </c>
      <c r="L21" s="59" t="s">
        <v>38</v>
      </c>
      <c r="M21" s="50">
        <v>194</v>
      </c>
      <c r="N21" s="50">
        <v>0.01</v>
      </c>
      <c r="O21" s="50">
        <v>9858</v>
      </c>
      <c r="P21" s="55">
        <v>0.69</v>
      </c>
    </row>
    <row r="22" spans="3:16" ht="15.75" thickBot="1" x14ac:dyDescent="0.3">
      <c r="K22" s="60" t="s">
        <v>18</v>
      </c>
      <c r="L22" s="59" t="s">
        <v>39</v>
      </c>
      <c r="M22" s="50">
        <v>7</v>
      </c>
      <c r="N22" s="50">
        <v>0</v>
      </c>
      <c r="O22" s="50">
        <v>9865</v>
      </c>
      <c r="P22" s="55">
        <v>0.69</v>
      </c>
    </row>
    <row r="23" spans="3:16" ht="15.75" thickBot="1" x14ac:dyDescent="0.3">
      <c r="K23" s="60" t="s">
        <v>18</v>
      </c>
      <c r="L23" s="59" t="s">
        <v>40</v>
      </c>
      <c r="M23" s="50">
        <v>67</v>
      </c>
      <c r="N23" s="50">
        <v>0</v>
      </c>
      <c r="O23" s="50">
        <v>9932</v>
      </c>
      <c r="P23" s="55">
        <v>0.7</v>
      </c>
    </row>
    <row r="24" spans="3:16" ht="15.75" thickBot="1" x14ac:dyDescent="0.3">
      <c r="K24" s="60" t="s">
        <v>18</v>
      </c>
      <c r="L24" s="59" t="s">
        <v>41</v>
      </c>
      <c r="M24" s="50">
        <v>22219</v>
      </c>
      <c r="N24" s="50">
        <v>1.56</v>
      </c>
      <c r="O24" s="50">
        <v>32151</v>
      </c>
      <c r="P24" s="55">
        <v>2.2599999999999998</v>
      </c>
    </row>
    <row r="25" spans="3:16" ht="15.75" thickBot="1" x14ac:dyDescent="0.3">
      <c r="K25" s="60" t="s">
        <v>18</v>
      </c>
      <c r="L25" s="59" t="s">
        <v>42</v>
      </c>
      <c r="M25" s="50">
        <v>971</v>
      </c>
      <c r="N25" s="50">
        <v>7.0000000000000007E-2</v>
      </c>
      <c r="O25" s="50">
        <v>33122</v>
      </c>
      <c r="P25" s="55">
        <v>2.33</v>
      </c>
    </row>
    <row r="26" spans="3:16" ht="15.75" thickBot="1" x14ac:dyDescent="0.3">
      <c r="K26" s="60" t="s">
        <v>18</v>
      </c>
      <c r="L26" s="59" t="s">
        <v>43</v>
      </c>
      <c r="M26" s="50">
        <v>237</v>
      </c>
      <c r="N26" s="50">
        <v>0.02</v>
      </c>
      <c r="O26" s="50">
        <v>33359</v>
      </c>
      <c r="P26" s="55">
        <v>2.35</v>
      </c>
    </row>
    <row r="27" spans="3:16" ht="15.75" thickBot="1" x14ac:dyDescent="0.3">
      <c r="K27" s="60" t="s">
        <v>18</v>
      </c>
      <c r="L27" s="59" t="s">
        <v>44</v>
      </c>
      <c r="M27" s="50">
        <v>503</v>
      </c>
      <c r="N27" s="50">
        <v>0.04</v>
      </c>
      <c r="O27" s="50">
        <v>33862</v>
      </c>
      <c r="P27" s="55">
        <v>2.38</v>
      </c>
    </row>
    <row r="28" spans="3:16" ht="15.75" thickBot="1" x14ac:dyDescent="0.3">
      <c r="K28" s="60" t="s">
        <v>18</v>
      </c>
      <c r="L28" s="59" t="s">
        <v>45</v>
      </c>
      <c r="M28" s="50">
        <v>35</v>
      </c>
      <c r="N28" s="50">
        <v>0</v>
      </c>
      <c r="O28" s="50">
        <v>33897</v>
      </c>
      <c r="P28" s="55">
        <v>2.38</v>
      </c>
    </row>
    <row r="29" spans="3:16" ht="15.75" thickBot="1" x14ac:dyDescent="0.3">
      <c r="K29" s="60" t="s">
        <v>18</v>
      </c>
      <c r="L29" s="59" t="s">
        <v>46</v>
      </c>
      <c r="M29" s="50">
        <v>87</v>
      </c>
      <c r="N29" s="50">
        <v>0.01</v>
      </c>
      <c r="O29" s="50">
        <v>33984</v>
      </c>
      <c r="P29" s="55">
        <v>2.39</v>
      </c>
    </row>
    <row r="30" spans="3:16" ht="15.75" thickBot="1" x14ac:dyDescent="0.3">
      <c r="K30" s="60" t="s">
        <v>18</v>
      </c>
      <c r="L30" s="59" t="s">
        <v>66</v>
      </c>
      <c r="M30" s="50">
        <v>11</v>
      </c>
      <c r="N30" s="50">
        <v>0</v>
      </c>
      <c r="O30" s="50">
        <v>33995</v>
      </c>
      <c r="P30" s="55">
        <v>2.39</v>
      </c>
    </row>
    <row r="31" spans="3:16" ht="15.75" thickBot="1" x14ac:dyDescent="0.3">
      <c r="K31" s="60" t="s">
        <v>13</v>
      </c>
      <c r="L31" s="59" t="s">
        <v>47</v>
      </c>
      <c r="M31" s="50">
        <v>3623</v>
      </c>
      <c r="N31" s="50">
        <v>0.25</v>
      </c>
      <c r="O31" s="50">
        <v>37618</v>
      </c>
      <c r="P31" s="55">
        <v>2.64</v>
      </c>
    </row>
    <row r="32" spans="3:16" ht="15.75" thickBot="1" x14ac:dyDescent="0.3">
      <c r="K32" s="60" t="s">
        <v>13</v>
      </c>
      <c r="L32" s="59" t="s">
        <v>48</v>
      </c>
      <c r="M32" s="50">
        <v>993488</v>
      </c>
      <c r="N32" s="50">
        <v>69.849999999999994</v>
      </c>
      <c r="O32" s="50">
        <v>1031106</v>
      </c>
      <c r="P32" s="55">
        <v>72.489999999999995</v>
      </c>
    </row>
    <row r="33" spans="11:16" ht="15.75" thickBot="1" x14ac:dyDescent="0.3">
      <c r="K33" s="60" t="s">
        <v>13</v>
      </c>
      <c r="L33" s="59" t="s">
        <v>49</v>
      </c>
      <c r="M33" s="50">
        <v>254883</v>
      </c>
      <c r="N33" s="50">
        <v>17.920000000000002</v>
      </c>
      <c r="O33" s="50">
        <v>1285989</v>
      </c>
      <c r="P33" s="55">
        <v>90.41</v>
      </c>
    </row>
    <row r="34" spans="11:16" ht="15.75" thickBot="1" x14ac:dyDescent="0.3">
      <c r="K34" s="60" t="s">
        <v>13</v>
      </c>
      <c r="L34" s="59" t="s">
        <v>50</v>
      </c>
      <c r="M34" s="50">
        <v>2166</v>
      </c>
      <c r="N34" s="50">
        <v>0.15</v>
      </c>
      <c r="O34" s="50">
        <v>1288155</v>
      </c>
      <c r="P34" s="55">
        <v>90.57</v>
      </c>
    </row>
    <row r="35" spans="11:16" ht="15.75" thickBot="1" x14ac:dyDescent="0.3">
      <c r="K35" s="60" t="s">
        <v>13</v>
      </c>
      <c r="L35" s="59" t="s">
        <v>67</v>
      </c>
      <c r="M35" s="50">
        <v>347</v>
      </c>
      <c r="N35" s="50">
        <v>0.02</v>
      </c>
      <c r="O35" s="50">
        <v>1288502</v>
      </c>
      <c r="P35" s="55">
        <v>90.59</v>
      </c>
    </row>
    <row r="36" spans="11:16" ht="15.75" thickBot="1" x14ac:dyDescent="0.3">
      <c r="K36" s="60" t="s">
        <v>13</v>
      </c>
      <c r="L36" s="59" t="s">
        <v>68</v>
      </c>
      <c r="M36" s="50">
        <v>1370</v>
      </c>
      <c r="N36" s="50">
        <v>0.1</v>
      </c>
      <c r="O36" s="50">
        <v>1289872</v>
      </c>
      <c r="P36" s="55">
        <v>90.69</v>
      </c>
    </row>
    <row r="37" spans="11:16" ht="15.75" thickBot="1" x14ac:dyDescent="0.3">
      <c r="K37" s="60" t="s">
        <v>13</v>
      </c>
      <c r="L37" s="59" t="s">
        <v>51</v>
      </c>
      <c r="M37" s="50">
        <v>1163</v>
      </c>
      <c r="N37" s="50">
        <v>0.08</v>
      </c>
      <c r="O37" s="50">
        <v>1291035</v>
      </c>
      <c r="P37" s="55">
        <v>90.77</v>
      </c>
    </row>
    <row r="38" spans="11:16" ht="15.75" thickBot="1" x14ac:dyDescent="0.3">
      <c r="K38" s="60" t="s">
        <v>13</v>
      </c>
      <c r="L38" s="59" t="s">
        <v>52</v>
      </c>
      <c r="M38" s="50">
        <v>234</v>
      </c>
      <c r="N38" s="50">
        <v>0.02</v>
      </c>
      <c r="O38" s="50">
        <v>1291269</v>
      </c>
      <c r="P38" s="55">
        <v>90.79</v>
      </c>
    </row>
    <row r="39" spans="11:16" ht="15.75" thickBot="1" x14ac:dyDescent="0.3">
      <c r="K39" s="60" t="s">
        <v>13</v>
      </c>
      <c r="L39" s="59" t="s">
        <v>53</v>
      </c>
      <c r="M39" s="50">
        <v>398</v>
      </c>
      <c r="N39" s="50">
        <v>0.03</v>
      </c>
      <c r="O39" s="50">
        <v>1291667</v>
      </c>
      <c r="P39" s="55">
        <v>90.81</v>
      </c>
    </row>
    <row r="40" spans="11:16" ht="15.75" thickBot="1" x14ac:dyDescent="0.3">
      <c r="K40" s="60" t="s">
        <v>13</v>
      </c>
      <c r="L40" s="59" t="s">
        <v>54</v>
      </c>
      <c r="M40" s="50">
        <v>43</v>
      </c>
      <c r="N40" s="50">
        <v>0</v>
      </c>
      <c r="O40" s="50">
        <v>1291710</v>
      </c>
      <c r="P40" s="55">
        <v>90.82</v>
      </c>
    </row>
    <row r="41" spans="11:16" ht="15.75" thickBot="1" x14ac:dyDescent="0.3">
      <c r="K41" s="60" t="s">
        <v>13</v>
      </c>
      <c r="L41" s="59" t="s">
        <v>58</v>
      </c>
      <c r="M41" s="50">
        <v>289</v>
      </c>
      <c r="N41" s="50">
        <v>0.02</v>
      </c>
      <c r="O41" s="50">
        <v>1291999</v>
      </c>
      <c r="P41" s="55">
        <v>90.84</v>
      </c>
    </row>
    <row r="42" spans="11:16" ht="15.75" thickBot="1" x14ac:dyDescent="0.3">
      <c r="K42" s="60" t="s">
        <v>13</v>
      </c>
      <c r="L42" s="59" t="s">
        <v>59</v>
      </c>
      <c r="M42" s="50">
        <v>6464</v>
      </c>
      <c r="N42" s="50">
        <v>0.45</v>
      </c>
      <c r="O42" s="50">
        <v>1298463</v>
      </c>
      <c r="P42" s="55">
        <v>91.29</v>
      </c>
    </row>
    <row r="43" spans="11:16" ht="15.75" thickBot="1" x14ac:dyDescent="0.3">
      <c r="K43" s="60" t="s">
        <v>19</v>
      </c>
      <c r="L43" s="59" t="s">
        <v>60</v>
      </c>
      <c r="M43" s="79">
        <v>109142</v>
      </c>
      <c r="N43" s="50">
        <v>7.67</v>
      </c>
      <c r="O43" s="50">
        <v>1407605</v>
      </c>
      <c r="P43" s="55">
        <v>98.96</v>
      </c>
    </row>
    <row r="44" spans="11:16" ht="15.75" thickBot="1" x14ac:dyDescent="0.3">
      <c r="K44" s="60" t="s">
        <v>19</v>
      </c>
      <c r="L44" s="59" t="s">
        <v>69</v>
      </c>
      <c r="M44" s="79">
        <v>1721</v>
      </c>
      <c r="N44" s="50">
        <v>0.12</v>
      </c>
      <c r="O44" s="50">
        <v>1409326</v>
      </c>
      <c r="P44" s="55">
        <v>99.09</v>
      </c>
    </row>
    <row r="45" spans="11:16" ht="15.75" thickBot="1" x14ac:dyDescent="0.3">
      <c r="K45" s="60" t="s">
        <v>19</v>
      </c>
      <c r="L45" s="59" t="s">
        <v>70</v>
      </c>
      <c r="M45" s="79">
        <v>5364</v>
      </c>
      <c r="N45" s="50">
        <v>0.38</v>
      </c>
      <c r="O45" s="50">
        <v>1414690</v>
      </c>
      <c r="P45" s="55">
        <v>99.46</v>
      </c>
    </row>
    <row r="46" spans="11:16" ht="15.75" thickBot="1" x14ac:dyDescent="0.3">
      <c r="K46" s="60" t="s">
        <v>19</v>
      </c>
      <c r="L46" s="59" t="s">
        <v>61</v>
      </c>
      <c r="M46" s="79">
        <v>6974</v>
      </c>
      <c r="N46" s="50">
        <v>0.49</v>
      </c>
      <c r="O46" s="50">
        <v>1421664</v>
      </c>
      <c r="P46" s="55">
        <v>99.95</v>
      </c>
    </row>
    <row r="47" spans="11:16" ht="15.75" thickBot="1" x14ac:dyDescent="0.3">
      <c r="K47" s="60" t="s">
        <v>19</v>
      </c>
      <c r="L47" s="59" t="s">
        <v>62</v>
      </c>
      <c r="M47" s="79">
        <v>662</v>
      </c>
      <c r="N47" s="50">
        <v>0.05</v>
      </c>
      <c r="O47" s="50">
        <v>1422326</v>
      </c>
      <c r="P47" s="55">
        <v>100</v>
      </c>
    </row>
    <row r="48" spans="11:16" x14ac:dyDescent="0.25">
      <c r="K48" s="61" t="s">
        <v>19</v>
      </c>
      <c r="L48" s="62" t="s">
        <v>63</v>
      </c>
      <c r="M48" s="80">
        <v>1</v>
      </c>
      <c r="N48" s="57">
        <v>0</v>
      </c>
      <c r="O48" s="57">
        <v>1422327</v>
      </c>
      <c r="P48" s="58">
        <v>100</v>
      </c>
    </row>
  </sheetData>
  <mergeCells count="7">
    <mergeCell ref="N8:N9"/>
    <mergeCell ref="K1:K2"/>
    <mergeCell ref="L1:L2"/>
    <mergeCell ref="M1:M2"/>
    <mergeCell ref="K8:K9"/>
    <mergeCell ref="L8:L9"/>
    <mergeCell ref="M8:M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51"/>
  <sheetViews>
    <sheetView topLeftCell="A7" workbookViewId="0">
      <selection activeCell="F14" sqref="C14:F14"/>
    </sheetView>
  </sheetViews>
  <sheetFormatPr defaultRowHeight="15" x14ac:dyDescent="0.25"/>
  <cols>
    <col min="1" max="1" width="26.85546875" customWidth="1"/>
    <col min="2" max="2" width="9" bestFit="1" customWidth="1"/>
    <col min="3" max="3" width="13.85546875" customWidth="1"/>
    <col min="4" max="4" width="13.7109375" bestFit="1" customWidth="1"/>
    <col min="5" max="5" width="20.7109375" bestFit="1" customWidth="1"/>
    <col min="6" max="6" width="21.140625" bestFit="1" customWidth="1"/>
    <col min="7" max="7" width="10.28515625" bestFit="1" customWidth="1"/>
    <col min="8" max="8" width="13.85546875" bestFit="1" customWidth="1"/>
  </cols>
  <sheetData>
    <row r="1" spans="1:18" ht="26.25" x14ac:dyDescent="0.25">
      <c r="B1" t="s">
        <v>2</v>
      </c>
      <c r="C1" t="s">
        <v>1</v>
      </c>
      <c r="M1" s="111" t="s">
        <v>24</v>
      </c>
      <c r="N1" s="109" t="s">
        <v>25</v>
      </c>
      <c r="O1" s="109" t="s">
        <v>26</v>
      </c>
      <c r="P1" s="51" t="s">
        <v>27</v>
      </c>
      <c r="Q1" s="52" t="s">
        <v>27</v>
      </c>
    </row>
    <row r="2" spans="1:18" ht="27" thickBot="1" x14ac:dyDescent="0.3">
      <c r="A2" t="s">
        <v>0</v>
      </c>
      <c r="C2" s="1">
        <v>1431980</v>
      </c>
      <c r="M2" s="112"/>
      <c r="N2" s="110"/>
      <c r="O2" s="110"/>
      <c r="P2" s="49" t="s">
        <v>25</v>
      </c>
      <c r="Q2" s="53" t="s">
        <v>26</v>
      </c>
    </row>
    <row r="3" spans="1:18" ht="15.75" thickBot="1" x14ac:dyDescent="0.3">
      <c r="A3" t="s">
        <v>3</v>
      </c>
      <c r="B3" s="2">
        <f>C2-C3</f>
        <v>123198</v>
      </c>
      <c r="C3" s="1">
        <v>1308782</v>
      </c>
      <c r="D3" s="3">
        <f>B3/C2</f>
        <v>8.6033324487772178E-2</v>
      </c>
      <c r="M3" s="54">
        <v>0</v>
      </c>
      <c r="N3" s="50">
        <v>1308782</v>
      </c>
      <c r="O3" s="50">
        <v>91.4</v>
      </c>
      <c r="P3" s="50">
        <v>1308782</v>
      </c>
      <c r="Q3" s="55">
        <v>91.4</v>
      </c>
    </row>
    <row r="4" spans="1:18" x14ac:dyDescent="0.25">
      <c r="A4" t="s">
        <v>4</v>
      </c>
      <c r="B4" s="1">
        <v>1709</v>
      </c>
      <c r="C4" s="2">
        <f>C3-B4</f>
        <v>1307073</v>
      </c>
      <c r="D4" s="3">
        <f>B4/C3</f>
        <v>1.305794242280227E-3</v>
      </c>
      <c r="M4" s="56">
        <v>1</v>
      </c>
      <c r="N4" s="57">
        <v>123198</v>
      </c>
      <c r="O4" s="57">
        <v>8.6</v>
      </c>
      <c r="P4" s="57">
        <v>1431980</v>
      </c>
      <c r="Q4" s="58">
        <v>100</v>
      </c>
    </row>
    <row r="6" spans="1:18" ht="15.75" thickBot="1" x14ac:dyDescent="0.3"/>
    <row r="7" spans="1:18" ht="26.25" x14ac:dyDescent="0.25">
      <c r="M7" s="113" t="s">
        <v>5</v>
      </c>
      <c r="N7" s="115" t="s">
        <v>28</v>
      </c>
      <c r="O7" s="109" t="s">
        <v>25</v>
      </c>
      <c r="P7" s="109" t="s">
        <v>26</v>
      </c>
      <c r="Q7" s="51" t="s">
        <v>27</v>
      </c>
      <c r="R7" s="52" t="s">
        <v>27</v>
      </c>
    </row>
    <row r="8" spans="1:18" ht="27" thickBot="1" x14ac:dyDescent="0.3">
      <c r="M8" s="114"/>
      <c r="N8" s="116"/>
      <c r="O8" s="110"/>
      <c r="P8" s="110"/>
      <c r="Q8" s="49" t="s">
        <v>25</v>
      </c>
      <c r="R8" s="53" t="s">
        <v>26</v>
      </c>
    </row>
    <row r="9" spans="1:18" ht="15.75" thickBot="1" x14ac:dyDescent="0.3">
      <c r="M9" s="60"/>
      <c r="N9" s="59"/>
      <c r="O9" s="50">
        <v>5585</v>
      </c>
      <c r="P9" s="50">
        <v>0.39</v>
      </c>
      <c r="Q9" s="50">
        <v>5585</v>
      </c>
      <c r="R9" s="55">
        <v>0.39</v>
      </c>
    </row>
    <row r="10" spans="1:18" ht="15.75" thickBot="1" x14ac:dyDescent="0.3">
      <c r="A10" t="s">
        <v>5</v>
      </c>
      <c r="B10" t="s">
        <v>6</v>
      </c>
      <c r="C10" t="s">
        <v>7</v>
      </c>
      <c r="D10" t="s">
        <v>8</v>
      </c>
      <c r="E10" t="s">
        <v>9</v>
      </c>
      <c r="F10" t="s">
        <v>10</v>
      </c>
      <c r="G10" t="s">
        <v>11</v>
      </c>
      <c r="H10" t="s">
        <v>12</v>
      </c>
      <c r="M10" s="60"/>
      <c r="N10" s="59" t="s">
        <v>29</v>
      </c>
      <c r="O10" s="50">
        <v>1</v>
      </c>
      <c r="P10" s="50">
        <v>0</v>
      </c>
      <c r="Q10" s="50">
        <v>5586</v>
      </c>
      <c r="R10" s="55">
        <v>0.39</v>
      </c>
    </row>
    <row r="11" spans="1:18" ht="15.75" thickBot="1" x14ac:dyDescent="0.3">
      <c r="A11" s="1"/>
      <c r="B11" s="1">
        <v>0</v>
      </c>
      <c r="C11" s="1">
        <v>1710</v>
      </c>
      <c r="D11" s="1">
        <v>16064.74</v>
      </c>
      <c r="E11" s="1">
        <v>7045.1750000000002</v>
      </c>
      <c r="F11" s="1">
        <v>6446.42</v>
      </c>
      <c r="G11" s="3">
        <f>F11/D11</f>
        <v>0.40127758058953961</v>
      </c>
      <c r="H11" s="3">
        <f>E11/D11</f>
        <v>0.43854895877555444</v>
      </c>
      <c r="M11" s="60" t="s">
        <v>17</v>
      </c>
      <c r="N11" s="59" t="s">
        <v>31</v>
      </c>
      <c r="O11" s="50">
        <v>1</v>
      </c>
      <c r="P11" s="50">
        <v>0</v>
      </c>
      <c r="Q11" s="50">
        <v>5587</v>
      </c>
      <c r="R11" s="55">
        <v>0.39</v>
      </c>
    </row>
    <row r="12" spans="1:18" ht="15.75" thickBot="1" x14ac:dyDescent="0.3">
      <c r="A12" s="1" t="s">
        <v>17</v>
      </c>
      <c r="B12" s="1">
        <v>0</v>
      </c>
      <c r="C12" s="1">
        <v>3300</v>
      </c>
      <c r="D12" s="1">
        <v>127043.1</v>
      </c>
      <c r="E12" s="1">
        <v>49480.52</v>
      </c>
      <c r="F12" s="1">
        <v>43196.9</v>
      </c>
      <c r="G12" s="3">
        <f t="shared" ref="G12:G16" si="0">F12/D12</f>
        <v>0.34001767903963298</v>
      </c>
      <c r="H12" s="3">
        <f t="shared" ref="H12:H16" si="1">E12/D12</f>
        <v>0.38947821644780389</v>
      </c>
      <c r="M12" s="60" t="s">
        <v>17</v>
      </c>
      <c r="N12" s="59" t="s">
        <v>33</v>
      </c>
      <c r="O12" s="50">
        <v>398</v>
      </c>
      <c r="P12" s="50">
        <v>0.03</v>
      </c>
      <c r="Q12" s="50">
        <v>5985</v>
      </c>
      <c r="R12" s="55">
        <v>0.42</v>
      </c>
    </row>
    <row r="13" spans="1:18" ht="15.75" thickBot="1" x14ac:dyDescent="0.3">
      <c r="A13" s="1" t="s">
        <v>14</v>
      </c>
      <c r="B13" s="1">
        <v>0</v>
      </c>
      <c r="C13" s="1">
        <v>162</v>
      </c>
      <c r="D13" s="44">
        <v>1170.675</v>
      </c>
      <c r="E13" s="44">
        <v>511.63499999999999</v>
      </c>
      <c r="F13" s="1">
        <v>414.39</v>
      </c>
      <c r="G13" s="3">
        <f t="shared" si="0"/>
        <v>0.35397527067717344</v>
      </c>
      <c r="H13" s="3">
        <f>E13/D13</f>
        <v>0.4370427317573195</v>
      </c>
      <c r="M13" s="60" t="s">
        <v>17</v>
      </c>
      <c r="N13" s="59" t="s">
        <v>34</v>
      </c>
      <c r="O13" s="50">
        <v>84</v>
      </c>
      <c r="P13" s="50">
        <v>0.01</v>
      </c>
      <c r="Q13" s="50">
        <v>6069</v>
      </c>
      <c r="R13" s="55">
        <v>0.42</v>
      </c>
    </row>
    <row r="14" spans="1:18" ht="15.75" thickBot="1" x14ac:dyDescent="0.3">
      <c r="A14" s="1" t="s">
        <v>18</v>
      </c>
      <c r="B14" s="1">
        <v>0</v>
      </c>
      <c r="C14" s="86">
        <v>17464</v>
      </c>
      <c r="D14" s="86">
        <v>2210368</v>
      </c>
      <c r="E14" s="86">
        <v>1608977</v>
      </c>
      <c r="F14" s="86">
        <v>1502852</v>
      </c>
      <c r="G14" s="3">
        <f t="shared" si="0"/>
        <v>0.67991031357674381</v>
      </c>
      <c r="H14" s="3">
        <f t="shared" si="1"/>
        <v>0.72792268074818312</v>
      </c>
      <c r="M14" s="60" t="s">
        <v>17</v>
      </c>
      <c r="N14" s="59" t="s">
        <v>64</v>
      </c>
      <c r="O14" s="50">
        <v>3381</v>
      </c>
      <c r="P14" s="50">
        <v>0.24</v>
      </c>
      <c r="Q14" s="50">
        <v>9450</v>
      </c>
      <c r="R14" s="55">
        <v>0.66</v>
      </c>
    </row>
    <row r="15" spans="1:18" ht="15.75" thickBot="1" x14ac:dyDescent="0.3">
      <c r="A15" s="1" t="s">
        <v>13</v>
      </c>
      <c r="B15" s="1">
        <v>0</v>
      </c>
      <c r="C15" s="1">
        <v>1167511</v>
      </c>
      <c r="D15" s="1">
        <v>5399118</v>
      </c>
      <c r="E15" s="1">
        <v>1950526</v>
      </c>
      <c r="F15" s="1">
        <v>1913405</v>
      </c>
      <c r="G15" s="3">
        <f>F15/D15</f>
        <v>0.35439214330933311</v>
      </c>
      <c r="H15" s="3">
        <f>E15/D15</f>
        <v>0.36126752554769131</v>
      </c>
      <c r="M15" s="60" t="s">
        <v>17</v>
      </c>
      <c r="N15" s="59" t="s">
        <v>71</v>
      </c>
      <c r="O15" s="50">
        <v>33</v>
      </c>
      <c r="P15" s="50">
        <v>0</v>
      </c>
      <c r="Q15" s="50">
        <v>9483</v>
      </c>
      <c r="R15" s="55">
        <v>0.66</v>
      </c>
    </row>
    <row r="16" spans="1:18" ht="15.75" thickBot="1" x14ac:dyDescent="0.3">
      <c r="A16" s="1" t="s">
        <v>19</v>
      </c>
      <c r="B16" s="1">
        <v>0</v>
      </c>
      <c r="C16" s="1">
        <v>118635</v>
      </c>
      <c r="D16" s="1">
        <v>917570.3</v>
      </c>
      <c r="E16" s="1">
        <v>441112.2</v>
      </c>
      <c r="F16" s="1">
        <v>417463</v>
      </c>
      <c r="G16" s="3">
        <f t="shared" si="0"/>
        <v>0.45496568491809292</v>
      </c>
      <c r="H16" s="3">
        <f t="shared" si="1"/>
        <v>0.48073940492624923</v>
      </c>
      <c r="M16" s="60" t="s">
        <v>17</v>
      </c>
      <c r="N16" s="59" t="s">
        <v>72</v>
      </c>
      <c r="O16" s="50">
        <v>33</v>
      </c>
      <c r="P16" s="50">
        <v>0</v>
      </c>
      <c r="Q16" s="50">
        <v>9516</v>
      </c>
      <c r="R16" s="55">
        <v>0.66</v>
      </c>
    </row>
    <row r="17" spans="1:18" ht="15.75" thickBot="1" x14ac:dyDescent="0.3">
      <c r="A17" t="s">
        <v>15</v>
      </c>
      <c r="C17" s="1">
        <f>SUM(C11:C16)</f>
        <v>1308782</v>
      </c>
      <c r="M17" s="60" t="s">
        <v>14</v>
      </c>
      <c r="N17" s="59" t="s">
        <v>35</v>
      </c>
      <c r="O17" s="50">
        <v>153</v>
      </c>
      <c r="P17" s="50">
        <v>0.01</v>
      </c>
      <c r="Q17" s="50">
        <v>9669</v>
      </c>
      <c r="R17" s="55">
        <v>0.68</v>
      </c>
    </row>
    <row r="18" spans="1:18" ht="15.75" thickBot="1" x14ac:dyDescent="0.3">
      <c r="C18" t="s">
        <v>16</v>
      </c>
      <c r="M18" s="60" t="s">
        <v>14</v>
      </c>
      <c r="N18" s="59" t="s">
        <v>65</v>
      </c>
      <c r="O18" s="50">
        <v>32</v>
      </c>
      <c r="P18" s="50">
        <v>0</v>
      </c>
      <c r="Q18" s="50">
        <v>9701</v>
      </c>
      <c r="R18" s="55">
        <v>0.68</v>
      </c>
    </row>
    <row r="19" spans="1:18" ht="15.75" thickBot="1" x14ac:dyDescent="0.3">
      <c r="M19" s="60" t="s">
        <v>18</v>
      </c>
      <c r="N19" s="59" t="s">
        <v>36</v>
      </c>
      <c r="O19" s="50">
        <v>12</v>
      </c>
      <c r="P19" s="50">
        <v>0</v>
      </c>
      <c r="Q19" s="50">
        <v>9713</v>
      </c>
      <c r="R19" s="55">
        <v>0.68</v>
      </c>
    </row>
    <row r="20" spans="1:18" ht="15.75" thickBot="1" x14ac:dyDescent="0.3">
      <c r="C20" s="2">
        <f>C14-'2016 Non-Schools'!C10</f>
        <v>853</v>
      </c>
      <c r="D20" s="2">
        <f>D14-'2016 Non-Schools'!D10</f>
        <v>155721</v>
      </c>
      <c r="E20" s="2">
        <f>E14-'2016 Non-Schools'!E10</f>
        <v>56121</v>
      </c>
      <c r="F20" s="2">
        <f>F14-'2016 Non-Schools'!F10</f>
        <v>48488</v>
      </c>
      <c r="G20" s="3">
        <f>G14-'2016 Non-Schools'!G10</f>
        <v>-2.7930984709531148E-2</v>
      </c>
      <c r="H20" s="3">
        <f>H14-'2016 Non-Schools'!H10</f>
        <v>-2.7854832372075533E-2</v>
      </c>
      <c r="M20" s="60" t="s">
        <v>18</v>
      </c>
      <c r="N20" s="59" t="s">
        <v>37</v>
      </c>
      <c r="O20" s="50">
        <v>9</v>
      </c>
      <c r="P20" s="50">
        <v>0</v>
      </c>
      <c r="Q20" s="50">
        <v>9722</v>
      </c>
      <c r="R20" s="55">
        <v>0.68</v>
      </c>
    </row>
    <row r="21" spans="1:18" ht="15.75" thickBot="1" x14ac:dyDescent="0.3">
      <c r="M21" s="60" t="s">
        <v>18</v>
      </c>
      <c r="N21" s="59" t="s">
        <v>73</v>
      </c>
      <c r="O21" s="50">
        <v>40</v>
      </c>
      <c r="P21" s="50">
        <v>0</v>
      </c>
      <c r="Q21" s="50">
        <v>9762</v>
      </c>
      <c r="R21" s="55">
        <v>0.68</v>
      </c>
    </row>
    <row r="22" spans="1:18" ht="15.75" thickBot="1" x14ac:dyDescent="0.3">
      <c r="M22" s="60" t="s">
        <v>18</v>
      </c>
      <c r="N22" s="59" t="s">
        <v>74</v>
      </c>
      <c r="O22" s="50">
        <v>148</v>
      </c>
      <c r="P22" s="50">
        <v>0.01</v>
      </c>
      <c r="Q22" s="50">
        <v>9910</v>
      </c>
      <c r="R22" s="55">
        <v>0.69</v>
      </c>
    </row>
    <row r="23" spans="1:18" ht="15.75" thickBot="1" x14ac:dyDescent="0.3">
      <c r="M23" s="60" t="s">
        <v>18</v>
      </c>
      <c r="N23" s="59" t="s">
        <v>40</v>
      </c>
      <c r="O23" s="50">
        <v>208</v>
      </c>
      <c r="P23" s="50">
        <v>0.01</v>
      </c>
      <c r="Q23" s="50">
        <v>10118</v>
      </c>
      <c r="R23" s="55">
        <v>0.71</v>
      </c>
    </row>
    <row r="24" spans="1:18" ht="15.75" thickBot="1" x14ac:dyDescent="0.3">
      <c r="M24" s="60" t="s">
        <v>18</v>
      </c>
      <c r="N24" s="59" t="s">
        <v>41</v>
      </c>
      <c r="O24" s="50">
        <v>4993</v>
      </c>
      <c r="P24" s="50">
        <v>0.35</v>
      </c>
      <c r="Q24" s="50">
        <v>15111</v>
      </c>
      <c r="R24" s="55">
        <v>1.06</v>
      </c>
    </row>
    <row r="25" spans="1:18" ht="15.75" thickBot="1" x14ac:dyDescent="0.3">
      <c r="M25" s="60" t="s">
        <v>18</v>
      </c>
      <c r="N25" s="59" t="s">
        <v>42</v>
      </c>
      <c r="O25" s="50">
        <v>12812</v>
      </c>
      <c r="P25" s="50">
        <v>0.89</v>
      </c>
      <c r="Q25" s="50">
        <v>27923</v>
      </c>
      <c r="R25" s="55">
        <v>1.95</v>
      </c>
    </row>
    <row r="26" spans="1:18" ht="15.75" thickBot="1" x14ac:dyDescent="0.3">
      <c r="M26" s="60" t="s">
        <v>18</v>
      </c>
      <c r="N26" s="59" t="s">
        <v>43</v>
      </c>
      <c r="O26" s="50">
        <v>157</v>
      </c>
      <c r="P26" s="50">
        <v>0.01</v>
      </c>
      <c r="Q26" s="50">
        <v>28080</v>
      </c>
      <c r="R26" s="55">
        <v>1.96</v>
      </c>
    </row>
    <row r="27" spans="1:18" ht="15.75" thickBot="1" x14ac:dyDescent="0.3">
      <c r="M27" s="60" t="s">
        <v>18</v>
      </c>
      <c r="N27" s="59" t="s">
        <v>44</v>
      </c>
      <c r="O27" s="50">
        <v>79</v>
      </c>
      <c r="P27" s="50">
        <v>0.01</v>
      </c>
      <c r="Q27" s="50">
        <v>28159</v>
      </c>
      <c r="R27" s="55">
        <v>1.97</v>
      </c>
    </row>
    <row r="28" spans="1:18" ht="15.75" thickBot="1" x14ac:dyDescent="0.3">
      <c r="M28" s="60" t="s">
        <v>18</v>
      </c>
      <c r="N28" s="59" t="s">
        <v>45</v>
      </c>
      <c r="O28" s="50">
        <v>289</v>
      </c>
      <c r="P28" s="50">
        <v>0.02</v>
      </c>
      <c r="Q28" s="50">
        <v>28448</v>
      </c>
      <c r="R28" s="55">
        <v>1.99</v>
      </c>
    </row>
    <row r="29" spans="1:18" ht="15.75" thickBot="1" x14ac:dyDescent="0.3">
      <c r="M29" s="60" t="s">
        <v>18</v>
      </c>
      <c r="N29" s="59" t="s">
        <v>46</v>
      </c>
      <c r="O29" s="50">
        <v>19</v>
      </c>
      <c r="P29" s="50">
        <v>0</v>
      </c>
      <c r="Q29" s="50">
        <v>28467</v>
      </c>
      <c r="R29" s="55">
        <v>1.99</v>
      </c>
    </row>
    <row r="30" spans="1:18" ht="15.75" thickBot="1" x14ac:dyDescent="0.3">
      <c r="M30" s="60" t="s">
        <v>18</v>
      </c>
      <c r="N30" s="59" t="s">
        <v>66</v>
      </c>
      <c r="O30" s="50">
        <v>13</v>
      </c>
      <c r="P30" s="50">
        <v>0</v>
      </c>
      <c r="Q30" s="50">
        <v>28480</v>
      </c>
      <c r="R30" s="55">
        <v>1.99</v>
      </c>
    </row>
    <row r="31" spans="1:18" ht="15.75" thickBot="1" x14ac:dyDescent="0.3">
      <c r="M31" s="60" t="s">
        <v>13</v>
      </c>
      <c r="N31" s="59" t="s">
        <v>47</v>
      </c>
      <c r="O31" s="50">
        <v>3593</v>
      </c>
      <c r="P31" s="50">
        <v>0.25</v>
      </c>
      <c r="Q31" s="50">
        <v>32073</v>
      </c>
      <c r="R31" s="55">
        <v>2.2400000000000002</v>
      </c>
    </row>
    <row r="32" spans="1:18" ht="15.75" thickBot="1" x14ac:dyDescent="0.3">
      <c r="M32" s="60" t="s">
        <v>13</v>
      </c>
      <c r="N32" s="59" t="s">
        <v>48</v>
      </c>
      <c r="O32" s="50">
        <v>991287</v>
      </c>
      <c r="P32" s="50">
        <v>69.22</v>
      </c>
      <c r="Q32" s="50">
        <v>1023360</v>
      </c>
      <c r="R32" s="55">
        <v>71.459999999999994</v>
      </c>
    </row>
    <row r="33" spans="13:18" ht="15.75" thickBot="1" x14ac:dyDescent="0.3">
      <c r="M33" s="60" t="s">
        <v>13</v>
      </c>
      <c r="N33" s="59" t="s">
        <v>49</v>
      </c>
      <c r="O33" s="50">
        <v>250014</v>
      </c>
      <c r="P33" s="50">
        <v>17.46</v>
      </c>
      <c r="Q33" s="50">
        <v>1273374</v>
      </c>
      <c r="R33" s="55">
        <v>88.92</v>
      </c>
    </row>
    <row r="34" spans="13:18" ht="15.75" thickBot="1" x14ac:dyDescent="0.3">
      <c r="M34" s="60" t="s">
        <v>13</v>
      </c>
      <c r="N34" s="59" t="s">
        <v>50</v>
      </c>
      <c r="O34" s="50">
        <v>3551</v>
      </c>
      <c r="P34" s="50">
        <v>0.25</v>
      </c>
      <c r="Q34" s="50">
        <v>1276925</v>
      </c>
      <c r="R34" s="55">
        <v>89.17</v>
      </c>
    </row>
    <row r="35" spans="13:18" ht="15.75" thickBot="1" x14ac:dyDescent="0.3">
      <c r="M35" s="60" t="s">
        <v>13</v>
      </c>
      <c r="N35" s="59" t="s">
        <v>67</v>
      </c>
      <c r="O35" s="50">
        <v>926</v>
      </c>
      <c r="P35" s="50">
        <v>0.06</v>
      </c>
      <c r="Q35" s="50">
        <v>1277851</v>
      </c>
      <c r="R35" s="55">
        <v>89.24</v>
      </c>
    </row>
    <row r="36" spans="13:18" ht="15.75" thickBot="1" x14ac:dyDescent="0.3">
      <c r="M36" s="60" t="s">
        <v>13</v>
      </c>
      <c r="N36" s="59" t="s">
        <v>68</v>
      </c>
      <c r="O36" s="50">
        <v>3584</v>
      </c>
      <c r="P36" s="50">
        <v>0.25</v>
      </c>
      <c r="Q36" s="50">
        <v>1281435</v>
      </c>
      <c r="R36" s="55">
        <v>89.49</v>
      </c>
    </row>
    <row r="37" spans="13:18" ht="15.75" thickBot="1" x14ac:dyDescent="0.3">
      <c r="M37" s="60" t="s">
        <v>13</v>
      </c>
      <c r="N37" s="59" t="s">
        <v>51</v>
      </c>
      <c r="O37" s="50">
        <v>1089</v>
      </c>
      <c r="P37" s="50">
        <v>0.08</v>
      </c>
      <c r="Q37" s="50">
        <v>1282524</v>
      </c>
      <c r="R37" s="55">
        <v>89.56</v>
      </c>
    </row>
    <row r="38" spans="13:18" ht="15.75" thickBot="1" x14ac:dyDescent="0.3">
      <c r="M38" s="60" t="s">
        <v>13</v>
      </c>
      <c r="N38" s="59" t="s">
        <v>52</v>
      </c>
      <c r="O38" s="50">
        <v>233</v>
      </c>
      <c r="P38" s="50">
        <v>0.02</v>
      </c>
      <c r="Q38" s="50">
        <v>1282757</v>
      </c>
      <c r="R38" s="55">
        <v>89.58</v>
      </c>
    </row>
    <row r="39" spans="13:18" ht="15.75" thickBot="1" x14ac:dyDescent="0.3">
      <c r="M39" s="60" t="s">
        <v>13</v>
      </c>
      <c r="N39" s="59" t="s">
        <v>53</v>
      </c>
      <c r="O39" s="50">
        <v>390</v>
      </c>
      <c r="P39" s="50">
        <v>0.03</v>
      </c>
      <c r="Q39" s="50">
        <v>1283147</v>
      </c>
      <c r="R39" s="55">
        <v>89.61</v>
      </c>
    </row>
    <row r="40" spans="13:18" ht="15.75" thickBot="1" x14ac:dyDescent="0.3">
      <c r="M40" s="60" t="s">
        <v>13</v>
      </c>
      <c r="N40" s="59" t="s">
        <v>54</v>
      </c>
      <c r="O40" s="50">
        <v>44</v>
      </c>
      <c r="P40" s="50">
        <v>0</v>
      </c>
      <c r="Q40" s="50">
        <v>1283191</v>
      </c>
      <c r="R40" s="55">
        <v>89.61</v>
      </c>
    </row>
    <row r="41" spans="13:18" ht="15.75" thickBot="1" x14ac:dyDescent="0.3">
      <c r="M41" s="60" t="s">
        <v>13</v>
      </c>
      <c r="N41" s="59" t="s">
        <v>58</v>
      </c>
      <c r="O41" s="50">
        <v>258</v>
      </c>
      <c r="P41" s="50">
        <v>0.02</v>
      </c>
      <c r="Q41" s="50">
        <v>1283449</v>
      </c>
      <c r="R41" s="55">
        <v>89.63</v>
      </c>
    </row>
    <row r="42" spans="13:18" ht="15.75" thickBot="1" x14ac:dyDescent="0.3">
      <c r="M42" s="60" t="s">
        <v>13</v>
      </c>
      <c r="N42" s="59" t="s">
        <v>59</v>
      </c>
      <c r="O42" s="50">
        <v>8257</v>
      </c>
      <c r="P42" s="50">
        <v>0.57999999999999996</v>
      </c>
      <c r="Q42" s="50">
        <v>1291706</v>
      </c>
      <c r="R42" s="55">
        <v>90.2</v>
      </c>
    </row>
    <row r="43" spans="13:18" ht="15.75" thickBot="1" x14ac:dyDescent="0.3">
      <c r="M43" s="60" t="s">
        <v>13</v>
      </c>
      <c r="N43" s="59" t="s">
        <v>75</v>
      </c>
      <c r="O43" s="50">
        <v>3665</v>
      </c>
      <c r="P43" s="50">
        <v>0.26</v>
      </c>
      <c r="Q43" s="50">
        <v>1295371</v>
      </c>
      <c r="R43" s="55">
        <v>90.46</v>
      </c>
    </row>
    <row r="44" spans="13:18" ht="15.75" thickBot="1" x14ac:dyDescent="0.3">
      <c r="M44" s="60" t="s">
        <v>13</v>
      </c>
      <c r="N44" s="59" t="s">
        <v>76</v>
      </c>
      <c r="O44" s="50">
        <v>6568</v>
      </c>
      <c r="P44" s="50">
        <v>0.46</v>
      </c>
      <c r="Q44" s="50">
        <v>1301939</v>
      </c>
      <c r="R44" s="55">
        <v>90.92</v>
      </c>
    </row>
    <row r="45" spans="13:18" ht="15.75" thickBot="1" x14ac:dyDescent="0.3">
      <c r="M45" s="60" t="s">
        <v>13</v>
      </c>
      <c r="N45" s="59" t="s">
        <v>77</v>
      </c>
      <c r="O45" s="50">
        <v>65</v>
      </c>
      <c r="P45" s="50">
        <v>0</v>
      </c>
      <c r="Q45" s="50">
        <v>1302004</v>
      </c>
      <c r="R45" s="55">
        <v>90.92</v>
      </c>
    </row>
    <row r="46" spans="13:18" ht="15.75" thickBot="1" x14ac:dyDescent="0.3">
      <c r="M46" s="60" t="s">
        <v>19</v>
      </c>
      <c r="N46" s="59" t="s">
        <v>60</v>
      </c>
      <c r="O46" s="50">
        <v>15</v>
      </c>
      <c r="P46" s="50">
        <v>0</v>
      </c>
      <c r="Q46" s="50">
        <v>1302019</v>
      </c>
      <c r="R46" s="55">
        <v>90.92</v>
      </c>
    </row>
    <row r="47" spans="13:18" ht="15.75" thickBot="1" x14ac:dyDescent="0.3">
      <c r="M47" s="60" t="s">
        <v>19</v>
      </c>
      <c r="N47" s="59" t="s">
        <v>69</v>
      </c>
      <c r="O47" s="50">
        <v>6662</v>
      </c>
      <c r="P47" s="50">
        <v>0.47</v>
      </c>
      <c r="Q47" s="50">
        <v>1308681</v>
      </c>
      <c r="R47" s="55">
        <v>91.39</v>
      </c>
    </row>
    <row r="48" spans="13:18" ht="15.75" thickBot="1" x14ac:dyDescent="0.3">
      <c r="M48" s="60" t="s">
        <v>19</v>
      </c>
      <c r="N48" s="59" t="s">
        <v>70</v>
      </c>
      <c r="O48" s="50">
        <v>116172</v>
      </c>
      <c r="P48" s="50">
        <v>8.11</v>
      </c>
      <c r="Q48" s="50">
        <v>1424853</v>
      </c>
      <c r="R48" s="55">
        <v>99.5</v>
      </c>
    </row>
    <row r="49" spans="13:18" ht="15.75" thickBot="1" x14ac:dyDescent="0.3">
      <c r="M49" s="60" t="s">
        <v>19</v>
      </c>
      <c r="N49" s="59" t="s">
        <v>61</v>
      </c>
      <c r="O49" s="50">
        <v>6970</v>
      </c>
      <c r="P49" s="50">
        <v>0.49</v>
      </c>
      <c r="Q49" s="50">
        <v>1431823</v>
      </c>
      <c r="R49" s="55">
        <v>99.99</v>
      </c>
    </row>
    <row r="50" spans="13:18" ht="15.75" thickBot="1" x14ac:dyDescent="0.3">
      <c r="M50" s="60" t="s">
        <v>19</v>
      </c>
      <c r="N50" s="59" t="s">
        <v>62</v>
      </c>
      <c r="O50" s="50">
        <v>75</v>
      </c>
      <c r="P50" s="50">
        <v>0.01</v>
      </c>
      <c r="Q50" s="50">
        <v>1431898</v>
      </c>
      <c r="R50" s="55">
        <v>99.99</v>
      </c>
    </row>
    <row r="51" spans="13:18" x14ac:dyDescent="0.25">
      <c r="M51" s="61" t="s">
        <v>19</v>
      </c>
      <c r="N51" s="62" t="s">
        <v>63</v>
      </c>
      <c r="O51" s="57">
        <v>82</v>
      </c>
      <c r="P51" s="57">
        <v>0.01</v>
      </c>
      <c r="Q51" s="57">
        <v>1431980</v>
      </c>
      <c r="R51" s="58">
        <v>100</v>
      </c>
    </row>
  </sheetData>
  <mergeCells count="7">
    <mergeCell ref="P7:P8"/>
    <mergeCell ref="M1:M2"/>
    <mergeCell ref="N1:N2"/>
    <mergeCell ref="O1:O2"/>
    <mergeCell ref="M7:M8"/>
    <mergeCell ref="N7:N8"/>
    <mergeCell ref="O7:O8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"/>
  <sheetViews>
    <sheetView workbookViewId="0">
      <selection activeCell="J37" sqref="J37"/>
    </sheetView>
  </sheetViews>
  <sheetFormatPr defaultRowHeight="15" x14ac:dyDescent="0.25"/>
  <cols>
    <col min="1" max="1" width="7.28515625" bestFit="1" customWidth="1"/>
    <col min="2" max="2" width="9.5703125" bestFit="1" customWidth="1"/>
    <col min="3" max="3" width="13.85546875" bestFit="1" customWidth="1"/>
    <col min="4" max="4" width="20.85546875" bestFit="1" customWidth="1"/>
    <col min="5" max="5" width="21.28515625" bestFit="1" customWidth="1"/>
  </cols>
  <sheetData>
    <row r="1" spans="1:7" x14ac:dyDescent="0.25">
      <c r="A1" s="111" t="s">
        <v>24</v>
      </c>
      <c r="B1" s="109" t="s">
        <v>25</v>
      </c>
      <c r="C1" s="109" t="s">
        <v>26</v>
      </c>
      <c r="D1" s="51" t="s">
        <v>27</v>
      </c>
      <c r="E1" s="52" t="s">
        <v>27</v>
      </c>
    </row>
    <row r="2" spans="1:7" ht="15.75" thickBot="1" x14ac:dyDescent="0.3">
      <c r="A2" s="112"/>
      <c r="B2" s="110"/>
      <c r="C2" s="110"/>
      <c r="D2" s="49" t="s">
        <v>25</v>
      </c>
      <c r="E2" s="53" t="s">
        <v>26</v>
      </c>
    </row>
    <row r="3" spans="1:7" ht="15.75" thickBot="1" x14ac:dyDescent="0.3">
      <c r="A3" s="54">
        <v>0</v>
      </c>
      <c r="B3" s="50">
        <v>1105</v>
      </c>
      <c r="C3" s="50">
        <v>69.94</v>
      </c>
      <c r="D3" s="50">
        <v>1105</v>
      </c>
      <c r="E3" s="55">
        <v>69.94</v>
      </c>
    </row>
    <row r="4" spans="1:7" x14ac:dyDescent="0.25">
      <c r="A4" s="56">
        <v>1</v>
      </c>
      <c r="B4" s="57">
        <v>475</v>
      </c>
      <c r="C4" s="57">
        <v>30.06</v>
      </c>
      <c r="D4" s="57">
        <v>1580</v>
      </c>
      <c r="E4" s="58">
        <v>100</v>
      </c>
    </row>
    <row r="6" spans="1:7" x14ac:dyDescent="0.25">
      <c r="A6" t="s">
        <v>6</v>
      </c>
      <c r="B6" t="s">
        <v>7</v>
      </c>
      <c r="C6" t="s">
        <v>8</v>
      </c>
      <c r="D6" t="s">
        <v>9</v>
      </c>
      <c r="E6" t="s">
        <v>10</v>
      </c>
      <c r="F6" t="s">
        <v>11</v>
      </c>
      <c r="G6" t="s">
        <v>12</v>
      </c>
    </row>
    <row r="7" spans="1:7" x14ac:dyDescent="0.25">
      <c r="A7">
        <v>0</v>
      </c>
      <c r="B7">
        <v>1104</v>
      </c>
      <c r="C7" s="1">
        <v>128658.52</v>
      </c>
      <c r="D7" s="1">
        <v>64784.055</v>
      </c>
      <c r="E7" s="1">
        <v>56959.315000000002</v>
      </c>
      <c r="F7" s="3">
        <v>0.44271700778152895</v>
      </c>
      <c r="G7" s="3">
        <v>0.50353489998175016</v>
      </c>
    </row>
  </sheetData>
  <mergeCells count="3">
    <mergeCell ref="A1:A2"/>
    <mergeCell ref="B1:B2"/>
    <mergeCell ref="C1:C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"/>
  <sheetViews>
    <sheetView workbookViewId="0">
      <selection activeCell="A9" sqref="A9"/>
    </sheetView>
  </sheetViews>
  <sheetFormatPr defaultRowHeight="15" x14ac:dyDescent="0.25"/>
  <cols>
    <col min="1" max="1" width="7.140625" bestFit="1" customWidth="1"/>
    <col min="2" max="2" width="7.5703125" bestFit="1" customWidth="1"/>
    <col min="3" max="3" width="13.7109375" bestFit="1" customWidth="1"/>
    <col min="4" max="4" width="20.7109375" bestFit="1" customWidth="1"/>
    <col min="5" max="5" width="21.140625" bestFit="1" customWidth="1"/>
    <col min="6" max="6" width="10.28515625" bestFit="1" customWidth="1"/>
  </cols>
  <sheetData>
    <row r="1" spans="1:7" x14ac:dyDescent="0.25">
      <c r="A1" s="111" t="s">
        <v>24</v>
      </c>
      <c r="B1" s="109" t="s">
        <v>25</v>
      </c>
      <c r="C1" s="109" t="s">
        <v>26</v>
      </c>
      <c r="D1" s="51" t="s">
        <v>27</v>
      </c>
      <c r="E1" s="52" t="s">
        <v>27</v>
      </c>
    </row>
    <row r="2" spans="1:7" ht="15.75" thickBot="1" x14ac:dyDescent="0.3">
      <c r="A2" s="112"/>
      <c r="B2" s="110"/>
      <c r="C2" s="110"/>
      <c r="D2" s="49" t="s">
        <v>25</v>
      </c>
      <c r="E2" s="53" t="s">
        <v>26</v>
      </c>
    </row>
    <row r="3" spans="1:7" ht="15.75" thickBot="1" x14ac:dyDescent="0.3">
      <c r="A3" s="54">
        <v>0</v>
      </c>
      <c r="B3" s="50">
        <v>1429</v>
      </c>
      <c r="C3" s="50">
        <v>89.59</v>
      </c>
      <c r="D3" s="50">
        <v>1429</v>
      </c>
      <c r="E3" s="55">
        <v>89.59</v>
      </c>
    </row>
    <row r="4" spans="1:7" x14ac:dyDescent="0.25">
      <c r="A4" s="56">
        <v>1</v>
      </c>
      <c r="B4" s="57">
        <v>166</v>
      </c>
      <c r="C4" s="57">
        <v>10.41</v>
      </c>
      <c r="D4" s="57">
        <v>1595</v>
      </c>
      <c r="E4" s="58">
        <v>100</v>
      </c>
    </row>
    <row r="6" spans="1:7" x14ac:dyDescent="0.25">
      <c r="A6" t="s">
        <v>6</v>
      </c>
      <c r="B6" t="s">
        <v>7</v>
      </c>
      <c r="C6" t="s">
        <v>8</v>
      </c>
      <c r="D6" t="s">
        <v>9</v>
      </c>
      <c r="E6" t="s">
        <v>10</v>
      </c>
      <c r="F6" t="s">
        <v>11</v>
      </c>
      <c r="G6" t="s">
        <v>12</v>
      </c>
    </row>
    <row r="7" spans="1:7" x14ac:dyDescent="0.25">
      <c r="A7">
        <v>0</v>
      </c>
      <c r="B7">
        <v>1429</v>
      </c>
      <c r="C7" s="44">
        <v>177174.2</v>
      </c>
      <c r="D7" s="1">
        <v>78224.2</v>
      </c>
      <c r="E7" s="1">
        <v>79071.600000000006</v>
      </c>
      <c r="F7" s="3">
        <f>E7/C7</f>
        <v>0.44629297042120131</v>
      </c>
      <c r="G7" s="3">
        <f>D7/C7</f>
        <v>0.44151010700203525</v>
      </c>
    </row>
  </sheetData>
  <mergeCells count="3">
    <mergeCell ref="A1:A2"/>
    <mergeCell ref="B1:B2"/>
    <mergeCell ref="C1:C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"/>
  <sheetViews>
    <sheetView workbookViewId="0">
      <selection activeCell="F7" sqref="F7:G7"/>
    </sheetView>
  </sheetViews>
  <sheetFormatPr defaultRowHeight="15" x14ac:dyDescent="0.25"/>
  <cols>
    <col min="1" max="1" width="7.140625" bestFit="1" customWidth="1"/>
    <col min="2" max="2" width="7.5703125" bestFit="1" customWidth="1"/>
    <col min="3" max="3" width="13.7109375" bestFit="1" customWidth="1"/>
    <col min="4" max="4" width="20.7109375" bestFit="1" customWidth="1"/>
    <col min="5" max="5" width="21.140625" bestFit="1" customWidth="1"/>
    <col min="6" max="6" width="10.28515625" bestFit="1" customWidth="1"/>
    <col min="7" max="7" width="13.85546875" bestFit="1" customWidth="1"/>
  </cols>
  <sheetData>
    <row r="1" spans="1:7" ht="15" customHeight="1" x14ac:dyDescent="0.25">
      <c r="A1" s="111" t="s">
        <v>24</v>
      </c>
      <c r="B1" s="109" t="s">
        <v>25</v>
      </c>
      <c r="C1" s="109" t="s">
        <v>26</v>
      </c>
      <c r="D1" s="51" t="s">
        <v>27</v>
      </c>
      <c r="E1" s="52" t="s">
        <v>27</v>
      </c>
    </row>
    <row r="2" spans="1:7" ht="15.75" thickBot="1" x14ac:dyDescent="0.3">
      <c r="A2" s="112"/>
      <c r="B2" s="110"/>
      <c r="C2" s="110"/>
      <c r="D2" s="49" t="s">
        <v>25</v>
      </c>
      <c r="E2" s="53" t="s">
        <v>26</v>
      </c>
    </row>
    <row r="3" spans="1:7" ht="15.75" thickBot="1" x14ac:dyDescent="0.3">
      <c r="A3" s="54">
        <v>0</v>
      </c>
      <c r="B3" s="50">
        <v>1405</v>
      </c>
      <c r="C3" s="50">
        <v>87.32</v>
      </c>
      <c r="D3" s="50">
        <v>1405</v>
      </c>
      <c r="E3" s="55">
        <v>87.32</v>
      </c>
    </row>
    <row r="4" spans="1:7" x14ac:dyDescent="0.25">
      <c r="A4" s="56">
        <v>1</v>
      </c>
      <c r="B4" s="57">
        <v>204</v>
      </c>
      <c r="C4" s="57">
        <v>12.68</v>
      </c>
      <c r="D4" s="57">
        <v>1609</v>
      </c>
      <c r="E4" s="58">
        <v>100</v>
      </c>
    </row>
    <row r="6" spans="1:7" x14ac:dyDescent="0.25">
      <c r="A6" t="s">
        <v>6</v>
      </c>
      <c r="B6" t="s">
        <v>7</v>
      </c>
      <c r="C6" t="s">
        <v>8</v>
      </c>
      <c r="D6" t="s">
        <v>9</v>
      </c>
      <c r="E6" t="s">
        <v>10</v>
      </c>
      <c r="F6" t="s">
        <v>11</v>
      </c>
      <c r="G6" t="s">
        <v>12</v>
      </c>
    </row>
    <row r="7" spans="1:7" x14ac:dyDescent="0.25">
      <c r="A7">
        <v>0</v>
      </c>
      <c r="B7">
        <v>1405</v>
      </c>
      <c r="C7" s="1">
        <v>162703.20000000001</v>
      </c>
      <c r="D7" s="1">
        <v>57991.77</v>
      </c>
      <c r="E7" s="1">
        <v>50300.9</v>
      </c>
      <c r="F7" s="3">
        <f>E7/C7</f>
        <v>0.30915741054877838</v>
      </c>
      <c r="G7" s="3">
        <f>D7/C7</f>
        <v>0.35642673284852416</v>
      </c>
    </row>
  </sheetData>
  <mergeCells count="3">
    <mergeCell ref="A1:A2"/>
    <mergeCell ref="B1:B2"/>
    <mergeCell ref="C1:C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6729E-E579-4700-AD63-5158ADAD02CB}">
  <dimension ref="A1:H13"/>
  <sheetViews>
    <sheetView workbookViewId="0">
      <selection activeCell="E24" sqref="E24"/>
    </sheetView>
  </sheetViews>
  <sheetFormatPr defaultRowHeight="15" x14ac:dyDescent="0.25"/>
  <cols>
    <col min="1" max="1" width="13.28515625" customWidth="1"/>
    <col min="2" max="2" width="17.140625" customWidth="1"/>
    <col min="3" max="3" width="13.7109375" bestFit="1" customWidth="1"/>
    <col min="4" max="4" width="20.7109375" bestFit="1" customWidth="1"/>
    <col min="5" max="6" width="21.140625" bestFit="1" customWidth="1"/>
    <col min="7" max="7" width="13.85546875" bestFit="1" customWidth="1"/>
  </cols>
  <sheetData>
    <row r="1" spans="1:8" x14ac:dyDescent="0.25">
      <c r="A1" s="117" t="s">
        <v>24</v>
      </c>
      <c r="B1" s="117" t="s">
        <v>25</v>
      </c>
      <c r="C1" s="117" t="s">
        <v>26</v>
      </c>
      <c r="D1" s="75" t="s">
        <v>27</v>
      </c>
      <c r="E1" s="75" t="s">
        <v>27</v>
      </c>
    </row>
    <row r="2" spans="1:8" x14ac:dyDescent="0.25">
      <c r="A2" s="117"/>
      <c r="B2" s="117"/>
      <c r="C2" s="117"/>
      <c r="D2" s="75" t="s">
        <v>25</v>
      </c>
      <c r="E2" s="75" t="s">
        <v>26</v>
      </c>
    </row>
    <row r="3" spans="1:8" x14ac:dyDescent="0.25">
      <c r="A3" s="76">
        <v>0</v>
      </c>
      <c r="B3" s="78">
        <v>939254</v>
      </c>
      <c r="C3" s="77">
        <v>66.52</v>
      </c>
      <c r="D3" s="78">
        <v>939254</v>
      </c>
      <c r="E3" s="77">
        <v>66.52</v>
      </c>
    </row>
    <row r="4" spans="1:8" x14ac:dyDescent="0.25">
      <c r="A4" s="76">
        <v>1</v>
      </c>
      <c r="B4" s="78">
        <v>472703</v>
      </c>
      <c r="C4" s="77">
        <v>33.479999999999997</v>
      </c>
      <c r="D4" s="78">
        <v>1411957</v>
      </c>
      <c r="E4" s="77">
        <v>100</v>
      </c>
    </row>
    <row r="5" spans="1:8" x14ac:dyDescent="0.25">
      <c r="A5" s="74"/>
      <c r="B5" s="58"/>
      <c r="C5" s="58"/>
      <c r="D5" s="58"/>
      <c r="E5" s="58"/>
    </row>
    <row r="6" spans="1:8" x14ac:dyDescent="0.25">
      <c r="A6" t="s">
        <v>5</v>
      </c>
      <c r="B6" t="s">
        <v>6</v>
      </c>
      <c r="C6" t="s">
        <v>7</v>
      </c>
      <c r="D6" t="s">
        <v>8</v>
      </c>
      <c r="E6" t="s">
        <v>9</v>
      </c>
      <c r="F6" t="s">
        <v>10</v>
      </c>
      <c r="G6" t="s">
        <v>11</v>
      </c>
      <c r="H6" t="s">
        <v>12</v>
      </c>
    </row>
    <row r="7" spans="1:8" x14ac:dyDescent="0.25">
      <c r="B7" s="1">
        <v>0</v>
      </c>
      <c r="C7" s="1">
        <v>3877</v>
      </c>
      <c r="D7" s="1">
        <v>43683.048000000003</v>
      </c>
      <c r="E7" s="1">
        <v>26092.198</v>
      </c>
      <c r="F7" s="1">
        <v>21130.244999999999</v>
      </c>
      <c r="G7" s="3">
        <f>F7/D7</f>
        <v>0.48371727632192696</v>
      </c>
      <c r="H7" s="3">
        <f>E7/D7</f>
        <v>0.59730717508540154</v>
      </c>
    </row>
    <row r="8" spans="1:8" x14ac:dyDescent="0.25">
      <c r="A8" t="s">
        <v>17</v>
      </c>
      <c r="B8">
        <v>0</v>
      </c>
      <c r="C8" s="1">
        <v>2602</v>
      </c>
      <c r="D8" s="1">
        <v>107450.78</v>
      </c>
      <c r="E8" s="1">
        <v>26092.207999999999</v>
      </c>
      <c r="F8" s="1">
        <v>34553.195</v>
      </c>
      <c r="G8" s="3">
        <f t="shared" ref="G8:G12" si="0">F8/D8</f>
        <v>0.32157230501258344</v>
      </c>
      <c r="H8" s="3">
        <f t="shared" ref="H8:H12" si="1">E8/D8</f>
        <v>0.24282939593365446</v>
      </c>
    </row>
    <row r="9" spans="1:8" x14ac:dyDescent="0.25">
      <c r="A9" t="s">
        <v>14</v>
      </c>
      <c r="B9">
        <v>0</v>
      </c>
      <c r="C9" s="1">
        <v>106</v>
      </c>
      <c r="D9" s="1">
        <v>366.14</v>
      </c>
      <c r="E9" s="1">
        <v>76.650000000000006</v>
      </c>
      <c r="F9" s="1">
        <v>134.565</v>
      </c>
      <c r="G9" s="3">
        <f t="shared" si="0"/>
        <v>0.36752335172338452</v>
      </c>
      <c r="H9" s="3">
        <f t="shared" si="1"/>
        <v>0.20934615174523408</v>
      </c>
    </row>
    <row r="10" spans="1:8" s="104" customFormat="1" x14ac:dyDescent="0.25">
      <c r="A10" s="104" t="s">
        <v>18</v>
      </c>
      <c r="B10" s="104">
        <v>0</v>
      </c>
      <c r="C10" s="105">
        <v>14532</v>
      </c>
      <c r="D10" s="105">
        <v>1501218.6</v>
      </c>
      <c r="E10" s="105">
        <v>1008610.3</v>
      </c>
      <c r="F10" s="105">
        <v>872823.38</v>
      </c>
      <c r="G10" s="106">
        <f t="shared" si="0"/>
        <v>0.5814099159176418</v>
      </c>
      <c r="H10" s="106">
        <f t="shared" si="1"/>
        <v>0.67186104675228508</v>
      </c>
    </row>
    <row r="11" spans="1:8" x14ac:dyDescent="0.25">
      <c r="A11" t="s">
        <v>13</v>
      </c>
      <c r="B11">
        <v>0</v>
      </c>
      <c r="C11" s="1">
        <v>839381</v>
      </c>
      <c r="D11" s="1">
        <v>3839058.4</v>
      </c>
      <c r="E11" s="1">
        <v>1232527.7</v>
      </c>
      <c r="F11" s="1">
        <v>940295.75</v>
      </c>
      <c r="G11" s="3">
        <f>F11/D11</f>
        <v>0.24492874346480378</v>
      </c>
      <c r="H11" s="3">
        <f>E11/D11</f>
        <v>0.32104947921604943</v>
      </c>
    </row>
    <row r="12" spans="1:8" x14ac:dyDescent="0.25">
      <c r="A12" t="s">
        <v>19</v>
      </c>
      <c r="B12">
        <v>0</v>
      </c>
      <c r="C12" s="1">
        <v>78756</v>
      </c>
      <c r="D12" s="1">
        <v>587324.17000000004</v>
      </c>
      <c r="E12" s="1">
        <v>259237.98</v>
      </c>
      <c r="F12" s="1">
        <v>201805.18</v>
      </c>
      <c r="G12" s="3">
        <f t="shared" si="0"/>
        <v>0.3436010133892497</v>
      </c>
      <c r="H12" s="3">
        <f t="shared" si="1"/>
        <v>0.44138823709570812</v>
      </c>
    </row>
    <row r="13" spans="1:8" x14ac:dyDescent="0.25">
      <c r="C13" s="2">
        <f>SUM(C7:C12)</f>
        <v>939254</v>
      </c>
    </row>
  </sheetData>
  <mergeCells count="3">
    <mergeCell ref="A1:A2"/>
    <mergeCell ref="B1:B2"/>
    <mergeCell ref="C1:C2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E73D5-7D53-41B5-9A0E-9875C94CB301}">
  <dimension ref="A1:H13"/>
  <sheetViews>
    <sheetView workbookViewId="0">
      <selection activeCell="A10" sqref="A10:XFD10"/>
    </sheetView>
  </sheetViews>
  <sheetFormatPr defaultRowHeight="15" x14ac:dyDescent="0.25"/>
  <cols>
    <col min="1" max="1" width="13.42578125" bestFit="1" customWidth="1"/>
    <col min="2" max="2" width="12.85546875" bestFit="1" customWidth="1"/>
    <col min="3" max="4" width="13.28515625" bestFit="1" customWidth="1"/>
    <col min="5" max="5" width="20.7109375" bestFit="1" customWidth="1"/>
    <col min="6" max="6" width="13.28515625" bestFit="1" customWidth="1"/>
    <col min="7" max="7" width="13.85546875" bestFit="1" customWidth="1"/>
  </cols>
  <sheetData>
    <row r="1" spans="1:8" ht="15.75" customHeight="1" x14ac:dyDescent="0.25">
      <c r="A1" s="111" t="s">
        <v>24</v>
      </c>
      <c r="B1" s="109" t="s">
        <v>25</v>
      </c>
      <c r="C1" s="109" t="s">
        <v>26</v>
      </c>
      <c r="D1" s="51" t="s">
        <v>27</v>
      </c>
      <c r="E1" s="52" t="s">
        <v>27</v>
      </c>
    </row>
    <row r="2" spans="1:8" x14ac:dyDescent="0.25">
      <c r="A2" s="118"/>
      <c r="B2" s="119"/>
      <c r="C2" s="119"/>
      <c r="D2" s="73" t="s">
        <v>25</v>
      </c>
      <c r="E2" s="81" t="s">
        <v>26</v>
      </c>
    </row>
    <row r="3" spans="1:8" ht="15.75" thickBot="1" x14ac:dyDescent="0.3">
      <c r="A3" s="54">
        <v>0</v>
      </c>
      <c r="B3" s="79">
        <v>1292272</v>
      </c>
      <c r="C3" s="79">
        <v>90.96</v>
      </c>
      <c r="D3" s="79">
        <v>1292272</v>
      </c>
      <c r="E3" s="55">
        <v>90.96</v>
      </c>
    </row>
    <row r="4" spans="1:8" x14ac:dyDescent="0.25">
      <c r="A4" s="56">
        <v>1</v>
      </c>
      <c r="B4" s="80">
        <v>128461</v>
      </c>
      <c r="C4" s="80">
        <v>9.0399999999999991</v>
      </c>
      <c r="D4" s="80">
        <v>1420733</v>
      </c>
      <c r="E4" s="58">
        <v>100</v>
      </c>
    </row>
    <row r="6" spans="1:8" x14ac:dyDescent="0.25">
      <c r="A6" t="s">
        <v>5</v>
      </c>
      <c r="B6" t="s">
        <v>6</v>
      </c>
      <c r="C6" t="s">
        <v>7</v>
      </c>
      <c r="D6" t="s">
        <v>8</v>
      </c>
      <c r="E6" t="s">
        <v>9</v>
      </c>
      <c r="F6" t="s">
        <v>10</v>
      </c>
      <c r="G6" t="s">
        <v>11</v>
      </c>
      <c r="H6" t="s">
        <v>12</v>
      </c>
    </row>
    <row r="7" spans="1:8" x14ac:dyDescent="0.25">
      <c r="B7" s="1">
        <v>0</v>
      </c>
      <c r="C7" s="1">
        <v>1809</v>
      </c>
      <c r="D7" s="1">
        <v>13331.79</v>
      </c>
      <c r="E7" s="1">
        <v>6610.69</v>
      </c>
      <c r="F7" s="1">
        <v>6632.66</v>
      </c>
      <c r="G7" s="3">
        <f>F7/D7</f>
        <v>0.49750708644525599</v>
      </c>
      <c r="H7" s="3">
        <f>E7/D7</f>
        <v>0.49585914569611428</v>
      </c>
    </row>
    <row r="8" spans="1:8" x14ac:dyDescent="0.25">
      <c r="A8" t="s">
        <v>17</v>
      </c>
      <c r="B8">
        <v>0</v>
      </c>
      <c r="C8" s="1">
        <v>3400</v>
      </c>
      <c r="D8" s="1">
        <v>139658.4</v>
      </c>
      <c r="E8" s="1">
        <v>53337</v>
      </c>
      <c r="F8" s="1">
        <v>41383.199999999997</v>
      </c>
      <c r="G8" s="3">
        <f t="shared" ref="G8:G12" si="0">F8/D8</f>
        <v>0.29631729992610539</v>
      </c>
      <c r="H8" s="3">
        <f t="shared" ref="H8:H12" si="1">E8/D8</f>
        <v>0.38191043288481036</v>
      </c>
    </row>
    <row r="9" spans="1:8" x14ac:dyDescent="0.25">
      <c r="A9" t="s">
        <v>14</v>
      </c>
      <c r="B9">
        <v>0</v>
      </c>
      <c r="C9" s="1">
        <v>175</v>
      </c>
      <c r="D9" s="1">
        <v>1367.55</v>
      </c>
      <c r="E9" s="1">
        <v>488.40499999999997</v>
      </c>
      <c r="F9" s="1">
        <v>469.11</v>
      </c>
      <c r="G9" s="3">
        <f t="shared" si="0"/>
        <v>0.34302950531973236</v>
      </c>
      <c r="H9" s="3">
        <f t="shared" si="1"/>
        <v>0.35713867865891558</v>
      </c>
    </row>
    <row r="10" spans="1:8" s="104" customFormat="1" x14ac:dyDescent="0.25">
      <c r="A10" s="104" t="s">
        <v>18</v>
      </c>
      <c r="B10" s="104">
        <v>0</v>
      </c>
      <c r="C10" s="105">
        <v>21666</v>
      </c>
      <c r="D10" s="105">
        <v>2273534</v>
      </c>
      <c r="E10" s="105">
        <v>1758777</v>
      </c>
      <c r="F10" s="105">
        <v>1720921</v>
      </c>
      <c r="G10" s="106">
        <f t="shared" si="0"/>
        <v>0.75693655779944347</v>
      </c>
      <c r="H10" s="106">
        <f t="shared" si="1"/>
        <v>0.77358728745644445</v>
      </c>
    </row>
    <row r="11" spans="1:8" x14ac:dyDescent="0.25">
      <c r="A11" t="s">
        <v>13</v>
      </c>
      <c r="B11">
        <v>0</v>
      </c>
      <c r="C11" s="1">
        <v>1153490</v>
      </c>
      <c r="D11" s="1">
        <v>5462171</v>
      </c>
      <c r="E11" s="1">
        <v>1992512</v>
      </c>
      <c r="F11" s="1">
        <v>1962517</v>
      </c>
      <c r="G11" s="3">
        <f>F11/D11</f>
        <v>0.35929248644906941</v>
      </c>
      <c r="H11" s="3">
        <f>E11/D11</f>
        <v>0.36478389270493361</v>
      </c>
    </row>
    <row r="12" spans="1:8" x14ac:dyDescent="0.25">
      <c r="A12" t="s">
        <v>19</v>
      </c>
      <c r="B12">
        <v>0</v>
      </c>
      <c r="C12" s="1">
        <v>111732</v>
      </c>
      <c r="D12" s="1">
        <v>823119.6</v>
      </c>
      <c r="E12" s="1">
        <v>406168</v>
      </c>
      <c r="F12" s="1">
        <v>413550</v>
      </c>
      <c r="G12" s="3">
        <f t="shared" si="0"/>
        <v>0.50241787463207044</v>
      </c>
      <c r="H12" s="3">
        <f t="shared" si="1"/>
        <v>0.49344955459692613</v>
      </c>
    </row>
    <row r="13" spans="1:8" x14ac:dyDescent="0.25">
      <c r="C13" s="2">
        <f>SUM(C7:C12)</f>
        <v>1292272</v>
      </c>
    </row>
  </sheetData>
  <mergeCells count="3">
    <mergeCell ref="A1:A2"/>
    <mergeCell ref="B1:B2"/>
    <mergeCell ref="C1:C2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01E43-DFDA-440A-B168-FDB6A3C97827}">
  <dimension ref="A1:H16"/>
  <sheetViews>
    <sheetView workbookViewId="0">
      <selection activeCell="A11" sqref="A11"/>
    </sheetView>
  </sheetViews>
  <sheetFormatPr defaultRowHeight="15" x14ac:dyDescent="0.25"/>
  <cols>
    <col min="1" max="1" width="12.42578125" customWidth="1"/>
    <col min="2" max="2" width="12.85546875" bestFit="1" customWidth="1"/>
    <col min="3" max="3" width="13.42578125" bestFit="1" customWidth="1"/>
    <col min="4" max="4" width="13.28515625" bestFit="1" customWidth="1"/>
    <col min="5" max="6" width="21.28515625" bestFit="1" customWidth="1"/>
    <col min="7" max="7" width="10.28515625" bestFit="1" customWidth="1"/>
  </cols>
  <sheetData>
    <row r="1" spans="1:8" x14ac:dyDescent="0.25">
      <c r="A1" s="111" t="s">
        <v>24</v>
      </c>
      <c r="B1" s="109" t="s">
        <v>25</v>
      </c>
      <c r="C1" s="109" t="s">
        <v>26</v>
      </c>
      <c r="D1" s="51" t="s">
        <v>27</v>
      </c>
      <c r="E1" s="52" t="s">
        <v>27</v>
      </c>
    </row>
    <row r="2" spans="1:8" ht="27" customHeight="1" thickBot="1" x14ac:dyDescent="0.3">
      <c r="A2" s="112"/>
      <c r="B2" s="110"/>
      <c r="C2" s="110"/>
      <c r="D2" s="49" t="s">
        <v>25</v>
      </c>
      <c r="E2" s="53" t="s">
        <v>26</v>
      </c>
    </row>
    <row r="3" spans="1:8" ht="15.75" thickBot="1" x14ac:dyDescent="0.3">
      <c r="A3" s="54">
        <v>0</v>
      </c>
      <c r="B3" s="79">
        <v>1307377</v>
      </c>
      <c r="C3" s="50">
        <v>91.4</v>
      </c>
      <c r="D3" s="79">
        <v>1307377</v>
      </c>
      <c r="E3" s="55">
        <v>91.4</v>
      </c>
    </row>
    <row r="4" spans="1:8" x14ac:dyDescent="0.25">
      <c r="A4" s="56">
        <v>1</v>
      </c>
      <c r="B4" s="80">
        <v>122996</v>
      </c>
      <c r="C4" s="57">
        <v>8.6</v>
      </c>
      <c r="D4" s="80">
        <v>1430373</v>
      </c>
      <c r="E4" s="58">
        <v>100</v>
      </c>
    </row>
    <row r="6" spans="1:8" x14ac:dyDescent="0.25">
      <c r="A6" t="s">
        <v>5</v>
      </c>
      <c r="B6" t="s">
        <v>6</v>
      </c>
      <c r="C6" t="s">
        <v>7</v>
      </c>
      <c r="D6" t="s">
        <v>8</v>
      </c>
      <c r="E6" t="s">
        <v>9</v>
      </c>
      <c r="F6" t="s">
        <v>10</v>
      </c>
      <c r="G6" t="s">
        <v>11</v>
      </c>
      <c r="H6" t="s">
        <v>12</v>
      </c>
    </row>
    <row r="7" spans="1:8" x14ac:dyDescent="0.25">
      <c r="B7" s="1">
        <v>0</v>
      </c>
      <c r="C7" s="1">
        <v>1710</v>
      </c>
      <c r="D7" s="1">
        <v>16064.74</v>
      </c>
      <c r="E7" s="1">
        <v>7045.1750000000002</v>
      </c>
      <c r="F7" s="1">
        <v>6446.42</v>
      </c>
      <c r="G7" s="3">
        <f>F7/D7</f>
        <v>0.40127758058953961</v>
      </c>
      <c r="H7" s="3">
        <f>E7/D7</f>
        <v>0.43854895877555444</v>
      </c>
    </row>
    <row r="8" spans="1:8" x14ac:dyDescent="0.25">
      <c r="A8" t="s">
        <v>17</v>
      </c>
      <c r="B8">
        <v>0</v>
      </c>
      <c r="C8" s="1">
        <v>3298</v>
      </c>
      <c r="D8" s="1">
        <v>126577.8</v>
      </c>
      <c r="E8" s="1">
        <v>49373.59</v>
      </c>
      <c r="F8" s="1">
        <v>43090.8</v>
      </c>
      <c r="G8" s="3">
        <f t="shared" ref="G8:G10" si="0">F8/D8</f>
        <v>0.34042936439091215</v>
      </c>
      <c r="H8" s="3">
        <f t="shared" ref="H8:H12" si="1">E8/D8</f>
        <v>0.39006516150541404</v>
      </c>
    </row>
    <row r="9" spans="1:8" x14ac:dyDescent="0.25">
      <c r="A9" t="s">
        <v>14</v>
      </c>
      <c r="B9">
        <v>0</v>
      </c>
      <c r="C9" s="1">
        <v>162</v>
      </c>
      <c r="D9" s="1">
        <v>1170.675</v>
      </c>
      <c r="E9" s="1">
        <v>511.63499999999999</v>
      </c>
      <c r="F9" s="1">
        <v>414.39</v>
      </c>
      <c r="G9" s="3">
        <f t="shared" si="0"/>
        <v>0.35397527067717344</v>
      </c>
      <c r="H9" s="3">
        <f t="shared" si="1"/>
        <v>0.4370427317573195</v>
      </c>
    </row>
    <row r="10" spans="1:8" x14ac:dyDescent="0.25">
      <c r="A10" s="85" t="s">
        <v>18</v>
      </c>
      <c r="B10" s="85">
        <v>0</v>
      </c>
      <c r="C10" s="86">
        <v>16611</v>
      </c>
      <c r="D10" s="86">
        <v>2054647</v>
      </c>
      <c r="E10" s="86">
        <v>1552856</v>
      </c>
      <c r="F10" s="86">
        <v>1454364</v>
      </c>
      <c r="G10" s="3">
        <f t="shared" si="0"/>
        <v>0.70784129828627496</v>
      </c>
      <c r="H10" s="3">
        <f t="shared" si="1"/>
        <v>0.75577751312025865</v>
      </c>
    </row>
    <row r="11" spans="1:8" x14ac:dyDescent="0.25">
      <c r="A11" t="s">
        <v>13</v>
      </c>
      <c r="B11">
        <v>0</v>
      </c>
      <c r="C11" s="1">
        <v>1167510</v>
      </c>
      <c r="D11" s="1">
        <v>5399105</v>
      </c>
      <c r="E11" s="1">
        <v>1950520</v>
      </c>
      <c r="F11" s="1">
        <v>1913399</v>
      </c>
      <c r="G11" s="3">
        <f>F11/D11</f>
        <v>0.35439188532173388</v>
      </c>
      <c r="H11" s="3">
        <f>E11/D11</f>
        <v>0.36126728411468195</v>
      </c>
    </row>
    <row r="12" spans="1:8" s="85" customFormat="1" x14ac:dyDescent="0.25">
      <c r="A12" s="85" t="s">
        <v>19</v>
      </c>
      <c r="B12" s="85">
        <v>0</v>
      </c>
      <c r="C12" s="86">
        <v>118086</v>
      </c>
      <c r="D12" s="86">
        <v>911065.59999999998</v>
      </c>
      <c r="E12" s="86">
        <v>439354</v>
      </c>
      <c r="F12" s="86">
        <v>415762</v>
      </c>
      <c r="G12" s="87">
        <f>F12/D12</f>
        <v>0.45634694142770837</v>
      </c>
      <c r="H12" s="87">
        <f t="shared" si="1"/>
        <v>0.48224189344872642</v>
      </c>
    </row>
    <row r="13" spans="1:8" x14ac:dyDescent="0.25">
      <c r="C13" s="2">
        <f>SUM(C7:C12)</f>
        <v>1307377</v>
      </c>
    </row>
    <row r="16" spans="1:8" x14ac:dyDescent="0.25">
      <c r="C16" s="1">
        <v>162</v>
      </c>
      <c r="D16" s="44">
        <v>1170.675</v>
      </c>
      <c r="E16" s="44">
        <v>511.63499999999999</v>
      </c>
      <c r="F16" s="1">
        <v>414.39</v>
      </c>
      <c r="G16" s="3">
        <f t="shared" ref="G16" si="2">F16/D16</f>
        <v>0.35397527067717344</v>
      </c>
      <c r="H16" s="3">
        <f>E16/D16</f>
        <v>0.4370427317573195</v>
      </c>
    </row>
  </sheetData>
  <mergeCells count="3">
    <mergeCell ref="A1:A2"/>
    <mergeCell ref="B1:B2"/>
    <mergeCell ref="C1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2014</vt:lpstr>
      <vt:lpstr>2015</vt:lpstr>
      <vt:lpstr>2016</vt:lpstr>
      <vt:lpstr>2014 Schools</vt:lpstr>
      <vt:lpstr>2015 Schools</vt:lpstr>
      <vt:lpstr>2016 Schools</vt:lpstr>
      <vt:lpstr>2014 Non-Schools</vt:lpstr>
      <vt:lpstr>2015 Non-Schools</vt:lpstr>
      <vt:lpstr>2016 Non-Schools</vt:lpstr>
      <vt:lpstr>School Summary</vt:lpstr>
      <vt:lpstr>Summary</vt:lpstr>
      <vt:lpstr>Non-School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Mondragon, Josue</dc:creator>
  <cp:lastModifiedBy>Saxe, William</cp:lastModifiedBy>
  <cp:lastPrinted>2018-08-10T17:19:24Z</cp:lastPrinted>
  <dcterms:created xsi:type="dcterms:W3CDTF">2018-04-02T17:12:33Z</dcterms:created>
  <dcterms:modified xsi:type="dcterms:W3CDTF">2018-08-13T22:34:54Z</dcterms:modified>
</cp:coreProperties>
</file>