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FEA DR-03 files\"/>
    </mc:Choice>
  </mc:AlternateContent>
  <xr:revisionPtr revIDLastSave="3" documentId="8_{EEA3A841-6398-43A4-9BFF-0FEBA6A20E54}" xr6:coauthVersionLast="41" xr6:coauthVersionMax="41" xr10:uidLastSave="{9D0A9FBB-C7F7-4969-841B-3E8EE91A36DD}"/>
  <bookViews>
    <workbookView xWindow="-110" yWindow="-110" windowWidth="25820" windowHeight="14020" xr2:uid="{00000000-000D-0000-FFFF-FFFF00000000}"/>
  </bookViews>
  <sheets>
    <sheet name="Non-Marginal Revenues" sheetId="1" r:id="rId1"/>
    <sheet name="Non-Marg Revenues Determinants" sheetId="2" r:id="rId2"/>
    <sheet name="January 1, 2020 Distrib Rates" sheetId="3" r:id="rId3"/>
  </sheets>
  <externalReferences>
    <externalReference r:id="rId4"/>
    <externalReference r:id="rId5"/>
    <externalReference r:id="rId6"/>
    <externalReference r:id="rId7"/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" l="1"/>
  <c r="H23" i="2" s="1"/>
  <c r="G22" i="2"/>
  <c r="G18" i="2"/>
  <c r="G17" i="2"/>
  <c r="F18" i="2"/>
  <c r="H18" i="2" s="1"/>
  <c r="F17" i="2"/>
  <c r="G13" i="2"/>
  <c r="G12" i="2"/>
  <c r="F13" i="2"/>
  <c r="H13" i="2" s="1"/>
  <c r="F12" i="2"/>
  <c r="K23" i="2"/>
  <c r="K22" i="2"/>
  <c r="L22" i="2" s="1"/>
  <c r="K18" i="2"/>
  <c r="K17" i="2"/>
  <c r="J18" i="2"/>
  <c r="J17" i="2"/>
  <c r="K13" i="2"/>
  <c r="J13" i="2"/>
  <c r="K12" i="2"/>
  <c r="J12" i="2"/>
  <c r="L12" i="2" s="1"/>
  <c r="L23" i="2"/>
  <c r="H22" i="2"/>
  <c r="H17" i="2"/>
  <c r="L18" i="2" l="1"/>
  <c r="H12" i="2"/>
  <c r="L17" i="2"/>
  <c r="L13" i="2"/>
  <c r="D6" i="1" l="1"/>
  <c r="D5" i="1"/>
  <c r="B22" i="3"/>
  <c r="B21" i="3"/>
  <c r="B18" i="3"/>
  <c r="B17" i="3"/>
  <c r="B16" i="3"/>
  <c r="B15" i="3"/>
  <c r="B9" i="3"/>
  <c r="B8" i="3"/>
  <c r="B7" i="3"/>
  <c r="B6" i="3"/>
  <c r="C27" i="2" l="1"/>
  <c r="B27" i="2"/>
  <c r="C28" i="2"/>
  <c r="B28" i="2"/>
  <c r="C23" i="2" l="1"/>
  <c r="C22" i="2"/>
  <c r="C18" i="2"/>
  <c r="C17" i="2"/>
  <c r="B18" i="2"/>
  <c r="B17" i="2"/>
  <c r="C13" i="2"/>
  <c r="C12" i="2"/>
  <c r="B13" i="2"/>
  <c r="B12" i="2"/>
  <c r="C5" i="2"/>
  <c r="B5" i="2"/>
  <c r="D27" i="2" l="1"/>
  <c r="D28" i="2" l="1"/>
  <c r="B34" i="1" l="1"/>
  <c r="C33" i="1"/>
  <c r="C34" i="1"/>
  <c r="B33" i="1"/>
  <c r="D34" i="1" l="1"/>
  <c r="D33" i="1"/>
  <c r="D37" i="1" s="1"/>
  <c r="D13" i="2"/>
  <c r="D12" i="2"/>
  <c r="C18" i="1" l="1"/>
  <c r="C17" i="1"/>
  <c r="B18" i="1"/>
  <c r="B17" i="1"/>
  <c r="D17" i="1" l="1"/>
  <c r="D18" i="1"/>
  <c r="B22" i="1"/>
  <c r="C10" i="1" l="1"/>
  <c r="B10" i="1"/>
  <c r="C29" i="1"/>
  <c r="C23" i="1"/>
  <c r="C22" i="1"/>
  <c r="D23" i="2"/>
  <c r="D22" i="2" l="1"/>
  <c r="C28" i="1"/>
  <c r="B23" i="1"/>
  <c r="D5" i="2"/>
  <c r="D17" i="2"/>
  <c r="D18" i="2"/>
  <c r="D31" i="2" l="1"/>
  <c r="D10" i="1"/>
  <c r="D29" i="1" l="1"/>
  <c r="D28" i="1"/>
  <c r="D23" i="1"/>
  <c r="D22" i="1"/>
  <c r="D36" i="1" l="1"/>
</calcChain>
</file>

<file path=xl/sharedStrings.xml><?xml version="1.0" encoding="utf-8"?>
<sst xmlns="http://schemas.openxmlformats.org/spreadsheetml/2006/main" count="110" uniqueCount="42">
  <si>
    <t>Secondary</t>
  </si>
  <si>
    <t>Primary</t>
  </si>
  <si>
    <t>Total</t>
  </si>
  <si>
    <t>Schedule S Annual Revenues</t>
  </si>
  <si>
    <t>Distance Adjustment Fee Revenues</t>
  </si>
  <si>
    <t>AL-TOU</t>
  </si>
  <si>
    <t>Sec Substation</t>
  </si>
  <si>
    <t>Pri Substation</t>
  </si>
  <si>
    <t>Overhead</t>
  </si>
  <si>
    <t>Underground</t>
  </si>
  <si>
    <t>Non-Marginal Revenues</t>
  </si>
  <si>
    <t>Forecasted Miscellaneous Determinants</t>
  </si>
  <si>
    <t>Schedule S</t>
  </si>
  <si>
    <t>Secondary Substation</t>
  </si>
  <si>
    <t>Primary Substation</t>
  </si>
  <si>
    <t>$/kW</t>
  </si>
  <si>
    <t>Standby Rates:</t>
  </si>
  <si>
    <t>Distance Adjustment Fees:</t>
  </si>
  <si>
    <t>Schedule AL-TOU</t>
  </si>
  <si>
    <t>$/Foot-Month</t>
  </si>
  <si>
    <t>Schedule A6-TOU</t>
  </si>
  <si>
    <t>Schedule S Annual kW</t>
  </si>
  <si>
    <t>Distance Adjustment Fee Feet</t>
  </si>
  <si>
    <t>Seondary</t>
  </si>
  <si>
    <t>OH - Secondary</t>
  </si>
  <si>
    <t>UG - Secondary</t>
  </si>
  <si>
    <t>OH - Primary</t>
  </si>
  <si>
    <t>UG - Primary</t>
  </si>
  <si>
    <t>Total Distance Adjustment Fee Feet</t>
  </si>
  <si>
    <t>Lighting Facilities Charges (Non-School)</t>
  </si>
  <si>
    <t>Lighting Facilities Charges (School)</t>
  </si>
  <si>
    <t>January 1, 2019 Distribution Rates</t>
  </si>
  <si>
    <t>Total Distance Adjustment Fee Revenues (School)</t>
  </si>
  <si>
    <t>Total Distance Adjustment Fee Revenues (Non-School)</t>
  </si>
  <si>
    <t>AL-TOU (Non-School)</t>
  </si>
  <si>
    <t>School</t>
  </si>
  <si>
    <t>Non-School</t>
  </si>
  <si>
    <t>A6-TOU (Non-School)</t>
  </si>
  <si>
    <t>AL-TOU (School)</t>
  </si>
  <si>
    <t>Note: January 1, 2020 distribution rates per SDG&amp;E Advice Letter 3487-E.</t>
  </si>
  <si>
    <t>BUNDLED</t>
  </si>
  <si>
    <t>DA/CCA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</si>
</sst>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43" fontId="0" fillId="0" borderId="0" xfId="1" applyFont="1"/>
    <xf numFmtId="0" fontId="1" fillId="0" borderId="5" xfId="0" applyFont="1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1" fillId="0" borderId="6" xfId="0" applyNumberFormat="1" applyFont="1" applyBorder="1"/>
    <xf numFmtId="0" fontId="0" fillId="0" borderId="5" xfId="0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0" applyBorder="1"/>
    <xf numFmtId="164" fontId="1" fillId="0" borderId="10" xfId="0" applyNumberFormat="1" applyFont="1" applyBorder="1"/>
    <xf numFmtId="165" fontId="0" fillId="0" borderId="0" xfId="1" applyNumberFormat="1" applyFont="1" applyBorder="1" applyAlignment="1">
      <alignment horizontal="right"/>
    </xf>
    <xf numFmtId="165" fontId="0" fillId="0" borderId="6" xfId="1" applyNumberFormat="1" applyFont="1" applyBorder="1" applyAlignment="1">
      <alignment horizontal="right"/>
    </xf>
    <xf numFmtId="165" fontId="0" fillId="0" borderId="0" xfId="1" applyNumberFormat="1" applyFont="1" applyBorder="1"/>
    <xf numFmtId="165" fontId="0" fillId="0" borderId="6" xfId="1" applyNumberFormat="1" applyFont="1" applyBorder="1"/>
    <xf numFmtId="165" fontId="0" fillId="0" borderId="9" xfId="1" applyNumberFormat="1" applyFont="1" applyBorder="1"/>
    <xf numFmtId="165" fontId="1" fillId="0" borderId="10" xfId="1" applyNumberFormat="1" applyFont="1" applyBorder="1"/>
    <xf numFmtId="165" fontId="1" fillId="0" borderId="6" xfId="1" applyNumberFormat="1" applyFont="1" applyBorder="1"/>
    <xf numFmtId="0" fontId="1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5" fontId="0" fillId="0" borderId="0" xfId="0" applyNumberFormat="1"/>
    <xf numFmtId="164" fontId="0" fillId="0" borderId="0" xfId="0" applyNumberFormat="1"/>
    <xf numFmtId="6" fontId="0" fillId="0" borderId="0" xfId="0" applyNumberFormat="1"/>
    <xf numFmtId="6" fontId="1" fillId="0" borderId="6" xfId="0" applyNumberFormat="1" applyFont="1" applyFill="1" applyBorder="1"/>
    <xf numFmtId="0" fontId="0" fillId="0" borderId="0" xfId="0" applyFill="1"/>
    <xf numFmtId="0" fontId="2" fillId="0" borderId="5" xfId="0" applyFont="1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8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  <xf numFmtId="165" fontId="0" fillId="0" borderId="10" xfId="1" applyNumberFormat="1" applyFont="1" applyBorder="1" applyAlignment="1">
      <alignment horizontal="right"/>
    </xf>
    <xf numFmtId="166" fontId="0" fillId="0" borderId="0" xfId="0" applyNumberFormat="1" applyFont="1"/>
    <xf numFmtId="0" fontId="0" fillId="0" borderId="0" xfId="0" applyFo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Electric_Rates_Group\Proceedings\GRC\2019%20GRC%20P2\2020-2022%20GRC%20P2%20-%20Jan%202020%20Refresh\Ch7%20-%20Street%20Lighting\Models\2019%20GRC%20Phase%202%20%20-%20Lighting%20Model%20(Chapter%207%20Workpapers)-Revis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Electric_Rates_Group\Proceedings\GRC\2019%20GRC%20P2\Determinants%20-%20CEDU%20Update\Testimony_2019-01-14_ReqID19-Current-LessSchools-2020\GRCP2-Determinants-T-ReqID19-2-System-N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AppData\Local\Microsoft\Windows\INetCache\Content.Outlook\6717PBD6\Distan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Electric_Rates_Group\Proceedings\GRC\2019%20GRC%20P2\2020-2022%20GRC%20P2\Direct%20Testimony\Marg%20Dist%20Costs\Dist%20Rev%20Alloc\MISC-SYS%20(School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Electric_Rates_Group\Rate%20Changes\2020%20Rate%20Changes\1-1-20%20Consolidated%20Filing\Consolidated%20Model%201-1-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SUMMARY CALCS"/>
      <sheetName val="SUMMARY CALCS (SCHOOL)"/>
      <sheetName val="INPUTS-GENERAL"/>
      <sheetName val="INPUTS-SCHEDULE SPECIFIC"/>
      <sheetName val="INPUTS-LAMP SPECIFIC"/>
      <sheetName val="PRESENT RATES"/>
      <sheetName val="PROPOSED RATES"/>
      <sheetName val="PROPOSED RATES (SCHOOL)"/>
      <sheetName val="PROPOSED RATES - LS-2 DS&amp;AD"/>
      <sheetName val="PR RATES - LS-2 DS&amp;AD (SCHOOL)"/>
      <sheetName val="PROPOSED LS-1 LED DIST RATES"/>
      <sheetName val="DISTRIBUTION"/>
      <sheetName val="DISTRIBUTION (SCHOOL)"/>
      <sheetName val="LIGHTING MC"/>
      <sheetName val="LIGHTING MC (SCHOOL)"/>
      <sheetName val="DEMAND&amp;CUSTOMER MC"/>
      <sheetName val="HP SODIUM VAPOR"/>
      <sheetName val="HP SODIUM VAPOR (SCHOOL)"/>
      <sheetName val="LP SODIUM VAPOR"/>
      <sheetName val="LP SODIUM VAPOR (SCHOOL)"/>
      <sheetName val="MERCURY VAPOR"/>
      <sheetName val="MERCURY VAPOR (SCHOOL)"/>
      <sheetName val="METAL HALIDE"/>
      <sheetName val="METAL HALIDE (SCHOOL)"/>
      <sheetName val="INDUCTION"/>
      <sheetName val="INDUCTION (SCHOOL)"/>
      <sheetName val="LS-2 LED"/>
      <sheetName val="LS-2 LED (SCHOOL)"/>
      <sheetName val="DWL"/>
      <sheetName val="DWL (SCHOOL)"/>
      <sheetName val="INCANDESCENT"/>
      <sheetName val="INCANDESCENT (SCHOOL)"/>
      <sheetName val="LS-2-DS DISTRIBUTION RATES"/>
      <sheetName val="LS-2-AD DISTRIBUTION 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33">
          <cell r="N333">
            <v>2616230.6085052113</v>
          </cell>
          <cell r="O333">
            <v>782363.54083816428</v>
          </cell>
        </row>
      </sheetData>
      <sheetData sheetId="16">
        <row r="333">
          <cell r="N333">
            <v>21954.604708837272</v>
          </cell>
          <cell r="O333">
            <v>5744.0053952997841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-SM-SYS-NET-Y2"/>
      <sheetName val="RES-MM-SYS-NET-Y2"/>
      <sheetName val="RES-DRTOU-SYS-NET-Y2"/>
      <sheetName val="RES-SM-SYS-NET-Y3"/>
      <sheetName val="RES-MM-SYS-NET-Y3"/>
      <sheetName val="RES-DRTOU-SYS-NET-Y3"/>
      <sheetName val="RES-SM-SYS-NET-Y4"/>
      <sheetName val="RES-MM-SYS-NET-Y4"/>
      <sheetName val="RES-DRTOU-SYS-NET-Y4"/>
      <sheetName val="RES-SM-SYS-NET-Y5"/>
      <sheetName val="RES-MM-SYS-NET-Y5"/>
      <sheetName val="RES-DRTOU-SYS-NET-Y5"/>
      <sheetName val="RES-TOU-SYS-NET"/>
      <sheetName val="A-SYS-NET"/>
      <sheetName val="SMC-SYS-NET"/>
      <sheetName val="PA-SYS-NET"/>
      <sheetName val="PAT1-SYS-NET"/>
      <sheetName val="OLTOU-SYS-NET"/>
      <sheetName val="OLTOU-200-SYS-NET"/>
      <sheetName val="ADTOU-SYS-NET"/>
      <sheetName val="ADTOU-200-SYS-NET"/>
      <sheetName val="AYTOU-SYS-NET"/>
      <sheetName val="AYTOU-200-SYS-NET"/>
      <sheetName val="ALTOU-SYS-NET"/>
      <sheetName val="ALTOU-200-SYS-NET"/>
      <sheetName val="ALTOU-500-SYS-NET"/>
      <sheetName val="DGR-SYS-NET"/>
      <sheetName val="DGR-200-SYS-NET"/>
      <sheetName val="DGR-500-SYS-NET"/>
      <sheetName val="A6TOU-500-SYS-NET"/>
      <sheetName val="MISC-SYS"/>
      <sheetName val="CPP-SYS-N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1">
          <cell r="B11">
            <v>128788.79999999999</v>
          </cell>
          <cell r="C11">
            <v>567324</v>
          </cell>
        </row>
        <row r="17">
          <cell r="C17">
            <v>0</v>
          </cell>
        </row>
        <row r="18">
          <cell r="B18">
            <v>1620</v>
          </cell>
          <cell r="D18">
            <v>115512</v>
          </cell>
          <cell r="E18">
            <v>96828</v>
          </cell>
        </row>
        <row r="21">
          <cell r="B21">
            <v>26736</v>
          </cell>
          <cell r="C21">
            <v>7226.4000000000005</v>
          </cell>
          <cell r="D21">
            <v>178752</v>
          </cell>
          <cell r="E21">
            <v>780636</v>
          </cell>
        </row>
        <row r="25">
          <cell r="E25">
            <v>36</v>
          </cell>
        </row>
        <row r="28">
          <cell r="E28">
            <v>40368</v>
          </cell>
        </row>
      </sheetData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"/>
      <sheetName val="BUN"/>
      <sheetName val="SCH-DA"/>
      <sheetName val="SCH BUN"/>
      <sheetName val="LESS SCH DA"/>
      <sheetName val="LESS SCH BUN"/>
    </sheetNames>
    <sheetDataSet>
      <sheetData sheetId="0">
        <row r="17">
          <cell r="C17">
            <v>0</v>
          </cell>
        </row>
        <row r="18">
          <cell r="B18">
            <v>0</v>
          </cell>
          <cell r="D18">
            <v>0</v>
          </cell>
        </row>
        <row r="20">
          <cell r="E20">
            <v>48979</v>
          </cell>
        </row>
        <row r="21">
          <cell r="B21">
            <v>12552</v>
          </cell>
          <cell r="C21">
            <v>38.400000000000006</v>
          </cell>
          <cell r="D21">
            <v>73272</v>
          </cell>
          <cell r="E21">
            <v>587748</v>
          </cell>
        </row>
        <row r="25">
          <cell r="E25">
            <v>36</v>
          </cell>
        </row>
        <row r="28">
          <cell r="E28">
            <v>19680</v>
          </cell>
        </row>
      </sheetData>
      <sheetData sheetId="1">
        <row r="18">
          <cell r="B18">
            <v>1620</v>
          </cell>
          <cell r="C18">
            <v>0</v>
          </cell>
          <cell r="D18">
            <v>115512</v>
          </cell>
          <cell r="E18">
            <v>28896</v>
          </cell>
        </row>
        <row r="21">
          <cell r="B21">
            <v>20232</v>
          </cell>
          <cell r="C21">
            <v>9780</v>
          </cell>
          <cell r="D21">
            <v>105480</v>
          </cell>
          <cell r="E21">
            <v>192888</v>
          </cell>
        </row>
        <row r="25">
          <cell r="E25">
            <v>0</v>
          </cell>
        </row>
        <row r="28">
          <cell r="E28">
            <v>20688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SC-SYS"/>
    </sheetNames>
    <sheetDataSet>
      <sheetData sheetId="0">
        <row r="18">
          <cell r="B18"/>
          <cell r="C18"/>
        </row>
        <row r="21">
          <cell r="B21">
            <v>5712</v>
          </cell>
          <cell r="C21">
            <v>2592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Class Avg Rev Adj"/>
      <sheetName val="Class Avg Rates Adj"/>
      <sheetName val="Class Avg Rev"/>
      <sheetName val="Attachment A"/>
      <sheetName val="Inputs"/>
      <sheetName val="Determinants (New TOU)"/>
      <sheetName val="Determinants"/>
      <sheetName val="Determinants (GF)"/>
      <sheetName val="Determinants - PCIA"/>
      <sheetName val="RROIR CAP"/>
      <sheetName val="Total Present Rate"/>
      <sheetName val="Total Proposed Rate"/>
      <sheetName val="Total Proposed Rate no CAP"/>
      <sheetName val="Total Proposed Rate w CAP"/>
      <sheetName val="Distribution"/>
      <sheetName val="Distribution VGI"/>
      <sheetName val="DGR Dist Under-Over"/>
      <sheetName val="Demand Response"/>
      <sheetName val="Total Distribution"/>
      <sheetName val="Transmission"/>
      <sheetName val="PPP"/>
      <sheetName val="ND"/>
      <sheetName val="CTC"/>
      <sheetName val="LGC"/>
      <sheetName val="RS"/>
      <sheetName val="TRAC no CAP"/>
      <sheetName val="TRAC w CAP"/>
      <sheetName val="GHG"/>
      <sheetName val="DWR-BC"/>
      <sheetName val="EECC"/>
      <sheetName val="CPP-D Under-Over for EECC"/>
      <sheetName val="DGR Comm Under-Over"/>
      <sheetName val="PTR Under-Over"/>
      <sheetName val="DPP Under-Over for EECC"/>
      <sheetName val="Total EECC"/>
      <sheetName val="DWR Credit"/>
      <sheetName val="DPP_CPP-D"/>
      <sheetName val="CPP-D Und Ovr for CPP-D"/>
      <sheetName val="DGR Comm Und Ovr for CPP"/>
      <sheetName val="DPP Under-Over for CPP-D"/>
      <sheetName val="Total DPP_CPP-D"/>
      <sheetName val="Effective FERA Discount"/>
      <sheetName val="Effective CARE Discount"/>
      <sheetName val="E-LI Workpaper"/>
      <sheetName val="MB Discount"/>
      <sheetName val="Pilot Rates"/>
      <sheetName val="Hourly Commodity"/>
      <sheetName val="Hourly Distribution"/>
      <sheetName val="Total Present Rate (GF)"/>
      <sheetName val="Total Proposed Rate (GF)"/>
      <sheetName val="Total Proposed Rate (GF) no CAP"/>
      <sheetName val="Total Proposed Rate (GF) w CAP"/>
      <sheetName val="Distribution (GF)"/>
      <sheetName val="Distribution VGI (GF)"/>
      <sheetName val="DGR Dist Under-Over (GF)"/>
      <sheetName val="Total Distribution (GF)"/>
      <sheetName val="Transmission (GF)"/>
      <sheetName val="EECC (GF)"/>
      <sheetName val="CPP-D Under-Over for EECC (GF)"/>
      <sheetName val="DGR Comm Under-Over (GF)"/>
      <sheetName val="PTR Under-Over (GF)"/>
      <sheetName val="DPP Under-Over for EECC (GF)"/>
      <sheetName val="Total EECC (GF)"/>
      <sheetName val="DPP_CPP-D (GF)"/>
      <sheetName val="CPP-D Und Ovr for CPP-D (GF)"/>
      <sheetName val="DGR Comm Und Ovr for CPP (GF)"/>
      <sheetName val="DPP Under-Over for CPP-D (GF)"/>
      <sheetName val="Total DPP_CPP-D (GF)"/>
    </sheetNames>
    <sheetDataSet>
      <sheetData sheetId="0"/>
      <sheetData sheetId="1"/>
      <sheetData sheetId="2">
        <row r="36">
          <cell r="D36">
            <v>12.893000000000001</v>
          </cell>
        </row>
      </sheetData>
      <sheetData sheetId="3"/>
      <sheetData sheetId="4"/>
      <sheetData sheetId="5">
        <row r="4">
          <cell r="B4" t="str">
            <v>2020 Consolidated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1528">
          <cell r="R1528">
            <v>2.53E-2</v>
          </cell>
        </row>
        <row r="1918">
          <cell r="T1918">
            <v>1.23</v>
          </cell>
        </row>
        <row r="1919">
          <cell r="T1919">
            <v>3.17</v>
          </cell>
        </row>
        <row r="1920">
          <cell r="T1920">
            <v>1.22</v>
          </cell>
        </row>
        <row r="1921">
          <cell r="T1921">
            <v>3.13</v>
          </cell>
        </row>
        <row r="2555">
          <cell r="T2555">
            <v>1.22</v>
          </cell>
        </row>
        <row r="2556">
          <cell r="T2556">
            <v>3.13</v>
          </cell>
        </row>
        <row r="2604">
          <cell r="T2604">
            <v>11.61</v>
          </cell>
        </row>
        <row r="2605">
          <cell r="T2605">
            <v>11.55</v>
          </cell>
        </row>
        <row r="2606">
          <cell r="T2606">
            <v>0</v>
          </cell>
        </row>
        <row r="2607">
          <cell r="T2607">
            <v>0</v>
          </cell>
        </row>
      </sheetData>
      <sheetData sheetId="13"/>
      <sheetData sheetId="14"/>
      <sheetData sheetId="15">
        <row r="6">
          <cell r="AI6">
            <v>702272264.8028512</v>
          </cell>
        </row>
      </sheetData>
      <sheetData sheetId="16">
        <row r="1528">
          <cell r="T1528">
            <v>5.3882923443878338E-4</v>
          </cell>
        </row>
      </sheetData>
      <sheetData sheetId="17"/>
      <sheetData sheetId="18">
        <row r="1528">
          <cell r="T1528">
            <v>7.0216318776945743E-4</v>
          </cell>
        </row>
      </sheetData>
      <sheetData sheetId="19">
        <row r="12">
          <cell r="AM12">
            <v>10469011.210935479</v>
          </cell>
        </row>
      </sheetData>
      <sheetData sheetId="20">
        <row r="2936">
          <cell r="T2936">
            <v>1.0659999999999999E-2</v>
          </cell>
        </row>
      </sheetData>
      <sheetData sheetId="21">
        <row r="2936">
          <cell r="T2936">
            <v>2.4338909820458129E-3</v>
          </cell>
        </row>
      </sheetData>
      <sheetData sheetId="22">
        <row r="2936">
          <cell r="T2936">
            <v>5.6247143026099555E-5</v>
          </cell>
        </row>
      </sheetData>
      <sheetData sheetId="23">
        <row r="2936">
          <cell r="T2936">
            <v>6.2600585506074997E-5</v>
          </cell>
        </row>
      </sheetData>
      <sheetData sheetId="24">
        <row r="2936">
          <cell r="T2936">
            <v>8.2849546882894174E-3</v>
          </cell>
        </row>
      </sheetData>
      <sheetData sheetId="25">
        <row r="2936">
          <cell r="T2936">
            <v>4.0000000000000003E-5</v>
          </cell>
        </row>
      </sheetData>
      <sheetData sheetId="26"/>
      <sheetData sheetId="27"/>
      <sheetData sheetId="28"/>
      <sheetData sheetId="29">
        <row r="2936">
          <cell r="T2936">
            <v>5.7999999999999996E-3</v>
          </cell>
        </row>
      </sheetData>
      <sheetData sheetId="30">
        <row r="2936">
          <cell r="T2936">
            <v>6.4823402278476244E-2</v>
          </cell>
        </row>
      </sheetData>
      <sheetData sheetId="31"/>
      <sheetData sheetId="32"/>
      <sheetData sheetId="33"/>
      <sheetData sheetId="34"/>
      <sheetData sheetId="35"/>
      <sheetData sheetId="36">
        <row r="2936">
          <cell r="T2936">
            <v>-7.5500799715253958E-5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topLeftCell="A12" workbookViewId="0">
      <selection activeCell="D29" sqref="D29"/>
    </sheetView>
  </sheetViews>
  <sheetFormatPr defaultRowHeight="14.5" x14ac:dyDescent="0.35"/>
  <cols>
    <col min="1" max="1" width="50.7265625" bestFit="1" customWidth="1"/>
    <col min="2" max="2" width="14.1796875" bestFit="1" customWidth="1"/>
    <col min="3" max="3" width="13.54296875" bestFit="1" customWidth="1"/>
    <col min="4" max="4" width="12.7265625" bestFit="1" customWidth="1"/>
    <col min="6" max="6" width="10.453125" bestFit="1" customWidth="1"/>
    <col min="9" max="9" width="2.7265625" customWidth="1"/>
    <col min="11" max="12" width="9.7265625" bestFit="1" customWidth="1"/>
    <col min="14" max="14" width="9.7265625" bestFit="1" customWidth="1"/>
  </cols>
  <sheetData>
    <row r="1" spans="1:6" x14ac:dyDescent="0.35">
      <c r="A1" s="41" t="s">
        <v>10</v>
      </c>
      <c r="B1" s="42"/>
      <c r="C1" s="42"/>
      <c r="D1" s="43"/>
    </row>
    <row r="2" spans="1:6" x14ac:dyDescent="0.35">
      <c r="A2" s="2"/>
      <c r="B2" s="3"/>
      <c r="C2" s="3"/>
      <c r="D2" s="4"/>
    </row>
    <row r="3" spans="1:6" x14ac:dyDescent="0.35">
      <c r="A3" s="2"/>
      <c r="B3" s="3"/>
      <c r="C3" s="3"/>
      <c r="D3" s="4"/>
    </row>
    <row r="4" spans="1:6" x14ac:dyDescent="0.35">
      <c r="A4" s="5"/>
      <c r="B4" s="3"/>
      <c r="C4" s="3"/>
      <c r="D4" s="6" t="s">
        <v>2</v>
      </c>
    </row>
    <row r="5" spans="1:6" x14ac:dyDescent="0.35">
      <c r="A5" s="2" t="s">
        <v>29</v>
      </c>
      <c r="B5" s="3"/>
      <c r="C5" s="3"/>
      <c r="D5" s="30">
        <f>'[1]LIGHTING MC'!$N$333+'[1]LIGHTING MC'!$O$333</f>
        <v>3398594.1493433756</v>
      </c>
      <c r="F5" s="29"/>
    </row>
    <row r="6" spans="1:6" x14ac:dyDescent="0.35">
      <c r="A6" s="2" t="s">
        <v>30</v>
      </c>
      <c r="B6" s="3"/>
      <c r="C6" s="3"/>
      <c r="D6" s="30">
        <f>'[1]LIGHTING MC (SCHOOL)'!$N$333+'[1]LIGHTING MC (SCHOOL)'!$O$333</f>
        <v>27698.610104137057</v>
      </c>
      <c r="F6" s="29"/>
    </row>
    <row r="7" spans="1:6" x14ac:dyDescent="0.35">
      <c r="A7" s="5"/>
      <c r="B7" s="3"/>
      <c r="C7" s="3"/>
      <c r="D7" s="4"/>
    </row>
    <row r="8" spans="1:6" x14ac:dyDescent="0.35">
      <c r="A8" s="5"/>
      <c r="B8" s="39" t="s">
        <v>36</v>
      </c>
      <c r="C8" s="39"/>
      <c r="D8" s="40"/>
    </row>
    <row r="9" spans="1:6" x14ac:dyDescent="0.35">
      <c r="A9" s="5"/>
      <c r="B9" s="7" t="s">
        <v>0</v>
      </c>
      <c r="C9" s="7" t="s">
        <v>1</v>
      </c>
      <c r="D9" s="6" t="s">
        <v>2</v>
      </c>
    </row>
    <row r="10" spans="1:6" x14ac:dyDescent="0.35">
      <c r="A10" s="2" t="s">
        <v>3</v>
      </c>
      <c r="B10" s="8">
        <f>'Non-Marg Revenues Determinants'!B5*'January 1, 2020 Distrib Rates'!B6</f>
        <v>1495237.9679999999</v>
      </c>
      <c r="C10" s="8">
        <f>'Non-Marg Revenues Determinants'!C5*'January 1, 2020 Distrib Rates'!B7</f>
        <v>6552592.2000000002</v>
      </c>
      <c r="D10" s="9">
        <f>B10+C10</f>
        <v>8047830.1679999996</v>
      </c>
    </row>
    <row r="11" spans="1:6" x14ac:dyDescent="0.35">
      <c r="A11" s="5"/>
      <c r="B11" s="3"/>
      <c r="C11" s="3"/>
      <c r="D11" s="4"/>
    </row>
    <row r="12" spans="1:6" x14ac:dyDescent="0.35">
      <c r="A12" s="5"/>
      <c r="B12" s="3"/>
      <c r="C12" s="3"/>
      <c r="D12" s="4"/>
    </row>
    <row r="13" spans="1:6" x14ac:dyDescent="0.35">
      <c r="A13" s="2" t="s">
        <v>4</v>
      </c>
      <c r="B13" s="3"/>
      <c r="C13" s="3"/>
      <c r="D13" s="4"/>
    </row>
    <row r="14" spans="1:6" x14ac:dyDescent="0.35">
      <c r="A14" s="2"/>
      <c r="B14" s="3"/>
      <c r="C14" s="3"/>
      <c r="D14" s="4"/>
    </row>
    <row r="15" spans="1:6" x14ac:dyDescent="0.35">
      <c r="A15" s="5"/>
      <c r="B15" s="39" t="s">
        <v>34</v>
      </c>
      <c r="C15" s="39"/>
      <c r="D15" s="40"/>
    </row>
    <row r="16" spans="1:6" x14ac:dyDescent="0.35">
      <c r="A16" s="5"/>
      <c r="B16" s="7" t="s">
        <v>0</v>
      </c>
      <c r="C16" s="7" t="s">
        <v>1</v>
      </c>
      <c r="D16" s="6" t="s">
        <v>2</v>
      </c>
    </row>
    <row r="17" spans="1:15" x14ac:dyDescent="0.35">
      <c r="A17" s="10" t="s">
        <v>8</v>
      </c>
      <c r="B17" s="11">
        <f>'Non-Marg Revenues Determinants'!B12*'January 1, 2020 Distrib Rates'!B15</f>
        <v>1992.6</v>
      </c>
      <c r="C17" s="11">
        <f>'Non-Marg Revenues Determinants'!C12*'January 1, 2020 Distrib Rates'!B17</f>
        <v>0</v>
      </c>
      <c r="D17" s="12">
        <f>SUM(B17:C17)</f>
        <v>1992.6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x14ac:dyDescent="0.35">
      <c r="A18" s="10" t="s">
        <v>9</v>
      </c>
      <c r="B18" s="11">
        <f>'Non-Marg Revenues Determinants'!B13*'January 1, 2020 Distrib Rates'!B16</f>
        <v>84753.12</v>
      </c>
      <c r="C18" s="11">
        <f>'Non-Marg Revenues Determinants'!C13*'January 1, 2020 Distrib Rates'!B18</f>
        <v>22618.632000000001</v>
      </c>
      <c r="D18" s="12">
        <f>SUM(B18:C18)</f>
        <v>107371.75199999999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x14ac:dyDescent="0.35">
      <c r="A19" s="2"/>
      <c r="B19" s="3"/>
      <c r="C19" s="3"/>
      <c r="D19" s="4"/>
      <c r="F19" s="28"/>
      <c r="G19" s="28"/>
      <c r="H19" s="28"/>
      <c r="I19" s="28"/>
      <c r="J19" s="28"/>
      <c r="K19" s="28"/>
      <c r="L19" s="28"/>
      <c r="M19" s="28"/>
    </row>
    <row r="20" spans="1:15" x14ac:dyDescent="0.35">
      <c r="A20" s="5"/>
      <c r="B20" s="39" t="s">
        <v>5</v>
      </c>
      <c r="C20" s="39"/>
      <c r="D20" s="40"/>
      <c r="F20" s="28"/>
      <c r="G20" s="28"/>
      <c r="H20" s="28"/>
      <c r="I20" s="28"/>
      <c r="J20" s="28"/>
      <c r="K20" s="28"/>
      <c r="L20" s="28"/>
      <c r="M20" s="28"/>
    </row>
    <row r="21" spans="1:15" x14ac:dyDescent="0.35">
      <c r="A21" s="5"/>
      <c r="B21" s="7" t="s">
        <v>6</v>
      </c>
      <c r="C21" s="7" t="s">
        <v>7</v>
      </c>
      <c r="D21" s="6" t="s">
        <v>2</v>
      </c>
      <c r="F21" s="28"/>
      <c r="G21" s="28"/>
      <c r="H21" s="28"/>
      <c r="I21" s="28"/>
      <c r="J21" s="28"/>
      <c r="K21" s="28"/>
      <c r="L21" s="28"/>
      <c r="M21" s="28"/>
    </row>
    <row r="22" spans="1:15" x14ac:dyDescent="0.35">
      <c r="A22" s="10" t="s">
        <v>8</v>
      </c>
      <c r="B22" s="11">
        <f>'Non-Marg Revenues Determinants'!B17*'January 1, 2020 Distrib Rates'!B15</f>
        <v>142079.76</v>
      </c>
      <c r="C22" s="11">
        <f>'Non-Marg Revenues Determinants'!C17*'January 1, 2020 Distrib Rates'!B17</f>
        <v>118130.16</v>
      </c>
      <c r="D22" s="12">
        <f>SUM(B22:C22)</f>
        <v>260209.92000000001</v>
      </c>
      <c r="F22" s="28"/>
      <c r="G22" s="28"/>
      <c r="H22" s="28"/>
      <c r="I22" s="28"/>
      <c r="J22" s="28"/>
      <c r="K22" s="28"/>
      <c r="L22" s="28"/>
      <c r="M22" s="28"/>
      <c r="N22" s="28"/>
    </row>
    <row r="23" spans="1:15" x14ac:dyDescent="0.35">
      <c r="A23" s="10" t="s">
        <v>9</v>
      </c>
      <c r="B23" s="11">
        <f>'Non-Marg Revenues Determinants'!B18*'January 1, 2020 Distrib Rates'!B16</f>
        <v>566643.84</v>
      </c>
      <c r="C23" s="11">
        <f>'Non-Marg Revenues Determinants'!C18*'January 1, 2020 Distrib Rates'!B18</f>
        <v>2443390.6799999997</v>
      </c>
      <c r="D23" s="12">
        <f>SUM(B23:C23)</f>
        <v>3010034.5199999996</v>
      </c>
      <c r="F23" s="28"/>
      <c r="G23" s="28"/>
      <c r="H23" s="28"/>
      <c r="I23" s="28"/>
      <c r="J23" s="28"/>
      <c r="K23" s="28"/>
      <c r="L23" s="28"/>
      <c r="M23" s="28"/>
      <c r="N23" s="28"/>
    </row>
    <row r="24" spans="1:15" x14ac:dyDescent="0.35">
      <c r="A24" s="5"/>
      <c r="B24" s="7"/>
      <c r="C24" s="7"/>
      <c r="D24" s="6"/>
      <c r="F24" s="28"/>
      <c r="G24" s="28"/>
      <c r="H24" s="28"/>
      <c r="I24" s="28"/>
      <c r="J24" s="28"/>
      <c r="K24" s="28"/>
      <c r="L24" s="28"/>
      <c r="M24" s="28"/>
    </row>
    <row r="25" spans="1:15" x14ac:dyDescent="0.35">
      <c r="A25" s="5"/>
      <c r="B25" s="3"/>
      <c r="C25" s="3"/>
      <c r="D25" s="4"/>
      <c r="F25" s="28"/>
      <c r="G25" s="28"/>
      <c r="H25" s="28"/>
      <c r="I25" s="28"/>
      <c r="J25" s="28"/>
      <c r="K25" s="28"/>
      <c r="L25" s="28"/>
      <c r="M25" s="28"/>
    </row>
    <row r="26" spans="1:15" x14ac:dyDescent="0.35">
      <c r="A26" s="5"/>
      <c r="B26" s="39" t="s">
        <v>37</v>
      </c>
      <c r="C26" s="39"/>
      <c r="D26" s="40"/>
      <c r="F26" s="28"/>
      <c r="G26" s="28"/>
      <c r="H26" s="28"/>
      <c r="I26" s="28"/>
      <c r="J26" s="28"/>
      <c r="K26" s="28"/>
      <c r="L26" s="28"/>
      <c r="M26" s="28"/>
    </row>
    <row r="27" spans="1:15" x14ac:dyDescent="0.35">
      <c r="A27" s="5"/>
      <c r="B27" s="7"/>
      <c r="C27" s="7" t="s">
        <v>7</v>
      </c>
      <c r="D27" s="6" t="s">
        <v>2</v>
      </c>
      <c r="F27" s="28"/>
      <c r="G27" s="28"/>
      <c r="H27" s="28"/>
      <c r="I27" s="28"/>
      <c r="J27" s="28"/>
      <c r="K27" s="28"/>
      <c r="L27" s="28"/>
      <c r="M27" s="28"/>
    </row>
    <row r="28" spans="1:15" x14ac:dyDescent="0.35">
      <c r="A28" s="10" t="s">
        <v>8</v>
      </c>
      <c r="B28" s="7"/>
      <c r="C28" s="11">
        <f>'Non-Marg Revenues Determinants'!C22*'January 1, 2020 Distrib Rates'!B21</f>
        <v>43.92</v>
      </c>
      <c r="D28" s="12">
        <f>SUM(B28:C28)</f>
        <v>43.92</v>
      </c>
      <c r="F28" s="28"/>
      <c r="G28" s="28"/>
      <c r="H28" s="28"/>
      <c r="I28" s="28"/>
      <c r="J28" s="28"/>
      <c r="K28" s="28"/>
      <c r="L28" s="28"/>
      <c r="M28" s="28"/>
    </row>
    <row r="29" spans="1:15" x14ac:dyDescent="0.35">
      <c r="A29" s="10" t="s">
        <v>9</v>
      </c>
      <c r="B29" s="3"/>
      <c r="C29" s="11">
        <f>'Non-Marg Revenues Determinants'!C23*'January 1, 2020 Distrib Rates'!B22</f>
        <v>126351.84</v>
      </c>
      <c r="D29" s="12">
        <f>SUM(B29:C29)</f>
        <v>126351.84</v>
      </c>
      <c r="F29" s="28"/>
      <c r="G29" s="28"/>
      <c r="H29" s="28"/>
      <c r="I29" s="28"/>
      <c r="J29" s="28"/>
      <c r="K29" s="28"/>
      <c r="L29" s="28"/>
      <c r="M29" s="28"/>
    </row>
    <row r="30" spans="1:15" x14ac:dyDescent="0.35">
      <c r="A30" s="10"/>
      <c r="B30" s="3"/>
      <c r="C30" s="11"/>
      <c r="D30" s="12"/>
      <c r="F30" s="28"/>
      <c r="G30" s="28"/>
      <c r="H30" s="28"/>
      <c r="I30" s="28"/>
      <c r="J30" s="28"/>
      <c r="K30" s="28"/>
      <c r="L30" s="28"/>
      <c r="M30" s="28"/>
    </row>
    <row r="31" spans="1:15" x14ac:dyDescent="0.35">
      <c r="A31" s="5"/>
      <c r="B31" s="39" t="s">
        <v>35</v>
      </c>
      <c r="C31" s="39"/>
      <c r="D31" s="40"/>
      <c r="F31" s="28"/>
      <c r="G31" s="28"/>
      <c r="H31" s="28"/>
      <c r="I31" s="28"/>
      <c r="J31" s="28"/>
      <c r="K31" s="28"/>
      <c r="L31" s="28"/>
      <c r="M31" s="28"/>
    </row>
    <row r="32" spans="1:15" x14ac:dyDescent="0.35">
      <c r="A32" s="5"/>
      <c r="B32" s="7" t="s">
        <v>23</v>
      </c>
      <c r="C32" s="7" t="s">
        <v>1</v>
      </c>
      <c r="D32" s="6" t="s">
        <v>2</v>
      </c>
      <c r="F32" s="28"/>
      <c r="G32" s="28"/>
      <c r="H32" s="28"/>
      <c r="I32" s="28"/>
      <c r="J32" s="28"/>
      <c r="K32" s="28"/>
      <c r="L32" s="28"/>
      <c r="M32" s="28"/>
    </row>
    <row r="33" spans="1:13" x14ac:dyDescent="0.35">
      <c r="A33" s="10" t="s">
        <v>8</v>
      </c>
      <c r="B33" s="11">
        <f>'Non-Marg Revenues Determinants'!B27*'January 1, 2020 Distrib Rates'!B15</f>
        <v>0</v>
      </c>
      <c r="C33" s="11">
        <f>'Non-Marg Revenues Determinants'!C27*'January 1, 2020 Distrib Rates'!B17</f>
        <v>0</v>
      </c>
      <c r="D33" s="12">
        <f>SUM(B33:C33)</f>
        <v>0</v>
      </c>
      <c r="F33" s="28"/>
      <c r="G33" s="28"/>
      <c r="H33" s="28"/>
      <c r="I33" s="28"/>
      <c r="J33" s="28"/>
      <c r="K33" s="28"/>
      <c r="L33" s="28"/>
      <c r="M33" s="28"/>
    </row>
    <row r="34" spans="1:13" x14ac:dyDescent="0.35">
      <c r="A34" s="10" t="s">
        <v>9</v>
      </c>
      <c r="B34" s="11">
        <f>'Non-Marg Revenues Determinants'!B28*'January 1, 2020 Distrib Rates'!B16</f>
        <v>18107.04</v>
      </c>
      <c r="C34" s="11">
        <f>'Non-Marg Revenues Determinants'!C28*'January 1, 2020 Distrib Rates'!B18</f>
        <v>8112.96</v>
      </c>
      <c r="D34" s="12">
        <f>SUM(B34:C34)</f>
        <v>26220</v>
      </c>
      <c r="F34" s="28"/>
      <c r="G34" s="28"/>
      <c r="H34" s="28"/>
      <c r="I34" s="28"/>
      <c r="J34" s="28"/>
      <c r="K34" s="28"/>
      <c r="L34" s="28"/>
      <c r="M34" s="28"/>
    </row>
    <row r="35" spans="1:13" x14ac:dyDescent="0.35">
      <c r="A35" s="5"/>
      <c r="B35" s="3"/>
      <c r="C35" s="3"/>
      <c r="D35" s="4"/>
      <c r="F35" s="28"/>
      <c r="G35" s="28"/>
      <c r="H35" s="28"/>
      <c r="I35" s="28"/>
      <c r="J35" s="28"/>
      <c r="K35" s="28"/>
      <c r="L35" s="28"/>
      <c r="M35" s="28"/>
    </row>
    <row r="36" spans="1:13" x14ac:dyDescent="0.35">
      <c r="A36" s="10" t="s">
        <v>33</v>
      </c>
      <c r="B36" s="3"/>
      <c r="C36" s="3"/>
      <c r="D36" s="9">
        <f>D17+D18+D22+D23+D28+D29</f>
        <v>3506004.5519999992</v>
      </c>
      <c r="F36" s="28"/>
      <c r="G36" s="28"/>
      <c r="H36" s="28"/>
      <c r="I36" s="28"/>
      <c r="J36" s="28"/>
      <c r="K36" s="28"/>
      <c r="L36" s="28"/>
      <c r="M36" s="28"/>
    </row>
    <row r="37" spans="1:13" ht="15" thickBot="1" x14ac:dyDescent="0.4">
      <c r="A37" s="13" t="s">
        <v>32</v>
      </c>
      <c r="B37" s="14"/>
      <c r="C37" s="14"/>
      <c r="D37" s="15">
        <f>D33+D34</f>
        <v>26220</v>
      </c>
      <c r="F37" s="28"/>
      <c r="G37" s="28"/>
      <c r="H37" s="28"/>
      <c r="I37" s="28"/>
      <c r="J37" s="28"/>
      <c r="K37" s="28"/>
      <c r="L37" s="28"/>
      <c r="M37" s="28"/>
    </row>
    <row r="38" spans="1:13" x14ac:dyDescent="0.35">
      <c r="F38" s="1"/>
    </row>
    <row r="39" spans="1:13" x14ac:dyDescent="0.35">
      <c r="D39" s="1"/>
    </row>
  </sheetData>
  <mergeCells count="6">
    <mergeCell ref="B20:D20"/>
    <mergeCell ref="B26:D26"/>
    <mergeCell ref="A1:D1"/>
    <mergeCell ref="B15:D15"/>
    <mergeCell ref="B31:D31"/>
    <mergeCell ref="B8:D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workbookViewId="0">
      <selection activeCell="B5" sqref="B5"/>
    </sheetView>
  </sheetViews>
  <sheetFormatPr defaultRowHeight="14.5" x14ac:dyDescent="0.35"/>
  <cols>
    <col min="1" max="1" width="33" bestFit="1" customWidth="1"/>
    <col min="2" max="2" width="14.26953125" bestFit="1" customWidth="1"/>
    <col min="3" max="3" width="13.7265625" bestFit="1" customWidth="1"/>
    <col min="4" max="4" width="13.26953125" bestFit="1" customWidth="1"/>
    <col min="6" max="6" width="14" bestFit="1" customWidth="1"/>
    <col min="7" max="7" width="13.453125" bestFit="1" customWidth="1"/>
    <col min="10" max="10" width="14" bestFit="1" customWidth="1"/>
    <col min="11" max="11" width="13.453125" bestFit="1" customWidth="1"/>
  </cols>
  <sheetData>
    <row r="1" spans="1:16" x14ac:dyDescent="0.35">
      <c r="A1" s="41" t="s">
        <v>11</v>
      </c>
      <c r="B1" s="42"/>
      <c r="C1" s="42"/>
      <c r="D1" s="43"/>
    </row>
    <row r="2" spans="1:16" x14ac:dyDescent="0.35">
      <c r="A2" s="2"/>
      <c r="B2" s="3"/>
      <c r="C2" s="3"/>
      <c r="D2" s="4"/>
    </row>
    <row r="3" spans="1:16" x14ac:dyDescent="0.35">
      <c r="A3" s="2"/>
      <c r="B3" s="39" t="s">
        <v>36</v>
      </c>
      <c r="C3" s="39"/>
      <c r="D3" s="40"/>
    </row>
    <row r="4" spans="1:16" x14ac:dyDescent="0.35">
      <c r="A4" s="5"/>
      <c r="B4" s="7" t="s">
        <v>0</v>
      </c>
      <c r="C4" s="7" t="s">
        <v>1</v>
      </c>
      <c r="D4" s="6" t="s">
        <v>2</v>
      </c>
    </row>
    <row r="5" spans="1:16" x14ac:dyDescent="0.35">
      <c r="A5" s="2" t="s">
        <v>21</v>
      </c>
      <c r="B5" s="18">
        <f>'[2]MISC-SYS'!$B$11</f>
        <v>128788.79999999999</v>
      </c>
      <c r="C5" s="18">
        <f>'[2]MISC-SYS'!$C$11</f>
        <v>567324</v>
      </c>
      <c r="D5" s="22">
        <f>B5+C5</f>
        <v>696112.8</v>
      </c>
    </row>
    <row r="6" spans="1:16" x14ac:dyDescent="0.35">
      <c r="A6" s="5"/>
      <c r="B6" s="3"/>
      <c r="C6" s="3"/>
      <c r="D6" s="4"/>
    </row>
    <row r="7" spans="1:16" x14ac:dyDescent="0.35">
      <c r="A7" s="5"/>
      <c r="B7" s="3"/>
      <c r="C7" s="3"/>
      <c r="D7" s="4"/>
    </row>
    <row r="8" spans="1:16" ht="15" thickBot="1" x14ac:dyDescent="0.4">
      <c r="A8" s="2" t="s">
        <v>22</v>
      </c>
      <c r="B8" s="3"/>
      <c r="C8" s="3"/>
      <c r="D8" s="4"/>
    </row>
    <row r="9" spans="1:16" x14ac:dyDescent="0.35">
      <c r="A9" s="2"/>
      <c r="B9" s="3"/>
      <c r="C9" s="3"/>
      <c r="D9" s="4"/>
      <c r="F9" s="44" t="s">
        <v>40</v>
      </c>
      <c r="G9" s="45"/>
      <c r="H9" s="46"/>
      <c r="J9" s="44" t="s">
        <v>41</v>
      </c>
      <c r="K9" s="45"/>
      <c r="L9" s="46"/>
    </row>
    <row r="10" spans="1:16" x14ac:dyDescent="0.35">
      <c r="A10" s="5"/>
      <c r="B10" s="39" t="s">
        <v>34</v>
      </c>
      <c r="C10" s="39"/>
      <c r="D10" s="40"/>
      <c r="F10" s="47" t="s">
        <v>34</v>
      </c>
      <c r="G10" s="39"/>
      <c r="H10" s="40"/>
      <c r="J10" s="47" t="s">
        <v>34</v>
      </c>
      <c r="K10" s="39"/>
      <c r="L10" s="40"/>
    </row>
    <row r="11" spans="1:16" x14ac:dyDescent="0.35">
      <c r="A11" s="5"/>
      <c r="B11" s="7" t="s">
        <v>23</v>
      </c>
      <c r="C11" s="7" t="s">
        <v>1</v>
      </c>
      <c r="D11" s="6" t="s">
        <v>2</v>
      </c>
      <c r="F11" s="32" t="s">
        <v>23</v>
      </c>
      <c r="G11" s="7" t="s">
        <v>1</v>
      </c>
      <c r="H11" s="6" t="s">
        <v>2</v>
      </c>
      <c r="J11" s="32" t="s">
        <v>23</v>
      </c>
      <c r="K11" s="7" t="s">
        <v>1</v>
      </c>
      <c r="L11" s="6" t="s">
        <v>2</v>
      </c>
    </row>
    <row r="12" spans="1:16" x14ac:dyDescent="0.35">
      <c r="A12" s="10" t="s">
        <v>8</v>
      </c>
      <c r="B12" s="16">
        <f>'[2]MISC-SYS'!$B$18</f>
        <v>1620</v>
      </c>
      <c r="C12" s="16">
        <f>'[2]MISC-SYS'!$C$17</f>
        <v>0</v>
      </c>
      <c r="D12" s="17">
        <f>SUM(B12:C12)</f>
        <v>1620</v>
      </c>
      <c r="F12" s="33">
        <f>[3]BUN!$B$18</f>
        <v>1620</v>
      </c>
      <c r="G12" s="16">
        <f>[3]BUN!$C$18</f>
        <v>0</v>
      </c>
      <c r="H12" s="17">
        <f>SUM(F12:G12)</f>
        <v>1620</v>
      </c>
      <c r="J12" s="33">
        <f>[3]DA!$B$18</f>
        <v>0</v>
      </c>
      <c r="K12" s="16">
        <f>[3]DA!$C$17</f>
        <v>0</v>
      </c>
      <c r="L12" s="17">
        <f>SUM(J12:K12)</f>
        <v>0</v>
      </c>
      <c r="N12" s="27"/>
      <c r="O12" s="27"/>
      <c r="P12" s="27"/>
    </row>
    <row r="13" spans="1:16" x14ac:dyDescent="0.35">
      <c r="A13" s="10" t="s">
        <v>9</v>
      </c>
      <c r="B13" s="16">
        <f>'[2]MISC-SYS'!$B$21</f>
        <v>26736</v>
      </c>
      <c r="C13" s="16">
        <f>'[2]MISC-SYS'!$C$21</f>
        <v>7226.4000000000005</v>
      </c>
      <c r="D13" s="17">
        <f>SUM(B13:C13)</f>
        <v>33962.400000000001</v>
      </c>
      <c r="F13" s="33">
        <f>[3]BUN!$B$21</f>
        <v>20232</v>
      </c>
      <c r="G13" s="16">
        <f>[3]BUN!$C$21</f>
        <v>9780</v>
      </c>
      <c r="H13" s="17">
        <f>SUM(F13:G13)</f>
        <v>30012</v>
      </c>
      <c r="J13" s="33">
        <f>[3]DA!$B$21</f>
        <v>12552</v>
      </c>
      <c r="K13" s="16">
        <f>[3]DA!$C$21</f>
        <v>38.400000000000006</v>
      </c>
      <c r="L13" s="17">
        <f>SUM(J13:K13)</f>
        <v>12590.4</v>
      </c>
      <c r="N13" s="27"/>
      <c r="O13" s="27"/>
      <c r="P13" s="27"/>
    </row>
    <row r="14" spans="1:16" x14ac:dyDescent="0.35">
      <c r="A14" s="2"/>
      <c r="B14" s="3"/>
      <c r="C14" s="3"/>
      <c r="D14" s="4"/>
      <c r="F14" s="5"/>
      <c r="G14" s="3"/>
      <c r="H14" s="4"/>
      <c r="J14" s="5"/>
      <c r="K14" s="3"/>
      <c r="L14" s="4"/>
      <c r="N14" s="27"/>
      <c r="O14" s="27"/>
      <c r="P14" s="27"/>
    </row>
    <row r="15" spans="1:16" x14ac:dyDescent="0.35">
      <c r="A15" s="5"/>
      <c r="B15" s="39" t="s">
        <v>5</v>
      </c>
      <c r="C15" s="39"/>
      <c r="D15" s="40"/>
      <c r="F15" s="47" t="s">
        <v>5</v>
      </c>
      <c r="G15" s="39"/>
      <c r="H15" s="40"/>
      <c r="J15" s="47" t="s">
        <v>5</v>
      </c>
      <c r="K15" s="39"/>
      <c r="L15" s="40"/>
      <c r="N15" s="27"/>
      <c r="O15" s="27"/>
      <c r="P15" s="27"/>
    </row>
    <row r="16" spans="1:16" x14ac:dyDescent="0.35">
      <c r="A16" s="5"/>
      <c r="B16" s="7" t="s">
        <v>6</v>
      </c>
      <c r="C16" s="7" t="s">
        <v>7</v>
      </c>
      <c r="D16" s="6" t="s">
        <v>2</v>
      </c>
      <c r="F16" s="32" t="s">
        <v>6</v>
      </c>
      <c r="G16" s="7" t="s">
        <v>7</v>
      </c>
      <c r="H16" s="6" t="s">
        <v>2</v>
      </c>
      <c r="J16" s="32" t="s">
        <v>6</v>
      </c>
      <c r="K16" s="7" t="s">
        <v>7</v>
      </c>
      <c r="L16" s="6" t="s">
        <v>2</v>
      </c>
      <c r="N16" s="27"/>
      <c r="O16" s="27"/>
      <c r="P16" s="27"/>
    </row>
    <row r="17" spans="1:16" x14ac:dyDescent="0.35">
      <c r="A17" s="10" t="s">
        <v>8</v>
      </c>
      <c r="B17" s="16">
        <f>'[2]MISC-SYS'!$D$18</f>
        <v>115512</v>
      </c>
      <c r="C17" s="16">
        <f>'[2]MISC-SYS'!$E$18</f>
        <v>96828</v>
      </c>
      <c r="D17" s="17">
        <f>SUM(B17:C17)</f>
        <v>212340</v>
      </c>
      <c r="F17" s="33">
        <f>[3]BUN!$D$18</f>
        <v>115512</v>
      </c>
      <c r="G17" s="16">
        <f>[3]BUN!$E$18</f>
        <v>28896</v>
      </c>
      <c r="H17" s="17">
        <f>SUM(F17:G17)</f>
        <v>144408</v>
      </c>
      <c r="J17" s="33">
        <f>[3]DA!$D$18</f>
        <v>0</v>
      </c>
      <c r="K17" s="16">
        <f>[3]DA!$E$20</f>
        <v>48979</v>
      </c>
      <c r="L17" s="17">
        <f>SUM(J17:K17)</f>
        <v>48979</v>
      </c>
      <c r="N17" s="27"/>
      <c r="O17" s="27"/>
      <c r="P17" s="27"/>
    </row>
    <row r="18" spans="1:16" x14ac:dyDescent="0.35">
      <c r="A18" s="10" t="s">
        <v>9</v>
      </c>
      <c r="B18" s="16">
        <f>'[2]MISC-SYS'!$D$21</f>
        <v>178752</v>
      </c>
      <c r="C18" s="16">
        <f>'[2]MISC-SYS'!$E$21</f>
        <v>780636</v>
      </c>
      <c r="D18" s="17">
        <f>SUM(B18:C18)</f>
        <v>959388</v>
      </c>
      <c r="F18" s="33">
        <f>[3]BUN!$D$21</f>
        <v>105480</v>
      </c>
      <c r="G18" s="16">
        <f>[3]BUN!$E$21</f>
        <v>192888</v>
      </c>
      <c r="H18" s="17">
        <f>SUM(F18:G18)</f>
        <v>298368</v>
      </c>
      <c r="J18" s="33">
        <f>[3]DA!$D$21</f>
        <v>73272</v>
      </c>
      <c r="K18" s="16">
        <f>[3]DA!$E$21</f>
        <v>587748</v>
      </c>
      <c r="L18" s="17">
        <f>SUM(J18:K18)</f>
        <v>661020</v>
      </c>
      <c r="N18" s="27"/>
      <c r="O18" s="27"/>
      <c r="P18" s="27"/>
    </row>
    <row r="19" spans="1:16" x14ac:dyDescent="0.35">
      <c r="A19" s="5"/>
      <c r="B19" s="3"/>
      <c r="C19" s="3"/>
      <c r="D19" s="4"/>
      <c r="F19" s="5"/>
      <c r="G19" s="3"/>
      <c r="H19" s="4"/>
      <c r="J19" s="5"/>
      <c r="K19" s="3"/>
      <c r="L19" s="4"/>
      <c r="N19" s="27"/>
      <c r="O19" s="27"/>
      <c r="P19" s="27"/>
    </row>
    <row r="20" spans="1:16" x14ac:dyDescent="0.35">
      <c r="A20" s="5"/>
      <c r="B20" s="39" t="s">
        <v>37</v>
      </c>
      <c r="C20" s="39"/>
      <c r="D20" s="40"/>
      <c r="F20" s="47" t="s">
        <v>37</v>
      </c>
      <c r="G20" s="39"/>
      <c r="H20" s="40"/>
      <c r="J20" s="47" t="s">
        <v>37</v>
      </c>
      <c r="K20" s="39"/>
      <c r="L20" s="40"/>
      <c r="N20" s="27"/>
      <c r="O20" s="27"/>
      <c r="P20" s="27"/>
    </row>
    <row r="21" spans="1:16" x14ac:dyDescent="0.35">
      <c r="A21" s="5"/>
      <c r="B21" s="7"/>
      <c r="C21" s="7" t="s">
        <v>7</v>
      </c>
      <c r="D21" s="6" t="s">
        <v>2</v>
      </c>
      <c r="F21" s="32"/>
      <c r="G21" s="7" t="s">
        <v>7</v>
      </c>
      <c r="H21" s="6" t="s">
        <v>2</v>
      </c>
      <c r="J21" s="32"/>
      <c r="K21" s="7" t="s">
        <v>7</v>
      </c>
      <c r="L21" s="6" t="s">
        <v>2</v>
      </c>
      <c r="N21" s="27"/>
      <c r="O21" s="27"/>
      <c r="P21" s="27"/>
    </row>
    <row r="22" spans="1:16" x14ac:dyDescent="0.35">
      <c r="A22" s="10" t="s">
        <v>8</v>
      </c>
      <c r="B22" s="7"/>
      <c r="C22" s="16">
        <f>'[2]MISC-SYS'!$E$25</f>
        <v>36</v>
      </c>
      <c r="D22" s="17">
        <f>SUM(B22:C22)</f>
        <v>36</v>
      </c>
      <c r="F22" s="32"/>
      <c r="G22" s="16">
        <f>[3]BUN!$E$25</f>
        <v>0</v>
      </c>
      <c r="H22" s="17">
        <f>SUM(F22:G22)</f>
        <v>0</v>
      </c>
      <c r="J22" s="32"/>
      <c r="K22" s="16">
        <f>[3]DA!$E$25</f>
        <v>36</v>
      </c>
      <c r="L22" s="17">
        <f>SUM(J22:K22)</f>
        <v>36</v>
      </c>
      <c r="N22" s="27"/>
      <c r="O22" s="27"/>
      <c r="P22" s="27"/>
    </row>
    <row r="23" spans="1:16" x14ac:dyDescent="0.35">
      <c r="A23" s="10" t="s">
        <v>9</v>
      </c>
      <c r="B23" s="3"/>
      <c r="C23" s="16">
        <f>'[2]MISC-SYS'!$E$28</f>
        <v>40368</v>
      </c>
      <c r="D23" s="17">
        <f>SUM(B23:C23)</f>
        <v>40368</v>
      </c>
      <c r="F23" s="5"/>
      <c r="G23" s="16">
        <f>[3]BUN!$E$28</f>
        <v>20688</v>
      </c>
      <c r="H23" s="17">
        <f>SUM(F23:G23)</f>
        <v>20688</v>
      </c>
      <c r="J23" s="5"/>
      <c r="K23" s="16">
        <f>[3]DA!$E$28</f>
        <v>19680</v>
      </c>
      <c r="L23" s="17">
        <f>SUM(J23:K23)</f>
        <v>19680</v>
      </c>
      <c r="N23" s="27"/>
      <c r="O23" s="27"/>
      <c r="P23" s="27"/>
    </row>
    <row r="24" spans="1:16" x14ac:dyDescent="0.35">
      <c r="A24" s="5"/>
      <c r="B24" s="3"/>
      <c r="C24" s="3"/>
      <c r="D24" s="4"/>
      <c r="F24" s="5"/>
      <c r="G24" s="3"/>
      <c r="H24" s="4"/>
      <c r="J24" s="5"/>
      <c r="K24" s="3"/>
      <c r="L24" s="4"/>
    </row>
    <row r="25" spans="1:16" x14ac:dyDescent="0.35">
      <c r="A25" s="5"/>
      <c r="B25" s="39" t="s">
        <v>38</v>
      </c>
      <c r="C25" s="39"/>
      <c r="D25" s="40"/>
      <c r="F25" s="47"/>
      <c r="G25" s="39"/>
      <c r="H25" s="40"/>
      <c r="J25" s="47"/>
      <c r="K25" s="39"/>
      <c r="L25" s="40"/>
    </row>
    <row r="26" spans="1:16" x14ac:dyDescent="0.35">
      <c r="A26" s="5"/>
      <c r="B26" s="7" t="s">
        <v>23</v>
      </c>
      <c r="C26" s="7" t="s">
        <v>1</v>
      </c>
      <c r="D26" s="6" t="s">
        <v>2</v>
      </c>
      <c r="F26" s="32"/>
      <c r="G26" s="7"/>
      <c r="H26" s="6"/>
      <c r="J26" s="32"/>
      <c r="K26" s="7"/>
      <c r="L26" s="6"/>
    </row>
    <row r="27" spans="1:16" x14ac:dyDescent="0.35">
      <c r="A27" s="10" t="s">
        <v>8</v>
      </c>
      <c r="B27" s="16">
        <f>'[4]MISC-SYS'!$B$18</f>
        <v>0</v>
      </c>
      <c r="C27" s="16">
        <f>'[4]MISC-SYS'!$C$18</f>
        <v>0</v>
      </c>
      <c r="D27" s="17">
        <f>SUM(B27:C27)</f>
        <v>0</v>
      </c>
      <c r="F27" s="33"/>
      <c r="G27" s="16"/>
      <c r="H27" s="17"/>
      <c r="J27" s="33"/>
      <c r="K27" s="16"/>
      <c r="L27" s="17"/>
    </row>
    <row r="28" spans="1:16" ht="15" thickBot="1" x14ac:dyDescent="0.4">
      <c r="A28" s="10" t="s">
        <v>9</v>
      </c>
      <c r="B28" s="16">
        <f>'[4]MISC-SYS'!$B$21</f>
        <v>5712</v>
      </c>
      <c r="C28" s="16">
        <f>'[4]MISC-SYS'!$C$21</f>
        <v>2592</v>
      </c>
      <c r="D28" s="17">
        <f>SUM(B28:C28)</f>
        <v>8304</v>
      </c>
      <c r="F28" s="34"/>
      <c r="G28" s="35"/>
      <c r="H28" s="36"/>
      <c r="J28" s="34"/>
      <c r="K28" s="35"/>
      <c r="L28" s="36"/>
    </row>
    <row r="29" spans="1:16" x14ac:dyDescent="0.35">
      <c r="A29" s="5"/>
      <c r="B29" s="3"/>
      <c r="C29" s="3"/>
      <c r="D29" s="4"/>
    </row>
    <row r="30" spans="1:16" x14ac:dyDescent="0.35">
      <c r="A30" s="5"/>
      <c r="B30" s="18"/>
      <c r="C30" s="18"/>
      <c r="D30" s="19"/>
    </row>
    <row r="31" spans="1:16" ht="15" thickBot="1" x14ac:dyDescent="0.4">
      <c r="A31" s="13" t="s">
        <v>28</v>
      </c>
      <c r="B31" s="20"/>
      <c r="C31" s="20"/>
      <c r="D31" s="21">
        <f>D12+D13+D17+D18+D22+D23+D27+D28</f>
        <v>1256018.3999999999</v>
      </c>
      <c r="F31" s="27"/>
      <c r="H31" s="27"/>
    </row>
    <row r="33" spans="4:4" x14ac:dyDescent="0.35">
      <c r="D33" s="1"/>
    </row>
  </sheetData>
  <mergeCells count="16">
    <mergeCell ref="A1:D1"/>
    <mergeCell ref="B15:D15"/>
    <mergeCell ref="B20:D20"/>
    <mergeCell ref="B10:D10"/>
    <mergeCell ref="B25:D25"/>
    <mergeCell ref="B3:D3"/>
    <mergeCell ref="F25:H25"/>
    <mergeCell ref="J10:L10"/>
    <mergeCell ref="J15:L15"/>
    <mergeCell ref="J20:L20"/>
    <mergeCell ref="J25:L25"/>
    <mergeCell ref="F9:H9"/>
    <mergeCell ref="J9:L9"/>
    <mergeCell ref="F10:H10"/>
    <mergeCell ref="F15:H15"/>
    <mergeCell ref="F20:H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topLeftCell="A3" zoomScaleNormal="100" workbookViewId="0">
      <selection activeCell="E8" sqref="E8"/>
    </sheetView>
  </sheetViews>
  <sheetFormatPr defaultRowHeight="14.5" x14ac:dyDescent="0.35"/>
  <cols>
    <col min="1" max="1" width="30.54296875" bestFit="1" customWidth="1"/>
    <col min="2" max="2" width="13.7265625" bestFit="1" customWidth="1"/>
  </cols>
  <sheetData>
    <row r="1" spans="1:2" x14ac:dyDescent="0.35">
      <c r="A1" s="23" t="s">
        <v>31</v>
      </c>
    </row>
    <row r="3" spans="1:2" x14ac:dyDescent="0.35">
      <c r="A3" s="23" t="s">
        <v>16</v>
      </c>
    </row>
    <row r="4" spans="1:2" x14ac:dyDescent="0.35">
      <c r="A4" s="23"/>
    </row>
    <row r="5" spans="1:2" x14ac:dyDescent="0.35">
      <c r="A5" s="23" t="s">
        <v>12</v>
      </c>
      <c r="B5" s="25" t="s">
        <v>15</v>
      </c>
    </row>
    <row r="6" spans="1:2" x14ac:dyDescent="0.35">
      <c r="A6" s="24" t="s">
        <v>0</v>
      </c>
      <c r="B6" s="37">
        <f>'[5]Total Proposed Rate'!T2604</f>
        <v>11.61</v>
      </c>
    </row>
    <row r="7" spans="1:2" x14ac:dyDescent="0.35">
      <c r="A7" s="24" t="s">
        <v>1</v>
      </c>
      <c r="B7" s="37">
        <f>'[5]Total Proposed Rate'!T2605</f>
        <v>11.55</v>
      </c>
    </row>
    <row r="8" spans="1:2" x14ac:dyDescent="0.35">
      <c r="A8" s="24" t="s">
        <v>13</v>
      </c>
      <c r="B8" s="37">
        <f>'[5]Total Proposed Rate'!T2606</f>
        <v>0</v>
      </c>
    </row>
    <row r="9" spans="1:2" x14ac:dyDescent="0.35">
      <c r="A9" s="24" t="s">
        <v>14</v>
      </c>
      <c r="B9" s="37">
        <f>'[5]Total Proposed Rate'!T2607</f>
        <v>0</v>
      </c>
    </row>
    <row r="10" spans="1:2" x14ac:dyDescent="0.35">
      <c r="B10" s="38"/>
    </row>
    <row r="11" spans="1:2" x14ac:dyDescent="0.35">
      <c r="B11" s="38"/>
    </row>
    <row r="12" spans="1:2" x14ac:dyDescent="0.35">
      <c r="A12" s="26" t="s">
        <v>17</v>
      </c>
      <c r="B12" s="38"/>
    </row>
    <row r="13" spans="1:2" x14ac:dyDescent="0.35">
      <c r="B13" s="38"/>
    </row>
    <row r="14" spans="1:2" x14ac:dyDescent="0.35">
      <c r="A14" s="23" t="s">
        <v>18</v>
      </c>
      <c r="B14" s="25" t="s">
        <v>19</v>
      </c>
    </row>
    <row r="15" spans="1:2" x14ac:dyDescent="0.35">
      <c r="A15" s="24" t="s">
        <v>24</v>
      </c>
      <c r="B15" s="37">
        <f>'[5]Total Proposed Rate'!T1918</f>
        <v>1.23</v>
      </c>
    </row>
    <row r="16" spans="1:2" x14ac:dyDescent="0.35">
      <c r="A16" s="24" t="s">
        <v>25</v>
      </c>
      <c r="B16" s="37">
        <f>'[5]Total Proposed Rate'!T1919</f>
        <v>3.17</v>
      </c>
    </row>
    <row r="17" spans="1:4" x14ac:dyDescent="0.35">
      <c r="A17" s="24" t="s">
        <v>26</v>
      </c>
      <c r="B17" s="37">
        <f>'[5]Total Proposed Rate'!T1920</f>
        <v>1.22</v>
      </c>
    </row>
    <row r="18" spans="1:4" x14ac:dyDescent="0.35">
      <c r="A18" s="24" t="s">
        <v>27</v>
      </c>
      <c r="B18" s="37">
        <f>'[5]Total Proposed Rate'!T1921</f>
        <v>3.13</v>
      </c>
    </row>
    <row r="19" spans="1:4" x14ac:dyDescent="0.35">
      <c r="B19" s="38"/>
    </row>
    <row r="20" spans="1:4" x14ac:dyDescent="0.35">
      <c r="A20" s="23" t="s">
        <v>20</v>
      </c>
      <c r="B20" s="25" t="s">
        <v>19</v>
      </c>
    </row>
    <row r="21" spans="1:4" x14ac:dyDescent="0.35">
      <c r="A21" s="24" t="s">
        <v>26</v>
      </c>
      <c r="B21" s="37">
        <f>'[5]Total Proposed Rate'!T2555</f>
        <v>1.22</v>
      </c>
    </row>
    <row r="22" spans="1:4" x14ac:dyDescent="0.35">
      <c r="A22" s="24" t="s">
        <v>27</v>
      </c>
      <c r="B22" s="37">
        <f>'[5]Total Proposed Rate'!T2556</f>
        <v>3.13</v>
      </c>
    </row>
    <row r="24" spans="1:4" x14ac:dyDescent="0.35">
      <c r="A24" t="s">
        <v>39</v>
      </c>
      <c r="B24" s="31"/>
      <c r="C24" s="31"/>
      <c r="D24" s="3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Non-Marginal Revenues</vt:lpstr>
      <vt:lpstr>Non-Marg Revenues Determinants</vt:lpstr>
      <vt:lpstr>January 1, 2020 Distrib Rates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Saxe</dc:creator>
  <cp:lastModifiedBy>Saxe, William</cp:lastModifiedBy>
  <dcterms:created xsi:type="dcterms:W3CDTF">2015-10-08T17:38:48Z</dcterms:created>
  <dcterms:modified xsi:type="dcterms:W3CDTF">2020-03-12T23:00:03Z</dcterms:modified>
</cp:coreProperties>
</file>