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empra-my.sharepoint.com/personal/ganderson_semprautilities_com/Documents/User Folders/Desktop/Workpapers to NDA Parties/"/>
    </mc:Choice>
  </mc:AlternateContent>
  <xr:revisionPtr revIDLastSave="0" documentId="8_{D7621FCB-4AA3-4AA9-AF89-2A7E25BAADF1}" xr6:coauthVersionLast="36" xr6:coauthVersionMax="36" xr10:uidLastSave="{00000000-0000-0000-0000-000000000000}"/>
  <bookViews>
    <workbookView xWindow="120" yWindow="150" windowWidth="24915" windowHeight="12075" xr2:uid="{00000000-000D-0000-FFFF-FFFF00000000}"/>
  </bookViews>
  <sheets>
    <sheet name="Total" sheetId="6" r:id="rId1"/>
    <sheet name="Revenue Allocation" sheetId="7" r:id="rId2"/>
    <sheet name="Breaking Out School by Class" sheetId="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R113" i="6" l="1"/>
  <c r="C8" i="8" l="1"/>
  <c r="Q104" i="6" l="1"/>
  <c r="G109" i="6" s="1"/>
  <c r="Y104" i="6" l="1"/>
  <c r="G110" i="6" s="1"/>
  <c r="I104" i="6"/>
  <c r="G108" i="6" s="1"/>
  <c r="G111" i="6" s="1"/>
  <c r="Q112" i="6"/>
  <c r="Q114" i="6" s="1"/>
  <c r="G112" i="6" s="1"/>
  <c r="Q111" i="6"/>
  <c r="P111" i="6"/>
  <c r="C20" i="7"/>
  <c r="M112" i="6" l="1"/>
  <c r="D104" i="6"/>
  <c r="B108" i="6" s="1"/>
  <c r="R108" i="6"/>
  <c r="R110" i="6"/>
  <c r="R109" i="6"/>
  <c r="A8" i="7"/>
  <c r="A8" i="8" s="1"/>
  <c r="L112" i="6"/>
  <c r="L111" i="6" l="1"/>
  <c r="X104" i="6" l="1"/>
  <c r="F110" i="6" s="1"/>
  <c r="W104" i="6"/>
  <c r="E110" i="6" s="1"/>
  <c r="V104" i="6"/>
  <c r="D110" i="6" s="1"/>
  <c r="U104" i="6"/>
  <c r="C110" i="6" s="1"/>
  <c r="T104" i="6"/>
  <c r="B110" i="6" s="1"/>
  <c r="P104" i="6"/>
  <c r="F109" i="6" s="1"/>
  <c r="O104" i="6"/>
  <c r="E109" i="6" s="1"/>
  <c r="N104" i="6"/>
  <c r="D109" i="6" s="1"/>
  <c r="M104" i="6"/>
  <c r="C109" i="6" s="1"/>
  <c r="L104" i="6"/>
  <c r="B109" i="6" s="1"/>
  <c r="E104" i="6"/>
  <c r="C108" i="6" s="1"/>
  <c r="F104" i="6"/>
  <c r="D108" i="6" s="1"/>
  <c r="G104" i="6"/>
  <c r="E108" i="6" s="1"/>
  <c r="H104" i="6"/>
  <c r="F108" i="6" s="1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I115" i="6" l="1"/>
  <c r="H108" i="6"/>
  <c r="H109" i="6"/>
  <c r="I117" i="6"/>
  <c r="H110" i="6"/>
  <c r="F111" i="6"/>
  <c r="B111" i="6"/>
  <c r="D111" i="6"/>
  <c r="C111" i="6"/>
  <c r="E111" i="6"/>
  <c r="N111" i="6"/>
  <c r="N112" i="6"/>
  <c r="O112" i="6"/>
  <c r="P112" i="6"/>
  <c r="M111" i="6"/>
  <c r="N114" i="6" l="1"/>
  <c r="R112" i="6"/>
  <c r="H111" i="6"/>
  <c r="R111" i="6"/>
  <c r="O111" i="6"/>
  <c r="P114" i="6" l="1"/>
  <c r="F112" i="6" s="1"/>
  <c r="M114" i="6"/>
  <c r="C112" i="6" s="1"/>
  <c r="D112" i="6"/>
  <c r="O114" i="6"/>
  <c r="E112" i="6" s="1"/>
  <c r="A5" i="7" l="1"/>
  <c r="A4" i="7"/>
  <c r="A6" i="7"/>
  <c r="R114" i="6"/>
  <c r="L114" i="6"/>
  <c r="B112" i="6" s="1"/>
  <c r="A7" i="7"/>
  <c r="H112" i="6" l="1"/>
  <c r="A3" i="7"/>
  <c r="A4" i="8"/>
  <c r="A6" i="8"/>
  <c r="A7" i="8"/>
  <c r="A5" i="8"/>
  <c r="A9" i="7" l="1"/>
  <c r="A3" i="8"/>
  <c r="D8" i="7" l="1"/>
  <c r="A9" i="8"/>
  <c r="D6" i="7"/>
  <c r="D4" i="7"/>
  <c r="D7" i="7"/>
  <c r="D5" i="7"/>
  <c r="D3" i="7"/>
  <c r="D3" i="8" l="1"/>
  <c r="D15" i="7"/>
  <c r="D9" i="7"/>
  <c r="D4" i="8"/>
  <c r="D16" i="7"/>
  <c r="D18" i="7"/>
  <c r="D6" i="8"/>
  <c r="D5" i="8"/>
  <c r="D17" i="7"/>
  <c r="D19" i="7"/>
  <c r="D7" i="8"/>
  <c r="D8" i="8"/>
  <c r="E8" i="7"/>
  <c r="E8" i="8" s="1"/>
  <c r="D20" i="7"/>
  <c r="F8" i="7"/>
  <c r="F8" i="8" s="1"/>
  <c r="D21" i="7" l="1"/>
  <c r="D9" i="8"/>
  <c r="E20" i="7"/>
  <c r="F20" i="7"/>
  <c r="H118" i="6" l="1"/>
  <c r="G118" i="6"/>
  <c r="F118" i="6"/>
  <c r="E118" i="6"/>
  <c r="I116" i="6" l="1"/>
  <c r="I118" i="6" s="1"/>
  <c r="D118" i="6"/>
  <c r="D119" i="6" s="1"/>
  <c r="H119" i="6" l="1"/>
  <c r="F119" i="6"/>
  <c r="E119" i="6"/>
  <c r="G119" i="6"/>
  <c r="I120" i="6"/>
  <c r="D121" i="6" s="1"/>
  <c r="O3" i="8"/>
  <c r="O6" i="8"/>
  <c r="O5" i="8"/>
  <c r="O7" i="8"/>
  <c r="O4" i="8"/>
  <c r="F121" i="6" l="1"/>
  <c r="G121" i="6"/>
  <c r="E121" i="6"/>
  <c r="O8" i="8"/>
  <c r="R3" i="8" s="1"/>
  <c r="H121" i="6"/>
  <c r="R6" i="8" l="1"/>
  <c r="R4" i="8"/>
  <c r="R8" i="8"/>
  <c r="R7" i="8"/>
  <c r="R5" i="8"/>
  <c r="C5" i="8" l="1"/>
  <c r="C17" i="7"/>
  <c r="E5" i="7"/>
  <c r="E5" i="8" s="1"/>
  <c r="F5" i="7"/>
  <c r="F5" i="8" s="1"/>
  <c r="C19" i="7"/>
  <c r="C7" i="8"/>
  <c r="E7" i="7"/>
  <c r="E7" i="8" s="1"/>
  <c r="F7" i="7"/>
  <c r="F7" i="8" s="1"/>
  <c r="F6" i="7"/>
  <c r="F6" i="8" s="1"/>
  <c r="E6" i="7"/>
  <c r="E6" i="8" s="1"/>
  <c r="C6" i="8"/>
  <c r="C18" i="7"/>
  <c r="C16" i="7"/>
  <c r="C4" i="8"/>
  <c r="F4" i="7"/>
  <c r="F4" i="8" s="1"/>
  <c r="E4" i="7"/>
  <c r="E4" i="8" s="1"/>
  <c r="C9" i="7"/>
  <c r="E3" i="7"/>
  <c r="E3" i="8" s="1"/>
  <c r="C3" i="8"/>
  <c r="F3" i="7"/>
  <c r="F3" i="8" s="1"/>
  <c r="C15" i="7"/>
  <c r="E17" i="7" l="1"/>
  <c r="F17" i="7"/>
  <c r="E15" i="7"/>
  <c r="C21" i="7"/>
  <c r="F15" i="7"/>
  <c r="F9" i="7"/>
  <c r="F9" i="8" s="1"/>
  <c r="E9" i="7"/>
  <c r="E9" i="8" s="1"/>
  <c r="C9" i="8"/>
  <c r="F16" i="7"/>
  <c r="E16" i="7"/>
  <c r="F19" i="7"/>
  <c r="E19" i="7"/>
  <c r="F18" i="7"/>
  <c r="E18" i="7"/>
  <c r="F21" i="7" l="1"/>
  <c r="E21" i="7"/>
</calcChain>
</file>

<file path=xl/sharedStrings.xml><?xml version="1.0" encoding="utf-8"?>
<sst xmlns="http://schemas.openxmlformats.org/spreadsheetml/2006/main" count="120" uniqueCount="32">
  <si>
    <t>Date</t>
  </si>
  <si>
    <t>Hour(DST)</t>
  </si>
  <si>
    <t>M/L C&amp;I</t>
  </si>
  <si>
    <t>Res</t>
  </si>
  <si>
    <t>Lighting</t>
  </si>
  <si>
    <t>Ag</t>
  </si>
  <si>
    <t>Sm Comm</t>
  </si>
  <si>
    <t>Top 100</t>
  </si>
  <si>
    <t>Total</t>
  </si>
  <si>
    <t>kW</t>
  </si>
  <si>
    <t>Current Allocation</t>
  </si>
  <si>
    <t>% Difference</t>
  </si>
  <si>
    <t>% Change</t>
  </si>
  <si>
    <t>Proposed Allocation</t>
  </si>
  <si>
    <t>Residential</t>
  </si>
  <si>
    <t>Small Commercial</t>
  </si>
  <si>
    <t>Medium/Large Commercial &amp; Industrial</t>
  </si>
  <si>
    <t>Agricultural</t>
  </si>
  <si>
    <t>Class</t>
  </si>
  <si>
    <t>$ Difference</t>
  </si>
  <si>
    <t>Top 100 Hours</t>
  </si>
  <si>
    <t>All Hours</t>
  </si>
  <si>
    <t>Avg</t>
  </si>
  <si>
    <t>Factor</t>
  </si>
  <si>
    <t>Adj.</t>
  </si>
  <si>
    <t>ty2020</t>
  </si>
  <si>
    <t>Schools</t>
  </si>
  <si>
    <t>With Schools</t>
  </si>
  <si>
    <t>Without Schools</t>
  </si>
  <si>
    <t>School Breakout</t>
  </si>
  <si>
    <t>Schools Break out by Class</t>
  </si>
  <si>
    <t>1/1/2019 CTC Rev Req: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</si>
</sst>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0.0%"/>
    <numFmt numFmtId="165" formatCode="&quot;$&quot;#,##0"/>
    <numFmt numFmtId="166" formatCode="_(* #,##0.00000_);_(* \(#,##0.00000\);_(* &quot;-&quot;??_);_(@_)"/>
    <numFmt numFmtId="167" formatCode="0.0000%"/>
    <numFmt numFmtId="168" formatCode="0.00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41">
    <xf numFmtId="0" fontId="0" fillId="0" borderId="0" xfId="0"/>
    <xf numFmtId="0" fontId="3" fillId="0" borderId="0" xfId="0" applyFont="1" applyFill="1" applyBorder="1" applyAlignment="1">
      <alignment horizontal="center" wrapText="1"/>
    </xf>
    <xf numFmtId="15" fontId="4" fillId="0" borderId="0" xfId="3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0" fontId="2" fillId="0" borderId="0" xfId="2" applyNumberFormat="1" applyFont="1" applyAlignment="1">
      <alignment horizontal="center" vertical="center" wrapText="1"/>
    </xf>
    <xf numFmtId="164" fontId="2" fillId="0" borderId="0" xfId="2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center" vertical="center"/>
    </xf>
    <xf numFmtId="10" fontId="0" fillId="0" borderId="0" xfId="2" applyNumberFormat="1" applyFont="1" applyAlignment="1">
      <alignment horizontal="center" vertical="center"/>
    </xf>
    <xf numFmtId="10" fontId="6" fillId="0" borderId="0" xfId="2" applyNumberFormat="1" applyFont="1" applyBorder="1" applyAlignment="1">
      <alignment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166" fontId="0" fillId="0" borderId="0" xfId="1" applyNumberFormat="1" applyFont="1" applyAlignment="1">
      <alignment vertical="center"/>
    </xf>
    <xf numFmtId="3" fontId="0" fillId="0" borderId="0" xfId="0" applyNumberFormat="1"/>
    <xf numFmtId="10" fontId="0" fillId="0" borderId="0" xfId="2" applyNumberFormat="1" applyFont="1" applyBorder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0" fontId="0" fillId="0" borderId="0" xfId="0" applyNumberFormat="1"/>
    <xf numFmtId="168" fontId="0" fillId="0" borderId="0" xfId="2" applyNumberFormat="1" applyFont="1"/>
    <xf numFmtId="43" fontId="0" fillId="0" borderId="0" xfId="1" applyFont="1"/>
    <xf numFmtId="43" fontId="0" fillId="0" borderId="0" xfId="0" applyNumberFormat="1"/>
    <xf numFmtId="0" fontId="0" fillId="0" borderId="0" xfId="0" applyNumberFormat="1"/>
    <xf numFmtId="0" fontId="8" fillId="0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3" fontId="0" fillId="0" borderId="0" xfId="0" applyNumberFormat="1" applyFill="1" applyAlignment="1">
      <alignment horizontal="center"/>
    </xf>
    <xf numFmtId="3" fontId="0" fillId="0" borderId="0" xfId="0" applyNumberFormat="1" applyFill="1"/>
    <xf numFmtId="3" fontId="7" fillId="0" borderId="0" xfId="0" applyNumberFormat="1" applyFont="1" applyFill="1" applyAlignment="1">
      <alignment horizontal="left" vertical="top" wrapText="1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0" fontId="0" fillId="0" borderId="0" xfId="2" applyNumberFormat="1" applyFont="1" applyFill="1" applyAlignment="1">
      <alignment horizontal="center"/>
    </xf>
    <xf numFmtId="43" fontId="0" fillId="0" borderId="0" xfId="1" applyFont="1" applyFill="1"/>
    <xf numFmtId="167" fontId="0" fillId="0" borderId="0" xfId="2" applyNumberFormat="1" applyFont="1" applyFill="1"/>
    <xf numFmtId="38" fontId="0" fillId="0" borderId="0" xfId="0" applyNumberFormat="1" applyFill="1"/>
    <xf numFmtId="167" fontId="2" fillId="0" borderId="0" xfId="2" applyNumberFormat="1" applyFont="1" applyFill="1"/>
    <xf numFmtId="10" fontId="0" fillId="0" borderId="0" xfId="2" applyNumberFormat="1" applyFont="1" applyFill="1"/>
  </cellXfs>
  <cellStyles count="4">
    <cellStyle name="Comma" xfId="1" builtinId="3"/>
    <cellStyle name="Normal" xfId="0" builtinId="0"/>
    <cellStyle name="Normal_Sheet1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24"/>
  <sheetViews>
    <sheetView tabSelected="1" workbookViewId="0">
      <selection activeCell="H17" sqref="H17"/>
    </sheetView>
  </sheetViews>
  <sheetFormatPr defaultRowHeight="15" x14ac:dyDescent="0.25"/>
  <cols>
    <col min="1" max="1" width="9.140625" style="27"/>
    <col min="2" max="2" width="11.140625" style="27" bestFit="1" customWidth="1"/>
    <col min="3" max="3" width="12.7109375" style="27" bestFit="1" customWidth="1"/>
    <col min="4" max="4" width="12.42578125" style="27" bestFit="1" customWidth="1"/>
    <col min="5" max="5" width="11.85546875" style="27" bestFit="1" customWidth="1"/>
    <col min="6" max="6" width="14.28515625" style="27" bestFit="1" customWidth="1"/>
    <col min="7" max="7" width="12.7109375" style="27" bestFit="1" customWidth="1"/>
    <col min="8" max="8" width="14.42578125" style="27" bestFit="1" customWidth="1"/>
    <col min="9" max="9" width="14.28515625" style="27" bestFit="1" customWidth="1"/>
    <col min="10" max="10" width="9.28515625" style="27" bestFit="1" customWidth="1"/>
    <col min="11" max="11" width="13.85546875" style="27" bestFit="1" customWidth="1"/>
    <col min="12" max="12" width="15.7109375" style="27" customWidth="1"/>
    <col min="13" max="13" width="13.85546875" style="27" bestFit="1" customWidth="1"/>
    <col min="14" max="14" width="14.7109375" style="27" customWidth="1"/>
    <col min="15" max="15" width="11.42578125" style="27" bestFit="1" customWidth="1"/>
    <col min="16" max="16" width="13.85546875" style="27" bestFit="1" customWidth="1"/>
    <col min="17" max="17" width="13.85546875" style="27" customWidth="1"/>
    <col min="18" max="18" width="14.7109375" style="27" customWidth="1"/>
    <col min="19" max="19" width="13.85546875" style="27" bestFit="1" customWidth="1"/>
    <col min="20" max="20" width="12.7109375" style="27" bestFit="1" customWidth="1"/>
    <col min="21" max="16384" width="9.140625" style="27"/>
  </cols>
  <sheetData>
    <row r="1" spans="1:25" ht="15.75" x14ac:dyDescent="0.25">
      <c r="A1" s="23"/>
    </row>
    <row r="2" spans="1:25" x14ac:dyDescent="0.25">
      <c r="A2" s="27" t="s">
        <v>7</v>
      </c>
    </row>
    <row r="3" spans="1:25" x14ac:dyDescent="0.25">
      <c r="B3" s="1" t="s">
        <v>0</v>
      </c>
      <c r="C3" s="1" t="s">
        <v>1</v>
      </c>
      <c r="D3" s="27" t="s">
        <v>3</v>
      </c>
      <c r="E3" s="27" t="s">
        <v>6</v>
      </c>
      <c r="F3" s="27" t="s">
        <v>2</v>
      </c>
      <c r="G3" s="27" t="s">
        <v>5</v>
      </c>
      <c r="H3" s="27" t="s">
        <v>4</v>
      </c>
      <c r="I3" s="27" t="s">
        <v>26</v>
      </c>
      <c r="J3" s="1" t="s">
        <v>0</v>
      </c>
      <c r="K3" s="27" t="s">
        <v>1</v>
      </c>
      <c r="L3" s="27" t="s">
        <v>3</v>
      </c>
      <c r="M3" s="27" t="s">
        <v>6</v>
      </c>
      <c r="N3" s="27" t="s">
        <v>2</v>
      </c>
      <c r="O3" s="27" t="s">
        <v>5</v>
      </c>
      <c r="P3" s="27" t="s">
        <v>4</v>
      </c>
      <c r="Q3" s="27" t="s">
        <v>26</v>
      </c>
      <c r="R3" s="1" t="s">
        <v>0</v>
      </c>
      <c r="S3" s="27" t="s">
        <v>1</v>
      </c>
      <c r="T3" s="27" t="s">
        <v>3</v>
      </c>
      <c r="U3" s="27" t="s">
        <v>6</v>
      </c>
      <c r="V3" s="27" t="s">
        <v>2</v>
      </c>
      <c r="W3" s="27" t="s">
        <v>5</v>
      </c>
      <c r="X3" s="27" t="s">
        <v>4</v>
      </c>
      <c r="Y3" s="27" t="s">
        <v>26</v>
      </c>
    </row>
    <row r="4" spans="1:25" x14ac:dyDescent="0.25">
      <c r="A4" s="27">
        <v>1</v>
      </c>
      <c r="B4" s="2">
        <v>41898</v>
      </c>
      <c r="C4" s="3">
        <v>17</v>
      </c>
      <c r="D4" s="27">
        <v>2223129.4568274952</v>
      </c>
      <c r="E4" s="27">
        <v>505617.42176581098</v>
      </c>
      <c r="F4" s="27">
        <v>1910303.1710768999</v>
      </c>
      <c r="G4" s="27">
        <v>38557.359483790002</v>
      </c>
      <c r="H4" s="27">
        <v>1954.2019858423228</v>
      </c>
      <c r="I4" s="27">
        <v>87947.699999999968</v>
      </c>
      <c r="J4" s="2">
        <v>42256</v>
      </c>
      <c r="K4" s="27">
        <v>16</v>
      </c>
      <c r="L4" s="27">
        <v>1816636.1156735336</v>
      </c>
      <c r="M4" s="27">
        <v>471168.14323923498</v>
      </c>
      <c r="N4" s="27">
        <v>1831416.0775482997</v>
      </c>
      <c r="O4" s="27">
        <v>37639.016637630004</v>
      </c>
      <c r="P4" s="27">
        <v>0</v>
      </c>
      <c r="Q4" s="27">
        <v>116692.11000000004</v>
      </c>
      <c r="R4" s="2">
        <v>42573</v>
      </c>
      <c r="S4" s="27">
        <v>18</v>
      </c>
      <c r="T4" s="27">
        <v>1946956.4095374413</v>
      </c>
      <c r="U4" s="27">
        <v>408015.87397164502</v>
      </c>
      <c r="V4" s="27">
        <v>1542590.1212140571</v>
      </c>
      <c r="W4" s="27">
        <v>41606.345242715994</v>
      </c>
      <c r="X4" s="27">
        <v>1604.3880662707577</v>
      </c>
      <c r="Y4" s="27">
        <v>37774.61000000003</v>
      </c>
    </row>
    <row r="5" spans="1:25" x14ac:dyDescent="0.25">
      <c r="A5" s="27">
        <f>A4+1</f>
        <v>2</v>
      </c>
      <c r="B5" s="2">
        <v>41898</v>
      </c>
      <c r="C5" s="3">
        <v>16</v>
      </c>
      <c r="D5" s="27">
        <v>2080736.0472132452</v>
      </c>
      <c r="E5" s="27">
        <v>538055.25459914107</v>
      </c>
      <c r="F5" s="27">
        <v>1961880.3613411002</v>
      </c>
      <c r="G5" s="27">
        <v>38192.909400619996</v>
      </c>
      <c r="H5" s="27">
        <v>0</v>
      </c>
      <c r="I5" s="27">
        <v>126155.72500000008</v>
      </c>
      <c r="J5" s="2">
        <v>42256</v>
      </c>
      <c r="K5" s="27">
        <v>20</v>
      </c>
      <c r="L5" s="27">
        <v>2195889.2040566797</v>
      </c>
      <c r="M5" s="27">
        <v>317012.69009504002</v>
      </c>
      <c r="N5" s="27">
        <v>1631666.4191372001</v>
      </c>
      <c r="O5" s="27">
        <v>42482.021608160001</v>
      </c>
      <c r="P5" s="27">
        <v>19152.213688005028</v>
      </c>
      <c r="Q5" s="27">
        <v>56759.104999999967</v>
      </c>
      <c r="R5" s="2">
        <v>42573</v>
      </c>
      <c r="S5" s="27">
        <v>17</v>
      </c>
      <c r="T5" s="27">
        <v>1812586.1840317296</v>
      </c>
      <c r="U5" s="27">
        <v>456977.23601483199</v>
      </c>
      <c r="V5" s="27">
        <v>1601349.0043767593</v>
      </c>
      <c r="W5" s="27">
        <v>40235.812035707</v>
      </c>
      <c r="X5" s="27">
        <v>0</v>
      </c>
      <c r="Y5" s="27">
        <v>44265.13</v>
      </c>
    </row>
    <row r="6" spans="1:25" x14ac:dyDescent="0.25">
      <c r="A6" s="27">
        <f t="shared" ref="A6:A69" si="0">A5+1</f>
        <v>3</v>
      </c>
      <c r="B6" s="2">
        <v>41898</v>
      </c>
      <c r="C6" s="3">
        <v>15</v>
      </c>
      <c r="D6" s="27">
        <v>1937879.2143929487</v>
      </c>
      <c r="E6" s="27">
        <v>549320.18176532211</v>
      </c>
      <c r="F6" s="27">
        <v>1997282.3674037999</v>
      </c>
      <c r="G6" s="27">
        <v>36154.838394749997</v>
      </c>
      <c r="H6" s="27">
        <v>0</v>
      </c>
      <c r="I6" s="27">
        <v>157671.26500000004</v>
      </c>
      <c r="J6" s="2">
        <v>42256</v>
      </c>
      <c r="K6" s="27">
        <v>15</v>
      </c>
      <c r="L6" s="27">
        <v>1702795.855809466</v>
      </c>
      <c r="M6" s="27">
        <v>485994.195239842</v>
      </c>
      <c r="N6" s="27">
        <v>1875277.8680268002</v>
      </c>
      <c r="O6" s="27">
        <v>37172.855533819995</v>
      </c>
      <c r="P6" s="27">
        <v>0</v>
      </c>
      <c r="Q6" s="27">
        <v>153618.08000000002</v>
      </c>
      <c r="R6" s="2">
        <v>42597</v>
      </c>
      <c r="S6" s="27">
        <v>18</v>
      </c>
      <c r="T6" s="27">
        <v>1877764.9356999116</v>
      </c>
      <c r="U6" s="27">
        <v>404287.020902174</v>
      </c>
      <c r="V6" s="27">
        <v>1547706.1806638313</v>
      </c>
      <c r="W6" s="27">
        <v>42997.698767103997</v>
      </c>
      <c r="X6" s="27">
        <v>7527.1739516356747</v>
      </c>
      <c r="Y6" s="27">
        <v>48663.715000000033</v>
      </c>
    </row>
    <row r="7" spans="1:25" x14ac:dyDescent="0.25">
      <c r="A7" s="27">
        <f t="shared" si="0"/>
        <v>4</v>
      </c>
      <c r="B7" s="2">
        <v>41898</v>
      </c>
      <c r="C7" s="3">
        <v>18</v>
      </c>
      <c r="D7" s="27">
        <v>2279431.5443469947</v>
      </c>
      <c r="E7" s="27">
        <v>435990.61416599998</v>
      </c>
      <c r="F7" s="27">
        <v>1820412.5767801001</v>
      </c>
      <c r="G7" s="27">
        <v>37456.091221259994</v>
      </c>
      <c r="H7" s="27">
        <v>20100.363282949769</v>
      </c>
      <c r="I7" s="27">
        <v>69360.934999999983</v>
      </c>
      <c r="J7" s="2">
        <v>42256</v>
      </c>
      <c r="K7" s="27">
        <v>17</v>
      </c>
      <c r="L7" s="27">
        <v>1882271.8726919601</v>
      </c>
      <c r="M7" s="27">
        <v>439998.13995806599</v>
      </c>
      <c r="N7" s="27">
        <v>1788642.8273968</v>
      </c>
      <c r="O7" s="27">
        <v>35399.394613330005</v>
      </c>
      <c r="P7" s="27">
        <v>0</v>
      </c>
      <c r="Q7" s="27">
        <v>81401.885000000082</v>
      </c>
      <c r="R7" s="2">
        <v>42573</v>
      </c>
      <c r="S7" s="27">
        <v>19</v>
      </c>
      <c r="T7" s="27">
        <v>2022100.0419015118</v>
      </c>
      <c r="U7" s="27">
        <v>354379.1387005453</v>
      </c>
      <c r="V7" s="27">
        <v>1448229.447227323</v>
      </c>
      <c r="W7" s="27">
        <v>45612.447163949997</v>
      </c>
      <c r="X7" s="27">
        <v>17292.80550471503</v>
      </c>
      <c r="Y7" s="27">
        <v>34215.060000000012</v>
      </c>
    </row>
    <row r="8" spans="1:25" x14ac:dyDescent="0.25">
      <c r="A8" s="27">
        <f t="shared" si="0"/>
        <v>5</v>
      </c>
      <c r="B8" s="2">
        <v>41897</v>
      </c>
      <c r="C8" s="3">
        <v>17</v>
      </c>
      <c r="D8" s="27">
        <v>2159781.2333914563</v>
      </c>
      <c r="E8" s="27">
        <v>487419.56814241206</v>
      </c>
      <c r="F8" s="27">
        <v>1879602.8080660996</v>
      </c>
      <c r="G8" s="27">
        <v>37926.810657120004</v>
      </c>
      <c r="H8" s="27">
        <v>1496.3603777307248</v>
      </c>
      <c r="I8" s="27">
        <v>83815.425000000032</v>
      </c>
      <c r="J8" s="2">
        <v>42257</v>
      </c>
      <c r="K8" s="27">
        <v>16</v>
      </c>
      <c r="L8" s="27">
        <v>1752143.5810483748</v>
      </c>
      <c r="M8" s="27">
        <v>467120.03971387504</v>
      </c>
      <c r="N8" s="27">
        <v>1844013.8814757001</v>
      </c>
      <c r="O8" s="27">
        <v>35497.689874240001</v>
      </c>
      <c r="P8" s="27">
        <v>0</v>
      </c>
      <c r="Q8" s="27">
        <v>123056.78000000013</v>
      </c>
      <c r="R8" s="2">
        <v>42597</v>
      </c>
      <c r="S8" s="27">
        <v>17</v>
      </c>
      <c r="T8" s="27">
        <v>1723211.5023554738</v>
      </c>
      <c r="U8" s="27">
        <v>458684.90267826297</v>
      </c>
      <c r="V8" s="27">
        <v>1607355.5542639648</v>
      </c>
      <c r="W8" s="27">
        <v>41087.627322927001</v>
      </c>
      <c r="X8" s="27">
        <v>0</v>
      </c>
      <c r="Y8" s="27">
        <v>61339.760000000024</v>
      </c>
    </row>
    <row r="9" spans="1:25" x14ac:dyDescent="0.25">
      <c r="A9" s="27">
        <f t="shared" si="0"/>
        <v>6</v>
      </c>
      <c r="B9" s="2">
        <v>41898</v>
      </c>
      <c r="C9" s="3">
        <v>20</v>
      </c>
      <c r="D9" s="27">
        <v>2435088.583762845</v>
      </c>
      <c r="E9" s="27">
        <v>361251.00182498503</v>
      </c>
      <c r="F9" s="27">
        <v>1703509.7205998998</v>
      </c>
      <c r="G9" s="27">
        <v>44531.131724319996</v>
      </c>
      <c r="H9" s="27">
        <v>20100.363282949769</v>
      </c>
      <c r="I9" s="27">
        <v>58643.509999999973</v>
      </c>
      <c r="J9" s="2">
        <v>42257</v>
      </c>
      <c r="K9" s="27">
        <v>15</v>
      </c>
      <c r="L9" s="27">
        <v>1637524.0624938619</v>
      </c>
      <c r="M9" s="27">
        <v>482555.760653754</v>
      </c>
      <c r="N9" s="27">
        <v>1901584.7172641</v>
      </c>
      <c r="O9" s="27">
        <v>35537.289788049995</v>
      </c>
      <c r="P9" s="27">
        <v>0</v>
      </c>
      <c r="Q9" s="27">
        <v>155848.73000000004</v>
      </c>
      <c r="R9" s="2">
        <v>42573</v>
      </c>
      <c r="S9" s="27">
        <v>16</v>
      </c>
      <c r="T9" s="27">
        <v>1657275.1536759005</v>
      </c>
      <c r="U9" s="27">
        <v>486275.09591697599</v>
      </c>
      <c r="V9" s="27">
        <v>1634840.7704216978</v>
      </c>
      <c r="W9" s="27">
        <v>38001.978554608999</v>
      </c>
      <c r="X9" s="27">
        <v>0</v>
      </c>
      <c r="Y9" s="27">
        <v>58441.125000000036</v>
      </c>
    </row>
    <row r="10" spans="1:25" x14ac:dyDescent="0.25">
      <c r="A10" s="27">
        <f t="shared" si="0"/>
        <v>7</v>
      </c>
      <c r="B10" s="2">
        <v>41897</v>
      </c>
      <c r="C10" s="3">
        <v>16</v>
      </c>
      <c r="D10" s="27">
        <v>2027718.0059876239</v>
      </c>
      <c r="E10" s="27">
        <v>517324.09588096698</v>
      </c>
      <c r="F10" s="27">
        <v>1918591.2946166</v>
      </c>
      <c r="G10" s="27">
        <v>36675.282488789991</v>
      </c>
      <c r="H10" s="27">
        <v>0</v>
      </c>
      <c r="I10" s="27">
        <v>121110.17000000004</v>
      </c>
      <c r="J10" s="2">
        <v>42257</v>
      </c>
      <c r="K10" s="27">
        <v>17</v>
      </c>
      <c r="L10" s="27">
        <v>1838621.8677304653</v>
      </c>
      <c r="M10" s="27">
        <v>436737.33792927297</v>
      </c>
      <c r="N10" s="27">
        <v>1809863.3994972999</v>
      </c>
      <c r="O10" s="27">
        <v>35186.557334570003</v>
      </c>
      <c r="P10" s="27">
        <v>0</v>
      </c>
      <c r="Q10" s="27">
        <v>86373.19</v>
      </c>
      <c r="R10" s="2">
        <v>42639</v>
      </c>
      <c r="S10" s="27">
        <v>18</v>
      </c>
      <c r="T10" s="27">
        <v>1726975.8615766081</v>
      </c>
      <c r="U10" s="27">
        <v>411053.35378401203</v>
      </c>
      <c r="V10" s="27">
        <v>1616444.3842444359</v>
      </c>
      <c r="W10" s="27">
        <v>34472.835970549</v>
      </c>
      <c r="X10" s="27">
        <v>17292.80550471503</v>
      </c>
      <c r="Y10" s="27">
        <v>55898.329999999958</v>
      </c>
    </row>
    <row r="11" spans="1:25" x14ac:dyDescent="0.25">
      <c r="A11" s="27">
        <f t="shared" si="0"/>
        <v>8</v>
      </c>
      <c r="B11" s="2">
        <v>41898</v>
      </c>
      <c r="C11" s="3">
        <v>14</v>
      </c>
      <c r="D11" s="27">
        <v>1857242.5606466718</v>
      </c>
      <c r="E11" s="27">
        <v>548307.78111185704</v>
      </c>
      <c r="F11" s="27">
        <v>2006676.9678377002</v>
      </c>
      <c r="G11" s="27">
        <v>36315.536765789999</v>
      </c>
      <c r="H11" s="27">
        <v>0</v>
      </c>
      <c r="I11" s="27">
        <v>166399.02000000005</v>
      </c>
      <c r="J11" s="2">
        <v>42256</v>
      </c>
      <c r="K11" s="27">
        <v>18</v>
      </c>
      <c r="L11" s="27">
        <v>1982190.6290721011</v>
      </c>
      <c r="M11" s="27">
        <v>386447.27582207305</v>
      </c>
      <c r="N11" s="27">
        <v>1716485.6518971201</v>
      </c>
      <c r="O11" s="27">
        <v>35218.904378740001</v>
      </c>
      <c r="P11" s="27">
        <v>17891.359620211355</v>
      </c>
      <c r="Q11" s="27">
        <v>64958.964999999953</v>
      </c>
      <c r="R11" s="2">
        <v>42639</v>
      </c>
      <c r="S11" s="27">
        <v>19</v>
      </c>
      <c r="T11" s="27">
        <v>1851405.9404617439</v>
      </c>
      <c r="U11" s="27">
        <v>356395.64990702784</v>
      </c>
      <c r="V11" s="27">
        <v>1532728.1285766228</v>
      </c>
      <c r="W11" s="27">
        <v>40333.057718279</v>
      </c>
      <c r="X11" s="27">
        <v>17292.80550471503</v>
      </c>
      <c r="Y11" s="27">
        <v>49183.330000000016</v>
      </c>
    </row>
    <row r="12" spans="1:25" x14ac:dyDescent="0.25">
      <c r="A12" s="27">
        <f t="shared" si="0"/>
        <v>9</v>
      </c>
      <c r="B12" s="2">
        <v>41897</v>
      </c>
      <c r="C12" s="3">
        <v>18</v>
      </c>
      <c r="D12" s="27">
        <v>2246649.453360938</v>
      </c>
      <c r="E12" s="27">
        <v>423183.53195960895</v>
      </c>
      <c r="F12" s="27">
        <v>1791080.8867839999</v>
      </c>
      <c r="G12" s="27">
        <v>39353.428539240005</v>
      </c>
      <c r="H12" s="27">
        <v>20100.363282949769</v>
      </c>
      <c r="I12" s="27">
        <v>64712.495000000039</v>
      </c>
      <c r="J12" s="2">
        <v>42256</v>
      </c>
      <c r="K12" s="27">
        <v>14</v>
      </c>
      <c r="L12" s="27">
        <v>1590107.858825315</v>
      </c>
      <c r="M12" s="27">
        <v>492089.741464947</v>
      </c>
      <c r="N12" s="27">
        <v>1909290.1829360004</v>
      </c>
      <c r="O12" s="27">
        <v>37438.831516470003</v>
      </c>
      <c r="P12" s="27">
        <v>0</v>
      </c>
      <c r="Q12" s="27">
        <v>165990.48499999996</v>
      </c>
      <c r="R12" s="2">
        <v>42597</v>
      </c>
      <c r="S12" s="27">
        <v>16</v>
      </c>
      <c r="T12" s="27">
        <v>1587357.7000199247</v>
      </c>
      <c r="U12" s="27">
        <v>485812.64793583105</v>
      </c>
      <c r="V12" s="27">
        <v>1640459.6325227278</v>
      </c>
      <c r="W12" s="27">
        <v>38135.717157872998</v>
      </c>
      <c r="X12" s="27">
        <v>0</v>
      </c>
      <c r="Y12" s="27">
        <v>89476.074999999953</v>
      </c>
    </row>
    <row r="13" spans="1:25" x14ac:dyDescent="0.25">
      <c r="A13" s="27">
        <f t="shared" si="0"/>
        <v>10</v>
      </c>
      <c r="B13" s="2">
        <v>41897</v>
      </c>
      <c r="C13" s="3">
        <v>15</v>
      </c>
      <c r="D13" s="27">
        <v>1895994.3684130795</v>
      </c>
      <c r="E13" s="27">
        <v>527485.6278476069</v>
      </c>
      <c r="F13" s="27">
        <v>1965810.9725821</v>
      </c>
      <c r="G13" s="27">
        <v>35891.08407271</v>
      </c>
      <c r="H13" s="27">
        <v>0</v>
      </c>
      <c r="I13" s="27">
        <v>152720.02500000008</v>
      </c>
      <c r="J13" s="2">
        <v>42255</v>
      </c>
      <c r="K13" s="27">
        <v>17</v>
      </c>
      <c r="L13" s="27">
        <v>1876223.9285733439</v>
      </c>
      <c r="M13" s="27">
        <v>434688.99623580097</v>
      </c>
      <c r="N13" s="27">
        <v>1756755.3831273001</v>
      </c>
      <c r="O13" s="27">
        <v>39019.332307500001</v>
      </c>
      <c r="P13" s="27">
        <v>0</v>
      </c>
      <c r="Q13" s="27">
        <v>82181.544999999925</v>
      </c>
      <c r="R13" s="2">
        <v>42541</v>
      </c>
      <c r="S13" s="27">
        <v>18</v>
      </c>
      <c r="T13" s="27">
        <v>1825134.2898258837</v>
      </c>
      <c r="U13" s="27">
        <v>393053.88454973703</v>
      </c>
      <c r="V13" s="27">
        <v>1539399.1087733081</v>
      </c>
      <c r="W13" s="27">
        <v>42794.925439651</v>
      </c>
      <c r="X13" s="27">
        <v>0</v>
      </c>
      <c r="Y13" s="27">
        <v>40176.669999999991</v>
      </c>
    </row>
    <row r="14" spans="1:25" x14ac:dyDescent="0.25">
      <c r="A14" s="27">
        <f t="shared" si="0"/>
        <v>11</v>
      </c>
      <c r="B14" s="2">
        <v>41898</v>
      </c>
      <c r="C14" s="3">
        <v>19</v>
      </c>
      <c r="D14" s="27">
        <v>2350334.2571058651</v>
      </c>
      <c r="E14" s="27">
        <v>372052.60039664997</v>
      </c>
      <c r="F14" s="27">
        <v>1714766.0100904</v>
      </c>
      <c r="G14" s="27">
        <v>42881.281394639998</v>
      </c>
      <c r="H14" s="27">
        <v>20100.363282949769</v>
      </c>
      <c r="I14" s="27">
        <v>59574.999999999956</v>
      </c>
      <c r="J14" s="2">
        <v>42257</v>
      </c>
      <c r="K14" s="27">
        <v>14</v>
      </c>
      <c r="L14" s="27">
        <v>1569910.582465658</v>
      </c>
      <c r="M14" s="27">
        <v>481775.91360190499</v>
      </c>
      <c r="N14" s="27">
        <v>1915007.0238087</v>
      </c>
      <c r="O14" s="27">
        <v>38023.685631200002</v>
      </c>
      <c r="P14" s="27">
        <v>0</v>
      </c>
      <c r="Q14" s="27">
        <v>165467.48499999999</v>
      </c>
      <c r="R14" s="2">
        <v>42572</v>
      </c>
      <c r="S14" s="27">
        <v>18</v>
      </c>
      <c r="T14" s="27">
        <v>1812577.7227156998</v>
      </c>
      <c r="U14" s="27">
        <v>413161.24769300397</v>
      </c>
      <c r="V14" s="27">
        <v>1531748.5190522219</v>
      </c>
      <c r="W14" s="27">
        <v>41126.894951082999</v>
      </c>
      <c r="X14" s="27">
        <v>1436.2635683083008</v>
      </c>
      <c r="Y14" s="27">
        <v>38180.190000000017</v>
      </c>
    </row>
    <row r="15" spans="1:25" x14ac:dyDescent="0.25">
      <c r="A15" s="27">
        <f t="shared" si="0"/>
        <v>12</v>
      </c>
      <c r="B15" s="2">
        <v>41899</v>
      </c>
      <c r="C15" s="3">
        <v>15</v>
      </c>
      <c r="D15" s="27">
        <v>1892892.6518873093</v>
      </c>
      <c r="E15" s="27">
        <v>529084.20338015701</v>
      </c>
      <c r="F15" s="27">
        <v>1945256.1240368998</v>
      </c>
      <c r="G15" s="27">
        <v>34129.733776370005</v>
      </c>
      <c r="H15" s="27">
        <v>0</v>
      </c>
      <c r="I15" s="27">
        <v>146906.4499999999</v>
      </c>
      <c r="J15" s="2">
        <v>42256</v>
      </c>
      <c r="K15" s="27">
        <v>19</v>
      </c>
      <c r="L15" s="27">
        <v>2076814.2638483406</v>
      </c>
      <c r="M15" s="27">
        <v>329609.04047996202</v>
      </c>
      <c r="N15" s="27">
        <v>1642901.7795800299</v>
      </c>
      <c r="O15" s="27">
        <v>38162.695855689999</v>
      </c>
      <c r="P15" s="27">
        <v>19152.213688005028</v>
      </c>
      <c r="Q15" s="27">
        <v>57412.130000000012</v>
      </c>
      <c r="R15" s="2">
        <v>42597</v>
      </c>
      <c r="S15" s="27">
        <v>19</v>
      </c>
      <c r="T15" s="27">
        <v>1942435.8630160661</v>
      </c>
      <c r="U15" s="27">
        <v>344734.87651177251</v>
      </c>
      <c r="V15" s="27">
        <v>1439516.1081139289</v>
      </c>
      <c r="W15" s="27">
        <v>46675.685331164997</v>
      </c>
      <c r="X15" s="27">
        <v>17292.80550471503</v>
      </c>
      <c r="Y15" s="27">
        <v>42249.240000000013</v>
      </c>
    </row>
    <row r="16" spans="1:25" x14ac:dyDescent="0.25">
      <c r="A16" s="27">
        <f t="shared" si="0"/>
        <v>13</v>
      </c>
      <c r="B16" s="2">
        <v>41899</v>
      </c>
      <c r="C16" s="3">
        <v>14</v>
      </c>
      <c r="D16" s="27">
        <v>1811880.6263951682</v>
      </c>
      <c r="E16" s="27">
        <v>538565.63022466609</v>
      </c>
      <c r="F16" s="27">
        <v>1987867.4428996001</v>
      </c>
      <c r="G16" s="27">
        <v>34601.567146760004</v>
      </c>
      <c r="H16" s="27">
        <v>0</v>
      </c>
      <c r="I16" s="27">
        <v>159841.04999999999</v>
      </c>
      <c r="J16" s="2">
        <v>42255</v>
      </c>
      <c r="K16" s="27">
        <v>16</v>
      </c>
      <c r="L16" s="27">
        <v>1743570.5102230888</v>
      </c>
      <c r="M16" s="27">
        <v>463257.21686751198</v>
      </c>
      <c r="N16" s="27">
        <v>1798236.8843803003</v>
      </c>
      <c r="O16" s="27">
        <v>36806.543836470002</v>
      </c>
      <c r="P16" s="27">
        <v>0</v>
      </c>
      <c r="Q16" s="27">
        <v>121299.88499999995</v>
      </c>
      <c r="R16" s="2">
        <v>42541</v>
      </c>
      <c r="S16" s="27">
        <v>17</v>
      </c>
      <c r="T16" s="27">
        <v>1689349.3684382555</v>
      </c>
      <c r="U16" s="27">
        <v>444495.10931003699</v>
      </c>
      <c r="V16" s="27">
        <v>1598849.4663723074</v>
      </c>
      <c r="W16" s="27">
        <v>40564.618390130003</v>
      </c>
      <c r="X16" s="27">
        <v>0</v>
      </c>
      <c r="Y16" s="27">
        <v>46843.964999999975</v>
      </c>
    </row>
    <row r="17" spans="1:25" x14ac:dyDescent="0.25">
      <c r="A17" s="27">
        <f t="shared" si="0"/>
        <v>14</v>
      </c>
      <c r="B17" s="2">
        <v>41899</v>
      </c>
      <c r="C17" s="3">
        <v>16</v>
      </c>
      <c r="D17" s="27">
        <v>1963837.7798495779</v>
      </c>
      <c r="E17" s="27">
        <v>514526.952312498</v>
      </c>
      <c r="F17" s="27">
        <v>1898114.3957493999</v>
      </c>
      <c r="G17" s="27">
        <v>33072.264683429996</v>
      </c>
      <c r="H17" s="27">
        <v>0</v>
      </c>
      <c r="I17" s="27">
        <v>115704.48999999993</v>
      </c>
      <c r="J17" s="2">
        <v>42257</v>
      </c>
      <c r="K17" s="27">
        <v>18</v>
      </c>
      <c r="L17" s="27">
        <v>1923663.162161696</v>
      </c>
      <c r="M17" s="27">
        <v>377033.946996457</v>
      </c>
      <c r="N17" s="27">
        <v>1737268.0065488999</v>
      </c>
      <c r="O17" s="27">
        <v>35791.581288649999</v>
      </c>
      <c r="P17" s="27">
        <v>18316.964368833684</v>
      </c>
      <c r="Q17" s="27">
        <v>68371.514999999999</v>
      </c>
      <c r="R17" s="2">
        <v>42598</v>
      </c>
      <c r="S17" s="27">
        <v>18</v>
      </c>
      <c r="T17" s="27">
        <v>1779172.0839128257</v>
      </c>
      <c r="U17" s="27">
        <v>404305.18702058296</v>
      </c>
      <c r="V17" s="27">
        <v>1515264.7518024149</v>
      </c>
      <c r="W17" s="27">
        <v>38913.394727385996</v>
      </c>
      <c r="X17" s="27">
        <v>7844.2087192221361</v>
      </c>
      <c r="Y17" s="27">
        <v>49520.619999999995</v>
      </c>
    </row>
    <row r="18" spans="1:25" x14ac:dyDescent="0.25">
      <c r="A18" s="27">
        <f t="shared" si="0"/>
        <v>15</v>
      </c>
      <c r="B18" s="2">
        <v>41897</v>
      </c>
      <c r="C18" s="3">
        <v>14</v>
      </c>
      <c r="D18" s="27">
        <v>1771733.583992403</v>
      </c>
      <c r="E18" s="27">
        <v>529527.20771054504</v>
      </c>
      <c r="F18" s="27">
        <v>1989553.3977631002</v>
      </c>
      <c r="G18" s="27">
        <v>36938.086577319998</v>
      </c>
      <c r="H18" s="27">
        <v>0</v>
      </c>
      <c r="I18" s="27">
        <v>162558.51999999984</v>
      </c>
      <c r="J18" s="2">
        <v>42256</v>
      </c>
      <c r="K18" s="27">
        <v>21</v>
      </c>
      <c r="L18" s="27">
        <v>2169721.6932673496</v>
      </c>
      <c r="M18" s="27">
        <v>287848.09109323006</v>
      </c>
      <c r="N18" s="27">
        <v>1569278.62282664</v>
      </c>
      <c r="O18" s="27">
        <v>47306.322194149994</v>
      </c>
      <c r="P18" s="27">
        <v>19152.213688005028</v>
      </c>
      <c r="Q18" s="27">
        <v>49511.485000000008</v>
      </c>
      <c r="R18" s="2">
        <v>42639</v>
      </c>
      <c r="S18" s="27">
        <v>20</v>
      </c>
      <c r="T18" s="27">
        <v>1886416.9116411346</v>
      </c>
      <c r="U18" s="27">
        <v>337184.70592367993</v>
      </c>
      <c r="V18" s="27">
        <v>1460865.9559258837</v>
      </c>
      <c r="W18" s="27">
        <v>43579.242484538001</v>
      </c>
      <c r="X18" s="27">
        <v>17292.80550471503</v>
      </c>
      <c r="Y18" s="27">
        <v>47375.229999999996</v>
      </c>
    </row>
    <row r="19" spans="1:25" x14ac:dyDescent="0.25">
      <c r="A19" s="27">
        <f t="shared" si="0"/>
        <v>16</v>
      </c>
      <c r="B19" s="2">
        <v>41899</v>
      </c>
      <c r="C19" s="3">
        <v>17</v>
      </c>
      <c r="D19" s="27">
        <v>2030782.5941927382</v>
      </c>
      <c r="E19" s="27">
        <v>482268.71099758201</v>
      </c>
      <c r="F19" s="27">
        <v>1844762.4254112998</v>
      </c>
      <c r="G19" s="27">
        <v>33859.371887960006</v>
      </c>
      <c r="H19" s="27">
        <v>2406.4601597087099</v>
      </c>
      <c r="I19" s="27">
        <v>82116.059999999983</v>
      </c>
      <c r="J19" s="2">
        <v>42255</v>
      </c>
      <c r="K19" s="27">
        <v>18</v>
      </c>
      <c r="L19" s="27">
        <v>1949129.8677582801</v>
      </c>
      <c r="M19" s="27">
        <v>374616.84950945398</v>
      </c>
      <c r="N19" s="27">
        <v>1678199.4970698699</v>
      </c>
      <c r="O19" s="27">
        <v>39371.420374530004</v>
      </c>
      <c r="P19" s="27">
        <v>17465.754871589019</v>
      </c>
      <c r="Q19" s="27">
        <v>63257.000000000015</v>
      </c>
      <c r="R19" s="2">
        <v>42597</v>
      </c>
      <c r="S19" s="27">
        <v>15</v>
      </c>
      <c r="T19" s="27">
        <v>1465046.6969286331</v>
      </c>
      <c r="U19" s="27">
        <v>498157.06223932403</v>
      </c>
      <c r="V19" s="27">
        <v>1680595.0345619421</v>
      </c>
      <c r="W19" s="27">
        <v>35366.414355831002</v>
      </c>
      <c r="X19" s="27">
        <v>0</v>
      </c>
      <c r="Y19" s="27">
        <v>111615.5799999999</v>
      </c>
    </row>
    <row r="20" spans="1:25" x14ac:dyDescent="0.25">
      <c r="A20" s="27">
        <f t="shared" si="0"/>
        <v>17</v>
      </c>
      <c r="B20" s="2">
        <v>41898</v>
      </c>
      <c r="C20" s="3">
        <v>13</v>
      </c>
      <c r="D20" s="27">
        <v>1715430.4798774235</v>
      </c>
      <c r="E20" s="27">
        <v>545721.66047040792</v>
      </c>
      <c r="F20" s="27">
        <v>1998502.1555923999</v>
      </c>
      <c r="G20" s="27">
        <v>37630.699622700005</v>
      </c>
      <c r="H20" s="27">
        <v>0</v>
      </c>
      <c r="I20" s="27">
        <v>168088.3600000001</v>
      </c>
      <c r="J20" s="2">
        <v>42244</v>
      </c>
      <c r="K20" s="27">
        <v>17</v>
      </c>
      <c r="L20" s="27">
        <v>1875109.4647294078</v>
      </c>
      <c r="M20" s="27">
        <v>410763.91618876602</v>
      </c>
      <c r="N20" s="27">
        <v>1707606.4694377999</v>
      </c>
      <c r="O20" s="27">
        <v>35958.616571040002</v>
      </c>
      <c r="P20" s="27">
        <v>0</v>
      </c>
      <c r="Q20" s="27">
        <v>66273.004999999946</v>
      </c>
      <c r="R20" s="2">
        <v>42599</v>
      </c>
      <c r="S20" s="27">
        <v>18</v>
      </c>
      <c r="T20" s="27">
        <v>1754092.2208701861</v>
      </c>
      <c r="U20" s="27">
        <v>403930.55799605895</v>
      </c>
      <c r="V20" s="27">
        <v>1531652.6377276448</v>
      </c>
      <c r="W20" s="27">
        <v>42935.100797569001</v>
      </c>
      <c r="X20" s="27">
        <v>8161.2434868085975</v>
      </c>
      <c r="Y20" s="27">
        <v>48318.18499999999</v>
      </c>
    </row>
    <row r="21" spans="1:25" x14ac:dyDescent="0.25">
      <c r="A21" s="27">
        <f t="shared" si="0"/>
        <v>18</v>
      </c>
      <c r="B21" s="2">
        <v>41899</v>
      </c>
      <c r="C21" s="3">
        <v>13</v>
      </c>
      <c r="D21" s="27">
        <v>1717317.3594939967</v>
      </c>
      <c r="E21" s="27">
        <v>539122.00401571102</v>
      </c>
      <c r="F21" s="27">
        <v>1989394.1500422999</v>
      </c>
      <c r="G21" s="27">
        <v>37117.684061659995</v>
      </c>
      <c r="H21" s="27">
        <v>0</v>
      </c>
      <c r="I21" s="27">
        <v>163638.6750000001</v>
      </c>
      <c r="J21" s="2">
        <v>42257</v>
      </c>
      <c r="K21" s="27">
        <v>20</v>
      </c>
      <c r="L21" s="27">
        <v>2044429.9445705861</v>
      </c>
      <c r="M21" s="27">
        <v>307933.13442401099</v>
      </c>
      <c r="N21" s="27">
        <v>1615036.4540913999</v>
      </c>
      <c r="O21" s="27">
        <v>42775.781264359997</v>
      </c>
      <c r="P21" s="27">
        <v>19152.213688005028</v>
      </c>
      <c r="Q21" s="27">
        <v>57031.909999999996</v>
      </c>
      <c r="R21" s="2">
        <v>42573</v>
      </c>
      <c r="S21" s="27">
        <v>20</v>
      </c>
      <c r="T21" s="27">
        <v>1969476.6286399805</v>
      </c>
      <c r="U21" s="27">
        <v>324250.90437607554</v>
      </c>
      <c r="V21" s="27">
        <v>1391145.820650785</v>
      </c>
      <c r="W21" s="27">
        <v>47942.475470360005</v>
      </c>
      <c r="X21" s="27">
        <v>17292.80550471503</v>
      </c>
      <c r="Y21" s="27">
        <v>34215.475000000006</v>
      </c>
    </row>
    <row r="22" spans="1:25" x14ac:dyDescent="0.25">
      <c r="A22" s="27">
        <f t="shared" si="0"/>
        <v>19</v>
      </c>
      <c r="B22" s="2">
        <v>41898</v>
      </c>
      <c r="C22" s="3">
        <v>21</v>
      </c>
      <c r="D22" s="27">
        <v>2373017.191847587</v>
      </c>
      <c r="E22" s="27">
        <v>327507.60043794499</v>
      </c>
      <c r="F22" s="27">
        <v>1623578.1537444</v>
      </c>
      <c r="G22" s="27">
        <v>46423.176783849995</v>
      </c>
      <c r="H22" s="27">
        <v>20100.363282949769</v>
      </c>
      <c r="I22" s="27">
        <v>52201.799999999988</v>
      </c>
      <c r="J22" s="2">
        <v>42255</v>
      </c>
      <c r="K22" s="27">
        <v>15</v>
      </c>
      <c r="L22" s="27">
        <v>1583744.8085255343</v>
      </c>
      <c r="M22" s="27">
        <v>471989.98868677503</v>
      </c>
      <c r="N22" s="27">
        <v>1833485.5903953998</v>
      </c>
      <c r="O22" s="27">
        <v>37652.173171050003</v>
      </c>
      <c r="P22" s="27">
        <v>0</v>
      </c>
      <c r="Q22" s="27">
        <v>153210.42500000005</v>
      </c>
      <c r="R22" s="2">
        <v>42639</v>
      </c>
      <c r="S22" s="27">
        <v>17</v>
      </c>
      <c r="T22" s="27">
        <v>1551025.8908237761</v>
      </c>
      <c r="U22" s="27">
        <v>467486.36584317905</v>
      </c>
      <c r="V22" s="27">
        <v>1654634.5561925501</v>
      </c>
      <c r="W22" s="27">
        <v>34057.546217374998</v>
      </c>
      <c r="X22" s="27">
        <v>5802.6969582488073</v>
      </c>
      <c r="Y22" s="27">
        <v>69408.619999999923</v>
      </c>
    </row>
    <row r="23" spans="1:25" x14ac:dyDescent="0.25">
      <c r="A23" s="27">
        <f t="shared" si="0"/>
        <v>20</v>
      </c>
      <c r="B23" s="2">
        <v>41897</v>
      </c>
      <c r="C23" s="3">
        <v>19</v>
      </c>
      <c r="D23" s="27">
        <v>2263815.8067120546</v>
      </c>
      <c r="E23" s="27">
        <v>356257.71135722398</v>
      </c>
      <c r="F23" s="27">
        <v>1663831.5098386998</v>
      </c>
      <c r="G23" s="27">
        <v>45230.174108560001</v>
      </c>
      <c r="H23" s="27">
        <v>20100.363282949769</v>
      </c>
      <c r="I23" s="27">
        <v>54337.595000000001</v>
      </c>
      <c r="J23" s="2">
        <v>42256</v>
      </c>
      <c r="K23" s="27">
        <v>13</v>
      </c>
      <c r="L23" s="27">
        <v>1477857.1205148171</v>
      </c>
      <c r="M23" s="27">
        <v>488227.58880298503</v>
      </c>
      <c r="N23" s="27">
        <v>1905158.4481659001</v>
      </c>
      <c r="O23" s="27">
        <v>38511.250057979996</v>
      </c>
      <c r="P23" s="27">
        <v>0</v>
      </c>
      <c r="Q23" s="27">
        <v>168476.55500000011</v>
      </c>
      <c r="R23" s="2">
        <v>42572</v>
      </c>
      <c r="S23" s="27">
        <v>17</v>
      </c>
      <c r="T23" s="27">
        <v>1642542.2252641516</v>
      </c>
      <c r="U23" s="27">
        <v>467175.894597381</v>
      </c>
      <c r="V23" s="27">
        <v>1589045.4338747612</v>
      </c>
      <c r="W23" s="27">
        <v>38655.249033517</v>
      </c>
      <c r="X23" s="27">
        <v>0</v>
      </c>
      <c r="Y23" s="27">
        <v>44563.100000000006</v>
      </c>
    </row>
    <row r="24" spans="1:25" x14ac:dyDescent="0.25">
      <c r="A24" s="27">
        <f t="shared" si="0"/>
        <v>21</v>
      </c>
      <c r="B24" s="2">
        <v>41899</v>
      </c>
      <c r="C24" s="3">
        <v>18</v>
      </c>
      <c r="D24" s="27">
        <v>2071416.7793661188</v>
      </c>
      <c r="E24" s="27">
        <v>418959.77798637399</v>
      </c>
      <c r="F24" s="27">
        <v>1760736.4084431997</v>
      </c>
      <c r="G24" s="27">
        <v>35983.291525810004</v>
      </c>
      <c r="H24" s="27">
        <v>20100.363282949769</v>
      </c>
      <c r="I24" s="27">
        <v>64889.435000000027</v>
      </c>
      <c r="J24" s="2">
        <v>42244</v>
      </c>
      <c r="K24" s="27">
        <v>18</v>
      </c>
      <c r="L24" s="27">
        <v>1956687.0236981139</v>
      </c>
      <c r="M24" s="27">
        <v>359343.78613827395</v>
      </c>
      <c r="N24" s="27">
        <v>1643768.50797088</v>
      </c>
      <c r="O24" s="27">
        <v>36360.931115439998</v>
      </c>
      <c r="P24" s="27">
        <v>12917.104120687813</v>
      </c>
      <c r="Q24" s="27">
        <v>52667.070000000014</v>
      </c>
      <c r="R24" s="2">
        <v>42578</v>
      </c>
      <c r="S24" s="27">
        <v>18</v>
      </c>
      <c r="T24" s="27">
        <v>1716134.4753614867</v>
      </c>
      <c r="U24" s="27">
        <v>405929.42853487097</v>
      </c>
      <c r="V24" s="27">
        <v>1569196.8127376661</v>
      </c>
      <c r="W24" s="27">
        <v>41869.655761799004</v>
      </c>
      <c r="X24" s="27">
        <v>2541.0816977761633</v>
      </c>
      <c r="Y24" s="27">
        <v>37086.89999999998</v>
      </c>
    </row>
    <row r="25" spans="1:25" x14ac:dyDescent="0.25">
      <c r="A25" s="27">
        <f t="shared" si="0"/>
        <v>22</v>
      </c>
      <c r="B25" s="2">
        <v>41897</v>
      </c>
      <c r="C25" s="3">
        <v>20</v>
      </c>
      <c r="D25" s="27">
        <v>2269383.8178839753</v>
      </c>
      <c r="E25" s="27">
        <v>340994.56306328397</v>
      </c>
      <c r="F25" s="27">
        <v>1635254.9409464998</v>
      </c>
      <c r="G25" s="27">
        <v>48870.324587380004</v>
      </c>
      <c r="H25" s="27">
        <v>20100.363282949769</v>
      </c>
      <c r="I25" s="27">
        <v>53393.27</v>
      </c>
      <c r="J25" s="2">
        <v>42258</v>
      </c>
      <c r="K25" s="27">
        <v>16</v>
      </c>
      <c r="L25" s="27">
        <v>1722179.0482550908</v>
      </c>
      <c r="M25" s="27">
        <v>436624.73547954304</v>
      </c>
      <c r="N25" s="27">
        <v>1752884.9750400002</v>
      </c>
      <c r="O25" s="27">
        <v>35199.627303929999</v>
      </c>
      <c r="P25" s="27">
        <v>0</v>
      </c>
      <c r="Q25" s="27">
        <v>111035.39999999997</v>
      </c>
      <c r="R25" s="2">
        <v>42572</v>
      </c>
      <c r="S25" s="27">
        <v>19</v>
      </c>
      <c r="T25" s="27">
        <v>1879626.2716047138</v>
      </c>
      <c r="U25" s="27">
        <v>354774.28935092007</v>
      </c>
      <c r="V25" s="27">
        <v>1437486.942572413</v>
      </c>
      <c r="W25" s="27">
        <v>46190.985582120004</v>
      </c>
      <c r="X25" s="27">
        <v>17292.80550471503</v>
      </c>
      <c r="Y25" s="27">
        <v>35061.359999999986</v>
      </c>
    </row>
    <row r="26" spans="1:25" x14ac:dyDescent="0.25">
      <c r="A26" s="27">
        <f t="shared" si="0"/>
        <v>23</v>
      </c>
      <c r="B26" s="2">
        <v>41897</v>
      </c>
      <c r="C26" s="3">
        <v>13</v>
      </c>
      <c r="D26" s="27">
        <v>1635816.9987835002</v>
      </c>
      <c r="E26" s="27">
        <v>524506.182311096</v>
      </c>
      <c r="F26" s="27">
        <v>1971529.3123851002</v>
      </c>
      <c r="G26" s="27">
        <v>39011.105756500001</v>
      </c>
      <c r="H26" s="27">
        <v>0</v>
      </c>
      <c r="I26" s="27">
        <v>163306.82500000007</v>
      </c>
      <c r="J26" s="2">
        <v>42258</v>
      </c>
      <c r="K26" s="27">
        <v>17</v>
      </c>
      <c r="L26" s="27">
        <v>1838591.3076423118</v>
      </c>
      <c r="M26" s="27">
        <v>403480.92550156597</v>
      </c>
      <c r="N26" s="27">
        <v>1703143.7455658</v>
      </c>
      <c r="O26" s="27">
        <v>35951.497401020002</v>
      </c>
      <c r="P26" s="27">
        <v>0</v>
      </c>
      <c r="Q26" s="27">
        <v>75402.089999999938</v>
      </c>
      <c r="R26" s="2">
        <v>42573</v>
      </c>
      <c r="S26" s="27">
        <v>15</v>
      </c>
      <c r="T26" s="27">
        <v>1503588.4438712227</v>
      </c>
      <c r="U26" s="27">
        <v>499826.44911595195</v>
      </c>
      <c r="V26" s="27">
        <v>1656951.4634160975</v>
      </c>
      <c r="W26" s="27">
        <v>35339.784695820999</v>
      </c>
      <c r="X26" s="27">
        <v>0</v>
      </c>
      <c r="Y26" s="27">
        <v>66321.925000000061</v>
      </c>
    </row>
    <row r="27" spans="1:25" x14ac:dyDescent="0.25">
      <c r="A27" s="27">
        <f t="shared" si="0"/>
        <v>24</v>
      </c>
      <c r="B27" s="2">
        <v>41899</v>
      </c>
      <c r="C27" s="3">
        <v>12</v>
      </c>
      <c r="D27" s="27">
        <v>1569106.7555363092</v>
      </c>
      <c r="E27" s="27">
        <v>538813.04040666088</v>
      </c>
      <c r="F27" s="27">
        <v>1987759.4367302002</v>
      </c>
      <c r="G27" s="27">
        <v>38474.313834739994</v>
      </c>
      <c r="H27" s="27">
        <v>0</v>
      </c>
      <c r="I27" s="27">
        <v>167732.33499999985</v>
      </c>
      <c r="J27" s="2">
        <v>42244</v>
      </c>
      <c r="K27" s="27">
        <v>16</v>
      </c>
      <c r="L27" s="27">
        <v>1735238.1168691919</v>
      </c>
      <c r="M27" s="27">
        <v>437917.32845085103</v>
      </c>
      <c r="N27" s="27">
        <v>1740982.3045245002</v>
      </c>
      <c r="O27" s="27">
        <v>35542.266126160001</v>
      </c>
      <c r="P27" s="27">
        <v>0</v>
      </c>
      <c r="Q27" s="27">
        <v>97756.114999999976</v>
      </c>
      <c r="R27" s="2">
        <v>42541</v>
      </c>
      <c r="S27" s="27">
        <v>16</v>
      </c>
      <c r="T27" s="27">
        <v>1554257.0259958503</v>
      </c>
      <c r="U27" s="27">
        <v>470882.18972872396</v>
      </c>
      <c r="V27" s="27">
        <v>1634766.3085186766</v>
      </c>
      <c r="W27" s="27">
        <v>37823.893666882002</v>
      </c>
      <c r="X27" s="27">
        <v>0</v>
      </c>
      <c r="Y27" s="27">
        <v>63501.205000000031</v>
      </c>
    </row>
    <row r="28" spans="1:25" x14ac:dyDescent="0.25">
      <c r="A28" s="27">
        <f t="shared" si="0"/>
        <v>25</v>
      </c>
      <c r="B28" s="2">
        <v>41898</v>
      </c>
      <c r="C28" s="3">
        <v>12</v>
      </c>
      <c r="D28" s="27">
        <v>1534411.2287349387</v>
      </c>
      <c r="E28" s="27">
        <v>537662.70533986099</v>
      </c>
      <c r="F28" s="27">
        <v>1976100.7452510002</v>
      </c>
      <c r="G28" s="27">
        <v>38939.255356039997</v>
      </c>
      <c r="H28" s="27">
        <v>0</v>
      </c>
      <c r="I28" s="27">
        <v>168089.93499999985</v>
      </c>
      <c r="J28" s="2">
        <v>42257</v>
      </c>
      <c r="K28" s="27">
        <v>19</v>
      </c>
      <c r="L28" s="27">
        <v>1975195.8022209229</v>
      </c>
      <c r="M28" s="27">
        <v>319061.56117852899</v>
      </c>
      <c r="N28" s="27">
        <v>1629614.8593975999</v>
      </c>
      <c r="O28" s="27">
        <v>38756.805275760002</v>
      </c>
      <c r="P28" s="27">
        <v>19152.213688005028</v>
      </c>
      <c r="Q28" s="27">
        <v>58771.155000000035</v>
      </c>
      <c r="R28" s="2">
        <v>42598</v>
      </c>
      <c r="S28" s="27">
        <v>17</v>
      </c>
      <c r="T28" s="27">
        <v>1627613.7704416851</v>
      </c>
      <c r="U28" s="27">
        <v>458914.79640891595</v>
      </c>
      <c r="V28" s="27">
        <v>1572783.8193738658</v>
      </c>
      <c r="W28" s="27">
        <v>37633.258335528</v>
      </c>
      <c r="X28" s="27">
        <v>0</v>
      </c>
      <c r="Y28" s="27">
        <v>62189.665000000059</v>
      </c>
    </row>
    <row r="29" spans="1:25" x14ac:dyDescent="0.25">
      <c r="A29" s="27">
        <f t="shared" si="0"/>
        <v>26</v>
      </c>
      <c r="B29" s="2">
        <v>41896</v>
      </c>
      <c r="C29" s="3">
        <v>18</v>
      </c>
      <c r="D29" s="27">
        <v>2305473.6203354518</v>
      </c>
      <c r="E29" s="27">
        <v>300429.81686361198</v>
      </c>
      <c r="F29" s="27">
        <v>1512774.5213578499</v>
      </c>
      <c r="G29" s="27">
        <v>44617.682885180002</v>
      </c>
      <c r="H29" s="27">
        <v>20100.363282949769</v>
      </c>
      <c r="I29" s="27">
        <v>31595.665000000008</v>
      </c>
      <c r="J29" s="2">
        <v>42258</v>
      </c>
      <c r="K29" s="27">
        <v>15</v>
      </c>
      <c r="L29" s="27">
        <v>1611622.822388052</v>
      </c>
      <c r="M29" s="27">
        <v>455017.38532858802</v>
      </c>
      <c r="N29" s="27">
        <v>1791844.4833173</v>
      </c>
      <c r="O29" s="27">
        <v>35390.61837946</v>
      </c>
      <c r="P29" s="27">
        <v>0</v>
      </c>
      <c r="Q29" s="27">
        <v>145189.62000000002</v>
      </c>
      <c r="R29" s="2">
        <v>42541</v>
      </c>
      <c r="S29" s="27">
        <v>19</v>
      </c>
      <c r="T29" s="27">
        <v>1887348.8298916502</v>
      </c>
      <c r="U29" s="27">
        <v>335399.77367764572</v>
      </c>
      <c r="V29" s="27">
        <v>1434642.6466062081</v>
      </c>
      <c r="W29" s="27">
        <v>45823.467654840002</v>
      </c>
      <c r="X29" s="27">
        <v>17268.787719291795</v>
      </c>
      <c r="Y29" s="27">
        <v>35362.934999999983</v>
      </c>
    </row>
    <row r="30" spans="1:25" x14ac:dyDescent="0.25">
      <c r="A30" s="27">
        <f t="shared" si="0"/>
        <v>27</v>
      </c>
      <c r="B30" s="2">
        <v>41896</v>
      </c>
      <c r="C30" s="3">
        <v>17</v>
      </c>
      <c r="D30" s="27">
        <v>2285634.3308583121</v>
      </c>
      <c r="E30" s="27">
        <v>313840.57874196098</v>
      </c>
      <c r="F30" s="27">
        <v>1535580.6410302499</v>
      </c>
      <c r="G30" s="27">
        <v>43518.266382219997</v>
      </c>
      <c r="H30" s="27">
        <v>1044.1022038643378</v>
      </c>
      <c r="I30" s="27">
        <v>29924.405000000006</v>
      </c>
      <c r="J30" s="2">
        <v>42243</v>
      </c>
      <c r="K30" s="27">
        <v>17</v>
      </c>
      <c r="L30" s="27">
        <v>1765293.332420608</v>
      </c>
      <c r="M30" s="27">
        <v>421424.30972147302</v>
      </c>
      <c r="N30" s="27">
        <v>1738926.6476625502</v>
      </c>
      <c r="O30" s="27">
        <v>35162.325782400003</v>
      </c>
      <c r="P30" s="27">
        <v>0</v>
      </c>
      <c r="Q30" s="27">
        <v>72364.730000000069</v>
      </c>
      <c r="R30" s="2">
        <v>42579</v>
      </c>
      <c r="S30" s="27">
        <v>18</v>
      </c>
      <c r="T30" s="27">
        <v>1712949.0788495936</v>
      </c>
      <c r="U30" s="27">
        <v>405187.68298397696</v>
      </c>
      <c r="V30" s="27">
        <v>1554062.677869085</v>
      </c>
      <c r="W30" s="27">
        <v>40199.059763457997</v>
      </c>
      <c r="X30" s="27">
        <v>2747.6346524158316</v>
      </c>
      <c r="Y30" s="27">
        <v>37358.340000000004</v>
      </c>
    </row>
    <row r="31" spans="1:25" x14ac:dyDescent="0.25">
      <c r="A31" s="27">
        <f t="shared" si="0"/>
        <v>28</v>
      </c>
      <c r="B31" s="2">
        <v>41899</v>
      </c>
      <c r="C31" s="3">
        <v>19</v>
      </c>
      <c r="D31" s="27">
        <v>2069842.7483001328</v>
      </c>
      <c r="E31" s="27">
        <v>357608.22385652998</v>
      </c>
      <c r="F31" s="27">
        <v>1651418.9341628999</v>
      </c>
      <c r="G31" s="27">
        <v>43185.237437980002</v>
      </c>
      <c r="H31" s="27">
        <v>20100.363282949769</v>
      </c>
      <c r="I31" s="27">
        <v>56437.595000000016</v>
      </c>
      <c r="J31" s="2">
        <v>42243</v>
      </c>
      <c r="K31" s="27">
        <v>18</v>
      </c>
      <c r="L31" s="27">
        <v>1862661.6294628975</v>
      </c>
      <c r="M31" s="27">
        <v>365806.76368313207</v>
      </c>
      <c r="N31" s="27">
        <v>1670446.81407089</v>
      </c>
      <c r="O31" s="27">
        <v>35783.121944860002</v>
      </c>
      <c r="P31" s="27">
        <v>12523.419728212193</v>
      </c>
      <c r="Q31" s="27">
        <v>59884.169999999984</v>
      </c>
      <c r="R31" s="2">
        <v>42599</v>
      </c>
      <c r="S31" s="27">
        <v>17</v>
      </c>
      <c r="T31" s="27">
        <v>1611080.6491740802</v>
      </c>
      <c r="U31" s="27">
        <v>454635.42274749203</v>
      </c>
      <c r="V31" s="27">
        <v>1584125.6079701241</v>
      </c>
      <c r="W31" s="27">
        <v>40802.829081153002</v>
      </c>
      <c r="X31" s="27">
        <v>0</v>
      </c>
      <c r="Y31" s="27">
        <v>60802.544999999991</v>
      </c>
    </row>
    <row r="32" spans="1:25" x14ac:dyDescent="0.25">
      <c r="A32" s="27">
        <f t="shared" si="0"/>
        <v>29</v>
      </c>
      <c r="B32" s="2">
        <v>41896</v>
      </c>
      <c r="C32" s="3">
        <v>16</v>
      </c>
      <c r="D32" s="27">
        <v>2244984.6198848556</v>
      </c>
      <c r="E32" s="27">
        <v>321035.91209958296</v>
      </c>
      <c r="F32" s="27">
        <v>1541660.5495372</v>
      </c>
      <c r="G32" s="27">
        <v>41372.612361309999</v>
      </c>
      <c r="H32" s="27">
        <v>0</v>
      </c>
      <c r="I32" s="27">
        <v>28035.580000000034</v>
      </c>
      <c r="J32" s="2">
        <v>42257</v>
      </c>
      <c r="K32" s="27">
        <v>13</v>
      </c>
      <c r="L32" s="27">
        <v>1421481.0771458729</v>
      </c>
      <c r="M32" s="27">
        <v>477680.21741912293</v>
      </c>
      <c r="N32" s="27">
        <v>1904195.6728109997</v>
      </c>
      <c r="O32" s="27">
        <v>37229.404400729996</v>
      </c>
      <c r="P32" s="27">
        <v>0</v>
      </c>
      <c r="Q32" s="27">
        <v>165534.33500000002</v>
      </c>
      <c r="R32" s="2">
        <v>42578</v>
      </c>
      <c r="S32" s="27">
        <v>17</v>
      </c>
      <c r="T32" s="27">
        <v>1576926.9089256614</v>
      </c>
      <c r="U32" s="27">
        <v>458189.22853743704</v>
      </c>
      <c r="V32" s="27">
        <v>1625152.4342450609</v>
      </c>
      <c r="W32" s="27">
        <v>40480.143310944004</v>
      </c>
      <c r="X32" s="27">
        <v>0</v>
      </c>
      <c r="Y32" s="27">
        <v>42497.475000000028</v>
      </c>
    </row>
    <row r="33" spans="1:25" x14ac:dyDescent="0.25">
      <c r="A33" s="27">
        <f t="shared" si="0"/>
        <v>30</v>
      </c>
      <c r="B33" s="2">
        <v>41897</v>
      </c>
      <c r="C33" s="3">
        <v>21</v>
      </c>
      <c r="D33" s="27">
        <v>2162228.8631737009</v>
      </c>
      <c r="E33" s="27">
        <v>310608.72689393605</v>
      </c>
      <c r="F33" s="27">
        <v>1559518.2356642098</v>
      </c>
      <c r="G33" s="27">
        <v>50469.539548770001</v>
      </c>
      <c r="H33" s="27">
        <v>20100.363282949769</v>
      </c>
      <c r="I33" s="27">
        <v>48101.265000000007</v>
      </c>
      <c r="J33" s="2">
        <v>42258</v>
      </c>
      <c r="K33" s="27">
        <v>14</v>
      </c>
      <c r="L33" s="27">
        <v>1518251.23932764</v>
      </c>
      <c r="M33" s="27">
        <v>460971.77083743102</v>
      </c>
      <c r="N33" s="27">
        <v>1817636.7446268001</v>
      </c>
      <c r="O33" s="27">
        <v>36009.412974300001</v>
      </c>
      <c r="P33" s="27">
        <v>0</v>
      </c>
      <c r="Q33" s="27">
        <v>153166.44999999998</v>
      </c>
      <c r="R33" s="2">
        <v>42577</v>
      </c>
      <c r="S33" s="27">
        <v>18</v>
      </c>
      <c r="T33" s="27">
        <v>1708237.8939820954</v>
      </c>
      <c r="U33" s="27">
        <v>399894.10632702999</v>
      </c>
      <c r="V33" s="27">
        <v>1548345.5193996388</v>
      </c>
      <c r="W33" s="27">
        <v>39702.760090094998</v>
      </c>
      <c r="X33" s="27">
        <v>2339.3323002211537</v>
      </c>
      <c r="Y33" s="27">
        <v>36068.28</v>
      </c>
    </row>
    <row r="34" spans="1:25" x14ac:dyDescent="0.25">
      <c r="A34" s="27">
        <f t="shared" si="0"/>
        <v>31</v>
      </c>
      <c r="B34" s="2">
        <v>41899</v>
      </c>
      <c r="C34" s="3">
        <v>20</v>
      </c>
      <c r="D34" s="27">
        <v>2060080.7800805783</v>
      </c>
      <c r="E34" s="27">
        <v>343596.13831362803</v>
      </c>
      <c r="F34" s="27">
        <v>1622482.7443311999</v>
      </c>
      <c r="G34" s="27">
        <v>47782.632536550002</v>
      </c>
      <c r="H34" s="27">
        <v>20100.363282949769</v>
      </c>
      <c r="I34" s="27">
        <v>55325.519999999982</v>
      </c>
      <c r="J34" s="2">
        <v>42244</v>
      </c>
      <c r="K34" s="27">
        <v>15</v>
      </c>
      <c r="L34" s="27">
        <v>1590031.0007426424</v>
      </c>
      <c r="M34" s="27">
        <v>451181.85292099603</v>
      </c>
      <c r="N34" s="27">
        <v>1786258.6932326001</v>
      </c>
      <c r="O34" s="27">
        <v>34385.912675779997</v>
      </c>
      <c r="P34" s="27">
        <v>0</v>
      </c>
      <c r="Q34" s="27">
        <v>123013.49499999989</v>
      </c>
      <c r="R34" s="2">
        <v>42579</v>
      </c>
      <c r="S34" s="27">
        <v>17</v>
      </c>
      <c r="T34" s="27">
        <v>1589302.328522861</v>
      </c>
      <c r="U34" s="27">
        <v>457014.90778467001</v>
      </c>
      <c r="V34" s="27">
        <v>1605093.2383742954</v>
      </c>
      <c r="W34" s="27">
        <v>38121.476853521992</v>
      </c>
      <c r="X34" s="27">
        <v>0</v>
      </c>
      <c r="Y34" s="27">
        <v>42785.235000000022</v>
      </c>
    </row>
    <row r="35" spans="1:25" x14ac:dyDescent="0.25">
      <c r="A35" s="27">
        <f t="shared" si="0"/>
        <v>32</v>
      </c>
      <c r="B35" s="2">
        <v>41897</v>
      </c>
      <c r="C35" s="3">
        <v>12</v>
      </c>
      <c r="D35" s="27">
        <v>1456924.6399702334</v>
      </c>
      <c r="E35" s="27">
        <v>520319.75360885897</v>
      </c>
      <c r="F35" s="27">
        <v>1958231.2440845999</v>
      </c>
      <c r="G35" s="27">
        <v>40959.671453899995</v>
      </c>
      <c r="H35" s="27">
        <v>0</v>
      </c>
      <c r="I35" s="27">
        <v>164525.36000000007</v>
      </c>
      <c r="J35" s="2">
        <v>42257</v>
      </c>
      <c r="K35" s="27">
        <v>21</v>
      </c>
      <c r="L35" s="27">
        <v>2037692.4342088122</v>
      </c>
      <c r="M35" s="27">
        <v>280440.99179633096</v>
      </c>
      <c r="N35" s="27">
        <v>1545596.1491337002</v>
      </c>
      <c r="O35" s="27">
        <v>47680.738044869999</v>
      </c>
      <c r="P35" s="27">
        <v>19152.213688005028</v>
      </c>
      <c r="Q35" s="27">
        <v>49449.955000000016</v>
      </c>
      <c r="R35" s="2">
        <v>42572</v>
      </c>
      <c r="S35" s="27">
        <v>16</v>
      </c>
      <c r="T35" s="27">
        <v>1496118.8384605995</v>
      </c>
      <c r="U35" s="27">
        <v>492831.60082307708</v>
      </c>
      <c r="V35" s="27">
        <v>1627449.4640977113</v>
      </c>
      <c r="W35" s="27">
        <v>37120.997154682998</v>
      </c>
      <c r="X35" s="27">
        <v>0</v>
      </c>
      <c r="Y35" s="27">
        <v>58833.444999999978</v>
      </c>
    </row>
    <row r="36" spans="1:25" x14ac:dyDescent="0.25">
      <c r="A36" s="27">
        <f t="shared" si="0"/>
        <v>33</v>
      </c>
      <c r="B36" s="2">
        <v>41899</v>
      </c>
      <c r="C36" s="3">
        <v>11</v>
      </c>
      <c r="D36" s="27">
        <v>1428539.8027401157</v>
      </c>
      <c r="E36" s="27">
        <v>517094.94260265504</v>
      </c>
      <c r="F36" s="27">
        <v>1979385.2727014001</v>
      </c>
      <c r="G36" s="27">
        <v>46633.750599669998</v>
      </c>
      <c r="H36" s="27">
        <v>0</v>
      </c>
      <c r="I36" s="27">
        <v>165791.84000000005</v>
      </c>
      <c r="J36" s="2">
        <v>42243</v>
      </c>
      <c r="K36" s="27">
        <v>16</v>
      </c>
      <c r="L36" s="27">
        <v>1610849.9663444918</v>
      </c>
      <c r="M36" s="27">
        <v>447871.47458369302</v>
      </c>
      <c r="N36" s="27">
        <v>1774761.3840677997</v>
      </c>
      <c r="O36" s="27">
        <v>35093.778239020001</v>
      </c>
      <c r="P36" s="27">
        <v>0</v>
      </c>
      <c r="Q36" s="27">
        <v>100273.41500000001</v>
      </c>
      <c r="R36" s="2">
        <v>42577</v>
      </c>
      <c r="S36" s="27">
        <v>17</v>
      </c>
      <c r="T36" s="27">
        <v>1568101.5339354202</v>
      </c>
      <c r="U36" s="27">
        <v>451916.80111765501</v>
      </c>
      <c r="V36" s="27">
        <v>1602325.059933546</v>
      </c>
      <c r="W36" s="27">
        <v>38486.105304409008</v>
      </c>
      <c r="X36" s="27">
        <v>0</v>
      </c>
      <c r="Y36" s="27">
        <v>41579.830000000016</v>
      </c>
    </row>
    <row r="37" spans="1:25" x14ac:dyDescent="0.25">
      <c r="A37" s="27">
        <f t="shared" si="0"/>
        <v>34</v>
      </c>
      <c r="B37" s="2">
        <v>41896</v>
      </c>
      <c r="C37" s="3">
        <v>15</v>
      </c>
      <c r="D37" s="27">
        <v>2169954.3569474849</v>
      </c>
      <c r="E37" s="27">
        <v>323968.53480893403</v>
      </c>
      <c r="F37" s="27">
        <v>1538110.5541217001</v>
      </c>
      <c r="G37" s="27">
        <v>42107.914813160001</v>
      </c>
      <c r="H37" s="27">
        <v>0</v>
      </c>
      <c r="I37" s="27">
        <v>26597.1</v>
      </c>
      <c r="J37" s="2">
        <v>42258</v>
      </c>
      <c r="K37" s="27">
        <v>18</v>
      </c>
      <c r="L37" s="27">
        <v>1876557.5624962009</v>
      </c>
      <c r="M37" s="27">
        <v>346266.728861437</v>
      </c>
      <c r="N37" s="27">
        <v>1624645.9330591999</v>
      </c>
      <c r="O37" s="27">
        <v>36314.853792950002</v>
      </c>
      <c r="P37" s="27">
        <v>18747.889176813816</v>
      </c>
      <c r="Q37" s="27">
        <v>58835.37999999991</v>
      </c>
      <c r="R37" s="2">
        <v>42597</v>
      </c>
      <c r="S37" s="27">
        <v>20</v>
      </c>
      <c r="T37" s="27">
        <v>1891931.5430016988</v>
      </c>
      <c r="U37" s="27">
        <v>318964.79542097717</v>
      </c>
      <c r="V37" s="27">
        <v>1382988.0672030859</v>
      </c>
      <c r="W37" s="27">
        <v>47997.227420005001</v>
      </c>
      <c r="X37" s="27">
        <v>17292.80550471503</v>
      </c>
      <c r="Y37" s="27">
        <v>39943.659999999996</v>
      </c>
    </row>
    <row r="38" spans="1:25" x14ac:dyDescent="0.25">
      <c r="A38" s="27">
        <f t="shared" si="0"/>
        <v>35</v>
      </c>
      <c r="B38" s="2">
        <v>41891</v>
      </c>
      <c r="C38" s="3">
        <v>16</v>
      </c>
      <c r="D38" s="27">
        <v>1592255.4328464724</v>
      </c>
      <c r="E38" s="27">
        <v>492335.296809152</v>
      </c>
      <c r="F38" s="27">
        <v>1867707.7659949001</v>
      </c>
      <c r="G38" s="27">
        <v>39241.169652900004</v>
      </c>
      <c r="H38" s="27">
        <v>0</v>
      </c>
      <c r="I38" s="27">
        <v>108319.06</v>
      </c>
      <c r="J38" s="2">
        <v>42255</v>
      </c>
      <c r="K38" s="27">
        <v>19</v>
      </c>
      <c r="L38" s="27">
        <v>1977035.6450308592</v>
      </c>
      <c r="M38" s="27">
        <v>310814.78835359094</v>
      </c>
      <c r="N38" s="27">
        <v>1557618.8769334399</v>
      </c>
      <c r="O38" s="27">
        <v>40621.606726220001</v>
      </c>
      <c r="P38" s="27">
        <v>19152.213688005028</v>
      </c>
      <c r="Q38" s="27">
        <v>54264.554999999964</v>
      </c>
      <c r="R38" s="2">
        <v>42598</v>
      </c>
      <c r="S38" s="27">
        <v>19</v>
      </c>
      <c r="T38" s="27">
        <v>1833403.4644468315</v>
      </c>
      <c r="U38" s="27">
        <v>344445.53083815397</v>
      </c>
      <c r="V38" s="27">
        <v>1408905.1925956612</v>
      </c>
      <c r="W38" s="27">
        <v>43605.236280771001</v>
      </c>
      <c r="X38" s="27">
        <v>17292.80550471503</v>
      </c>
      <c r="Y38" s="27">
        <v>41771.424999999981</v>
      </c>
    </row>
    <row r="39" spans="1:25" x14ac:dyDescent="0.25">
      <c r="A39" s="27">
        <f t="shared" si="0"/>
        <v>36</v>
      </c>
      <c r="B39" s="2">
        <v>41896</v>
      </c>
      <c r="C39" s="3">
        <v>19</v>
      </c>
      <c r="D39" s="27">
        <v>2241216.3105700663</v>
      </c>
      <c r="E39" s="27">
        <v>282564.983794078</v>
      </c>
      <c r="F39" s="27">
        <v>1466416.6501253501</v>
      </c>
      <c r="G39" s="27">
        <v>46951.262631239995</v>
      </c>
      <c r="H39" s="27">
        <v>20100.363282949769</v>
      </c>
      <c r="I39" s="27">
        <v>32176.559999999976</v>
      </c>
      <c r="J39" s="2">
        <v>42267</v>
      </c>
      <c r="K39" s="27">
        <v>17</v>
      </c>
      <c r="L39" s="27">
        <v>2134069.5996402502</v>
      </c>
      <c r="M39" s="27">
        <v>277375.64801452303</v>
      </c>
      <c r="N39" s="27">
        <v>1470310.8167276699</v>
      </c>
      <c r="O39" s="27">
        <v>34779.26228047</v>
      </c>
      <c r="P39" s="27">
        <v>3495.2789980609368</v>
      </c>
      <c r="Q39" s="27">
        <v>29118.334999999999</v>
      </c>
      <c r="R39" s="2">
        <v>42639</v>
      </c>
      <c r="S39" s="27">
        <v>16</v>
      </c>
      <c r="T39" s="27">
        <v>1371311.1172867911</v>
      </c>
      <c r="U39" s="27">
        <v>492375.03380813799</v>
      </c>
      <c r="V39" s="27">
        <v>1687756.1914213919</v>
      </c>
      <c r="W39" s="27">
        <v>33891.137692932003</v>
      </c>
      <c r="X39" s="27">
        <v>0</v>
      </c>
      <c r="Y39" s="27">
        <v>96714.754999999946</v>
      </c>
    </row>
    <row r="40" spans="1:25" x14ac:dyDescent="0.25">
      <c r="A40" s="27">
        <f t="shared" si="0"/>
        <v>37</v>
      </c>
      <c r="B40" s="2">
        <v>41898</v>
      </c>
      <c r="C40" s="3">
        <v>22</v>
      </c>
      <c r="D40" s="27">
        <v>2166673.9692815235</v>
      </c>
      <c r="E40" s="27">
        <v>288871.56845287001</v>
      </c>
      <c r="F40" s="27">
        <v>1518424.4315816602</v>
      </c>
      <c r="G40" s="27">
        <v>48334.960116009999</v>
      </c>
      <c r="H40" s="27">
        <v>20100.363282949769</v>
      </c>
      <c r="I40" s="27">
        <v>42814.639999999956</v>
      </c>
      <c r="J40" s="2">
        <v>42267</v>
      </c>
      <c r="K40" s="27">
        <v>18</v>
      </c>
      <c r="L40" s="27">
        <v>2164297.008208286</v>
      </c>
      <c r="M40" s="27">
        <v>262506.98750134901</v>
      </c>
      <c r="N40" s="27">
        <v>1435301.6745691802</v>
      </c>
      <c r="O40" s="27">
        <v>35134.26578003</v>
      </c>
      <c r="P40" s="27">
        <v>19152.213688005028</v>
      </c>
      <c r="Q40" s="27">
        <v>31112.10999999999</v>
      </c>
      <c r="R40" s="2">
        <v>42541</v>
      </c>
      <c r="S40" s="27">
        <v>15</v>
      </c>
      <c r="T40" s="27">
        <v>1429994.5176580187</v>
      </c>
      <c r="U40" s="27">
        <v>480832.79036631901</v>
      </c>
      <c r="V40" s="27">
        <v>1659244.539572648</v>
      </c>
      <c r="W40" s="27">
        <v>34724.795647059997</v>
      </c>
      <c r="X40" s="27">
        <v>0</v>
      </c>
      <c r="Y40" s="27">
        <v>77199.584999999977</v>
      </c>
    </row>
    <row r="41" spans="1:25" x14ac:dyDescent="0.25">
      <c r="A41" s="27">
        <f t="shared" si="0"/>
        <v>38</v>
      </c>
      <c r="B41" s="2">
        <v>41891</v>
      </c>
      <c r="C41" s="3">
        <v>17</v>
      </c>
      <c r="D41" s="27">
        <v>1689697.7699715509</v>
      </c>
      <c r="E41" s="27">
        <v>461935.74701502</v>
      </c>
      <c r="F41" s="27">
        <v>1809470.3651467001</v>
      </c>
      <c r="G41" s="27">
        <v>42017.029535169997</v>
      </c>
      <c r="H41" s="27">
        <v>0</v>
      </c>
      <c r="I41" s="27">
        <v>74459.590000000026</v>
      </c>
      <c r="J41" s="2">
        <v>42244</v>
      </c>
      <c r="K41" s="27">
        <v>19</v>
      </c>
      <c r="L41" s="27">
        <v>1972170.2852236589</v>
      </c>
      <c r="M41" s="27">
        <v>305023.58728456497</v>
      </c>
      <c r="N41" s="27">
        <v>1541324.5395207801</v>
      </c>
      <c r="O41" s="27">
        <v>40068.173269139996</v>
      </c>
      <c r="P41" s="27">
        <v>19152.213688005028</v>
      </c>
      <c r="Q41" s="27">
        <v>45646.645000000004</v>
      </c>
      <c r="R41" s="2">
        <v>42577</v>
      </c>
      <c r="S41" s="27">
        <v>19</v>
      </c>
      <c r="T41" s="27">
        <v>1791986.8135007608</v>
      </c>
      <c r="U41" s="27">
        <v>343932.62168201443</v>
      </c>
      <c r="V41" s="27">
        <v>1446122.2751247259</v>
      </c>
      <c r="W41" s="27">
        <v>43675.208835088</v>
      </c>
      <c r="X41" s="27">
        <v>17292.80550471503</v>
      </c>
      <c r="Y41" s="27">
        <v>33552.759999999995</v>
      </c>
    </row>
    <row r="42" spans="1:25" x14ac:dyDescent="0.25">
      <c r="A42" s="27">
        <f t="shared" si="0"/>
        <v>39</v>
      </c>
      <c r="B42" s="2">
        <v>41890</v>
      </c>
      <c r="C42" s="3">
        <v>17</v>
      </c>
      <c r="D42" s="27">
        <v>1733175.2056619569</v>
      </c>
      <c r="E42" s="27">
        <v>450333.78434831201</v>
      </c>
      <c r="F42" s="27">
        <v>1768822.8569749</v>
      </c>
      <c r="G42" s="27">
        <v>40796.43990094</v>
      </c>
      <c r="H42" s="27">
        <v>0</v>
      </c>
      <c r="I42" s="27">
        <v>71557.644999999975</v>
      </c>
      <c r="J42" s="2">
        <v>42255</v>
      </c>
      <c r="K42" s="27">
        <v>14</v>
      </c>
      <c r="L42" s="27">
        <v>1419957.6495880762</v>
      </c>
      <c r="M42" s="27">
        <v>469901.08516368101</v>
      </c>
      <c r="N42" s="27">
        <v>1835024.9208153998</v>
      </c>
      <c r="O42" s="27">
        <v>37388.398348920004</v>
      </c>
      <c r="P42" s="27">
        <v>0</v>
      </c>
      <c r="Q42" s="27">
        <v>160068.01500000013</v>
      </c>
      <c r="R42" s="2">
        <v>42597</v>
      </c>
      <c r="S42" s="27">
        <v>14</v>
      </c>
      <c r="T42" s="27">
        <v>1322887.210067719</v>
      </c>
      <c r="U42" s="27">
        <v>497816.14638349897</v>
      </c>
      <c r="V42" s="27">
        <v>1699319.07986641</v>
      </c>
      <c r="W42" s="27">
        <v>36127.053152337001</v>
      </c>
      <c r="X42" s="27">
        <v>0</v>
      </c>
      <c r="Y42" s="27">
        <v>117508.18499999992</v>
      </c>
    </row>
    <row r="43" spans="1:25" x14ac:dyDescent="0.25">
      <c r="A43" s="27">
        <f t="shared" si="0"/>
        <v>40</v>
      </c>
      <c r="B43" s="2">
        <v>41894</v>
      </c>
      <c r="C43" s="3">
        <v>17</v>
      </c>
      <c r="D43" s="27">
        <v>1745860.4860446432</v>
      </c>
      <c r="E43" s="27">
        <v>442150.01200951502</v>
      </c>
      <c r="F43" s="27">
        <v>1765064.8745927999</v>
      </c>
      <c r="G43" s="27">
        <v>40688.690713310003</v>
      </c>
      <c r="H43" s="27">
        <v>134.00242188635275</v>
      </c>
      <c r="I43" s="27">
        <v>70024.725000000006</v>
      </c>
      <c r="J43" s="2">
        <v>42255</v>
      </c>
      <c r="K43" s="27">
        <v>20</v>
      </c>
      <c r="L43" s="27">
        <v>1987338.7837041377</v>
      </c>
      <c r="M43" s="27">
        <v>294018.26328330202</v>
      </c>
      <c r="N43" s="27">
        <v>1522997.6925357</v>
      </c>
      <c r="O43" s="27">
        <v>42851.420317360004</v>
      </c>
      <c r="P43" s="27">
        <v>19152.213688005028</v>
      </c>
      <c r="Q43" s="27">
        <v>54175.784999999982</v>
      </c>
      <c r="R43" s="2">
        <v>42578</v>
      </c>
      <c r="S43" s="27">
        <v>16</v>
      </c>
      <c r="T43" s="27">
        <v>1443906.653339495</v>
      </c>
      <c r="U43" s="27">
        <v>482766.22671256698</v>
      </c>
      <c r="V43" s="27">
        <v>1652969.5857642151</v>
      </c>
      <c r="W43" s="27">
        <v>37075.990620725999</v>
      </c>
      <c r="X43" s="27">
        <v>0</v>
      </c>
      <c r="Y43" s="27">
        <v>55202.755000000034</v>
      </c>
    </row>
    <row r="44" spans="1:25" x14ac:dyDescent="0.25">
      <c r="A44" s="27">
        <f t="shared" si="0"/>
        <v>41</v>
      </c>
      <c r="B44" s="2">
        <v>41896</v>
      </c>
      <c r="C44" s="3">
        <v>20</v>
      </c>
      <c r="D44" s="27">
        <v>2208290.75074217</v>
      </c>
      <c r="E44" s="27">
        <v>289794.92231220403</v>
      </c>
      <c r="F44" s="27">
        <v>1449057.222421</v>
      </c>
      <c r="G44" s="27">
        <v>48765.664199769999</v>
      </c>
      <c r="H44" s="27">
        <v>20100.363282949769</v>
      </c>
      <c r="I44" s="27">
        <v>32789.39999999998</v>
      </c>
      <c r="J44" s="2">
        <v>42244</v>
      </c>
      <c r="K44" s="27">
        <v>14</v>
      </c>
      <c r="L44" s="27">
        <v>1472252.8833298821</v>
      </c>
      <c r="M44" s="27">
        <v>456141.96439721395</v>
      </c>
      <c r="N44" s="27">
        <v>1819378.6337769001</v>
      </c>
      <c r="O44" s="27">
        <v>35359.0220673</v>
      </c>
      <c r="P44" s="27">
        <v>0</v>
      </c>
      <c r="Q44" s="27">
        <v>130550.42500000009</v>
      </c>
      <c r="R44" s="2">
        <v>42599</v>
      </c>
      <c r="S44" s="27">
        <v>19</v>
      </c>
      <c r="T44" s="27">
        <v>1795393.4097468187</v>
      </c>
      <c r="U44" s="27">
        <v>346086.67226122471</v>
      </c>
      <c r="V44" s="27">
        <v>1424819.4231738071</v>
      </c>
      <c r="W44" s="27">
        <v>46989.234590271997</v>
      </c>
      <c r="X44" s="27">
        <v>17292.80550471503</v>
      </c>
      <c r="Y44" s="27">
        <v>40927.205000000016</v>
      </c>
    </row>
    <row r="45" spans="1:25" x14ac:dyDescent="0.25">
      <c r="A45" s="27">
        <f t="shared" si="0"/>
        <v>42</v>
      </c>
      <c r="B45" s="2">
        <v>41891</v>
      </c>
      <c r="C45" s="3">
        <v>15</v>
      </c>
      <c r="D45" s="27">
        <v>1469507.5507530351</v>
      </c>
      <c r="E45" s="27">
        <v>503984.57040021603</v>
      </c>
      <c r="F45" s="27">
        <v>1900507.9269097997</v>
      </c>
      <c r="G45" s="27">
        <v>35570.202315799994</v>
      </c>
      <c r="H45" s="27">
        <v>0</v>
      </c>
      <c r="I45" s="27">
        <v>138566.97500000003</v>
      </c>
      <c r="J45" s="2">
        <v>42256</v>
      </c>
      <c r="K45" s="27">
        <v>12</v>
      </c>
      <c r="L45" s="27">
        <v>1309615.8591785841</v>
      </c>
      <c r="M45" s="27">
        <v>484478.23841698404</v>
      </c>
      <c r="N45" s="27">
        <v>1893273.3623824003</v>
      </c>
      <c r="O45" s="27">
        <v>38654.846243989996</v>
      </c>
      <c r="P45" s="27">
        <v>0</v>
      </c>
      <c r="Q45" s="27">
        <v>170495.56499999992</v>
      </c>
      <c r="R45" s="2">
        <v>42598</v>
      </c>
      <c r="S45" s="27">
        <v>16</v>
      </c>
      <c r="T45" s="27">
        <v>1466960.8441229437</v>
      </c>
      <c r="U45" s="27">
        <v>481580.385637486</v>
      </c>
      <c r="V45" s="27">
        <v>1596839.6716419749</v>
      </c>
      <c r="W45" s="27">
        <v>35903.775981077997</v>
      </c>
      <c r="X45" s="27">
        <v>0</v>
      </c>
      <c r="Y45" s="27">
        <v>89500.654999999999</v>
      </c>
    </row>
    <row r="46" spans="1:25" x14ac:dyDescent="0.25">
      <c r="A46" s="27">
        <f t="shared" si="0"/>
        <v>43</v>
      </c>
      <c r="B46" s="2">
        <v>41890</v>
      </c>
      <c r="C46" s="3">
        <v>16</v>
      </c>
      <c r="D46" s="27">
        <v>1613006.2633332759</v>
      </c>
      <c r="E46" s="27">
        <v>480823.60944841598</v>
      </c>
      <c r="F46" s="27">
        <v>1809650.5614743</v>
      </c>
      <c r="G46" s="27">
        <v>38406.817463970001</v>
      </c>
      <c r="H46" s="27">
        <v>0</v>
      </c>
      <c r="I46" s="27">
        <v>104204.33499999993</v>
      </c>
      <c r="J46" s="2">
        <v>42290</v>
      </c>
      <c r="K46" s="27">
        <v>17</v>
      </c>
      <c r="L46" s="27">
        <v>1567391.193503411</v>
      </c>
      <c r="M46" s="27">
        <v>411083.17949055898</v>
      </c>
      <c r="N46" s="27">
        <v>1778785.8720201</v>
      </c>
      <c r="O46" s="27">
        <v>36598.568484579999</v>
      </c>
      <c r="P46" s="27">
        <v>13172.466969861254</v>
      </c>
      <c r="Q46" s="27">
        <v>76740.219999999972</v>
      </c>
      <c r="R46" s="2">
        <v>42573</v>
      </c>
      <c r="S46" s="27">
        <v>21</v>
      </c>
      <c r="T46" s="27">
        <v>1897391.6025367854</v>
      </c>
      <c r="U46" s="27">
        <v>316292.32021601946</v>
      </c>
      <c r="V46" s="27">
        <v>1351238.9179162958</v>
      </c>
      <c r="W46" s="27">
        <v>51930.309051069999</v>
      </c>
      <c r="X46" s="27">
        <v>17292.80550471503</v>
      </c>
      <c r="Y46" s="27">
        <v>33744.100000000028</v>
      </c>
    </row>
    <row r="47" spans="1:25" x14ac:dyDescent="0.25">
      <c r="A47" s="27">
        <f t="shared" si="0"/>
        <v>44</v>
      </c>
      <c r="B47" s="2">
        <v>41898</v>
      </c>
      <c r="C47" s="3">
        <v>11</v>
      </c>
      <c r="D47" s="27">
        <v>1352389.9431179035</v>
      </c>
      <c r="E47" s="27">
        <v>510041.51920538704</v>
      </c>
      <c r="F47" s="27">
        <v>1965904.1388062998</v>
      </c>
      <c r="G47" s="27">
        <v>48850.276227969996</v>
      </c>
      <c r="H47" s="27">
        <v>0</v>
      </c>
      <c r="I47" s="27">
        <v>163802.40000000002</v>
      </c>
      <c r="J47" s="2">
        <v>42242</v>
      </c>
      <c r="K47" s="27">
        <v>17</v>
      </c>
      <c r="L47" s="27">
        <v>1631873.7715278175</v>
      </c>
      <c r="M47" s="27">
        <v>412416.49984253797</v>
      </c>
      <c r="N47" s="27">
        <v>1732699.9740609901</v>
      </c>
      <c r="O47" s="27">
        <v>40179.315537449998</v>
      </c>
      <c r="P47" s="27">
        <v>0</v>
      </c>
      <c r="Q47" s="27">
        <v>66085.455000000045</v>
      </c>
      <c r="R47" s="2">
        <v>42579</v>
      </c>
      <c r="S47" s="27">
        <v>16</v>
      </c>
      <c r="T47" s="27">
        <v>1445345.630256142</v>
      </c>
      <c r="U47" s="27">
        <v>482721.81645681895</v>
      </c>
      <c r="V47" s="27">
        <v>1640817.5010407229</v>
      </c>
      <c r="W47" s="27">
        <v>37470.910362186994</v>
      </c>
      <c r="X47" s="27">
        <v>0</v>
      </c>
      <c r="Y47" s="27">
        <v>55942.994999999974</v>
      </c>
    </row>
    <row r="48" spans="1:25" x14ac:dyDescent="0.25">
      <c r="A48" s="27">
        <f t="shared" si="0"/>
        <v>45</v>
      </c>
      <c r="B48" s="2">
        <v>41894</v>
      </c>
      <c r="C48" s="3">
        <v>16</v>
      </c>
      <c r="D48" s="27">
        <v>1618111.9704216691</v>
      </c>
      <c r="E48" s="27">
        <v>475658.63215619698</v>
      </c>
      <c r="F48" s="27">
        <v>1804798.5823661997</v>
      </c>
      <c r="G48" s="27">
        <v>38632.476474449999</v>
      </c>
      <c r="H48" s="27">
        <v>0</v>
      </c>
      <c r="I48" s="27">
        <v>102232.76500000025</v>
      </c>
      <c r="J48" s="2">
        <v>42258</v>
      </c>
      <c r="K48" s="27">
        <v>13</v>
      </c>
      <c r="L48" s="27">
        <v>1405945.8963524965</v>
      </c>
      <c r="M48" s="27">
        <v>459767.43374526693</v>
      </c>
      <c r="N48" s="27">
        <v>1816639.0240408999</v>
      </c>
      <c r="O48" s="27">
        <v>36906.36872454</v>
      </c>
      <c r="P48" s="27">
        <v>0</v>
      </c>
      <c r="Q48" s="27">
        <v>151826.01500000019</v>
      </c>
      <c r="R48" s="2">
        <v>42579</v>
      </c>
      <c r="S48" s="27">
        <v>19</v>
      </c>
      <c r="T48" s="27">
        <v>1768374.9263132056</v>
      </c>
      <c r="U48" s="27">
        <v>347340.32817575644</v>
      </c>
      <c r="V48" s="27">
        <v>1448472.7677136222</v>
      </c>
      <c r="W48" s="27">
        <v>43344.755739209999</v>
      </c>
      <c r="X48" s="27">
        <v>17292.80550471503</v>
      </c>
      <c r="Y48" s="27">
        <v>34383.074999999997</v>
      </c>
    </row>
    <row r="49" spans="1:25" x14ac:dyDescent="0.25">
      <c r="A49" s="27">
        <f t="shared" si="0"/>
        <v>46</v>
      </c>
      <c r="B49" s="2">
        <v>41890</v>
      </c>
      <c r="C49" s="3">
        <v>15</v>
      </c>
      <c r="D49" s="27">
        <v>1501349.2111309147</v>
      </c>
      <c r="E49" s="27">
        <v>493184.75819551997</v>
      </c>
      <c r="F49" s="27">
        <v>1839133.1024937001</v>
      </c>
      <c r="G49" s="27">
        <v>35573.888416219997</v>
      </c>
      <c r="H49" s="27">
        <v>0</v>
      </c>
      <c r="I49" s="27">
        <v>134616.84499999997</v>
      </c>
      <c r="J49" s="2">
        <v>42267</v>
      </c>
      <c r="K49" s="27">
        <v>16</v>
      </c>
      <c r="L49" s="27">
        <v>2047356.184676219</v>
      </c>
      <c r="M49" s="27">
        <v>284387.61786629009</v>
      </c>
      <c r="N49" s="27">
        <v>1477717.6150749298</v>
      </c>
      <c r="O49" s="27">
        <v>34011.485105200001</v>
      </c>
      <c r="P49" s="27">
        <v>0</v>
      </c>
      <c r="Q49" s="27">
        <v>27054.965000000007</v>
      </c>
      <c r="R49" s="2">
        <v>42578</v>
      </c>
      <c r="S49" s="27">
        <v>19</v>
      </c>
      <c r="T49" s="27">
        <v>1750100.8611465117</v>
      </c>
      <c r="U49" s="27">
        <v>349104.26070785709</v>
      </c>
      <c r="V49" s="27">
        <v>1460127.275457659</v>
      </c>
      <c r="W49" s="27">
        <v>47134.039342358999</v>
      </c>
      <c r="X49" s="27">
        <v>17292.80550471503</v>
      </c>
      <c r="Y49" s="27">
        <v>33681.94999999999</v>
      </c>
    </row>
    <row r="50" spans="1:25" x14ac:dyDescent="0.25">
      <c r="A50" s="27">
        <f t="shared" si="0"/>
        <v>47</v>
      </c>
      <c r="B50" s="2">
        <v>41890</v>
      </c>
      <c r="C50" s="3">
        <v>18</v>
      </c>
      <c r="D50" s="27">
        <v>1804114.4539789341</v>
      </c>
      <c r="E50" s="27">
        <v>389185.94930162298</v>
      </c>
      <c r="F50" s="27">
        <v>1688930.5211007001</v>
      </c>
      <c r="G50" s="27">
        <v>42551.479320080005</v>
      </c>
      <c r="H50" s="27">
        <v>18436.499877861137</v>
      </c>
      <c r="I50" s="27">
        <v>55512.205000000024</v>
      </c>
      <c r="J50" s="2">
        <v>42243</v>
      </c>
      <c r="K50" s="27">
        <v>19</v>
      </c>
      <c r="L50" s="27">
        <v>1882569.2296935122</v>
      </c>
      <c r="M50" s="27">
        <v>305739.19596863596</v>
      </c>
      <c r="N50" s="27">
        <v>1565783.7592559303</v>
      </c>
      <c r="O50" s="27">
        <v>40187.316949910004</v>
      </c>
      <c r="P50" s="27">
        <v>19152.213688005028</v>
      </c>
      <c r="Q50" s="27">
        <v>53685.384999999966</v>
      </c>
      <c r="R50" s="2">
        <v>42573</v>
      </c>
      <c r="S50" s="27">
        <v>14</v>
      </c>
      <c r="T50" s="27">
        <v>1365657.5810952331</v>
      </c>
      <c r="U50" s="27">
        <v>500425.62571777694</v>
      </c>
      <c r="V50" s="27">
        <v>1664873.4033704144</v>
      </c>
      <c r="W50" s="27">
        <v>34307.830050646997</v>
      </c>
      <c r="X50" s="27">
        <v>0</v>
      </c>
      <c r="Y50" s="27">
        <v>69482.15499999997</v>
      </c>
    </row>
    <row r="51" spans="1:25" x14ac:dyDescent="0.25">
      <c r="A51" s="27">
        <f t="shared" si="0"/>
        <v>48</v>
      </c>
      <c r="B51" s="2">
        <v>41894</v>
      </c>
      <c r="C51" s="3">
        <v>18</v>
      </c>
      <c r="D51" s="27">
        <v>1809912.4277559416</v>
      </c>
      <c r="E51" s="27">
        <v>387631.13868069003</v>
      </c>
      <c r="F51" s="27">
        <v>1683447.6240405999</v>
      </c>
      <c r="G51" s="27">
        <v>41926.143461020001</v>
      </c>
      <c r="H51" s="27">
        <v>20100.363282949769</v>
      </c>
      <c r="I51" s="27">
        <v>55065.794999999984</v>
      </c>
      <c r="J51" s="2">
        <v>42242</v>
      </c>
      <c r="K51" s="27">
        <v>18</v>
      </c>
      <c r="L51" s="27">
        <v>1730123.4657563386</v>
      </c>
      <c r="M51" s="27">
        <v>357278.42224368599</v>
      </c>
      <c r="N51" s="27">
        <v>1675080.0902902801</v>
      </c>
      <c r="O51" s="27">
        <v>39919.063572340005</v>
      </c>
      <c r="P51" s="27">
        <v>12129.735335736506</v>
      </c>
      <c r="Q51" s="27">
        <v>52578.990000000034</v>
      </c>
      <c r="R51" s="2">
        <v>42599</v>
      </c>
      <c r="S51" s="27">
        <v>16</v>
      </c>
      <c r="T51" s="27">
        <v>1427767.486563727</v>
      </c>
      <c r="U51" s="27">
        <v>476536.44372431003</v>
      </c>
      <c r="V51" s="27">
        <v>1598465.3956617669</v>
      </c>
      <c r="W51" s="27">
        <v>39234.996678228003</v>
      </c>
      <c r="X51" s="27">
        <v>0</v>
      </c>
      <c r="Y51" s="27">
        <v>86632.445000000007</v>
      </c>
    </row>
    <row r="52" spans="1:25" x14ac:dyDescent="0.25">
      <c r="A52" s="27">
        <f t="shared" si="0"/>
        <v>49</v>
      </c>
      <c r="B52" s="2">
        <v>41894</v>
      </c>
      <c r="C52" s="3">
        <v>15</v>
      </c>
      <c r="D52" s="27">
        <v>1487431.6569187122</v>
      </c>
      <c r="E52" s="27">
        <v>492984.575217676</v>
      </c>
      <c r="F52" s="27">
        <v>1847110.7245324</v>
      </c>
      <c r="G52" s="27">
        <v>35117.256014209997</v>
      </c>
      <c r="H52" s="27">
        <v>0</v>
      </c>
      <c r="I52" s="27">
        <v>134211.97499999995</v>
      </c>
      <c r="J52" s="2">
        <v>42243</v>
      </c>
      <c r="K52" s="27">
        <v>15</v>
      </c>
      <c r="L52" s="27">
        <v>1443417.0664348069</v>
      </c>
      <c r="M52" s="27">
        <v>455863.47644319606</v>
      </c>
      <c r="N52" s="27">
        <v>1804043.5992971</v>
      </c>
      <c r="O52" s="27">
        <v>34513.25812631</v>
      </c>
      <c r="P52" s="27">
        <v>0</v>
      </c>
      <c r="Q52" s="27">
        <v>123085.29499999991</v>
      </c>
      <c r="R52" s="2">
        <v>42572</v>
      </c>
      <c r="S52" s="27">
        <v>20</v>
      </c>
      <c r="T52" s="27">
        <v>1814000.577971488</v>
      </c>
      <c r="U52" s="27">
        <v>321782.33556470118</v>
      </c>
      <c r="V52" s="27">
        <v>1384815.8390333902</v>
      </c>
      <c r="W52" s="27">
        <v>49198.397394904998</v>
      </c>
      <c r="X52" s="27">
        <v>17292.80550471503</v>
      </c>
      <c r="Y52" s="27">
        <v>34766.435000000005</v>
      </c>
    </row>
    <row r="53" spans="1:25" x14ac:dyDescent="0.25">
      <c r="A53" s="27">
        <f t="shared" si="0"/>
        <v>50</v>
      </c>
      <c r="B53" s="2">
        <v>41895</v>
      </c>
      <c r="C53" s="3">
        <v>17</v>
      </c>
      <c r="D53" s="27">
        <v>2025218.1939950739</v>
      </c>
      <c r="E53" s="27">
        <v>337928.60986827896</v>
      </c>
      <c r="F53" s="27">
        <v>1552764.1033868999</v>
      </c>
      <c r="G53" s="27">
        <v>44845.854724620003</v>
      </c>
      <c r="H53" s="27">
        <v>586.26059575266834</v>
      </c>
      <c r="I53" s="27">
        <v>28756.044999999998</v>
      </c>
      <c r="J53" s="2">
        <v>42286</v>
      </c>
      <c r="K53" s="27">
        <v>17</v>
      </c>
      <c r="L53" s="27">
        <v>1584755.7866306899</v>
      </c>
      <c r="M53" s="27">
        <v>416460.72505783907</v>
      </c>
      <c r="N53" s="27">
        <v>1735346.2484218001</v>
      </c>
      <c r="O53" s="27">
        <v>36685.247423529996</v>
      </c>
      <c r="P53" s="27">
        <v>11576.449162527455</v>
      </c>
      <c r="Q53" s="27">
        <v>74493.214999999967</v>
      </c>
      <c r="R53" s="2">
        <v>42577</v>
      </c>
      <c r="S53" s="27">
        <v>16</v>
      </c>
      <c r="T53" s="27">
        <v>1410435.9621621149</v>
      </c>
      <c r="U53" s="27">
        <v>475754.79766706697</v>
      </c>
      <c r="V53" s="27">
        <v>1635791.2033867771</v>
      </c>
      <c r="W53" s="27">
        <v>36236.658260229997</v>
      </c>
      <c r="X53" s="27">
        <v>0</v>
      </c>
      <c r="Y53" s="27">
        <v>54609.339999999967</v>
      </c>
    </row>
    <row r="54" spans="1:25" x14ac:dyDescent="0.25">
      <c r="A54" s="27">
        <f t="shared" si="0"/>
        <v>51</v>
      </c>
      <c r="B54" s="2">
        <v>41896</v>
      </c>
      <c r="C54" s="3">
        <v>14</v>
      </c>
      <c r="D54" s="27">
        <v>2056900.4838977142</v>
      </c>
      <c r="E54" s="27">
        <v>323202.675673272</v>
      </c>
      <c r="F54" s="27">
        <v>1530075.8896279</v>
      </c>
      <c r="G54" s="27">
        <v>43844.04637276</v>
      </c>
      <c r="H54" s="27">
        <v>0</v>
      </c>
      <c r="I54" s="27">
        <v>26466.800000000003</v>
      </c>
      <c r="J54" s="2">
        <v>42230</v>
      </c>
      <c r="K54" s="27">
        <v>17</v>
      </c>
      <c r="L54" s="27">
        <v>1685659.0183439127</v>
      </c>
      <c r="M54" s="27">
        <v>387076.74914209498</v>
      </c>
      <c r="N54" s="27">
        <v>1687107.8507897002</v>
      </c>
      <c r="O54" s="27">
        <v>39450.790445670005</v>
      </c>
      <c r="P54" s="27">
        <v>0</v>
      </c>
      <c r="Q54" s="27">
        <v>51716.834999999992</v>
      </c>
      <c r="R54" s="2">
        <v>42571</v>
      </c>
      <c r="S54" s="27">
        <v>18</v>
      </c>
      <c r="T54" s="27">
        <v>1624675.6213967653</v>
      </c>
      <c r="U54" s="27">
        <v>403103.1339800359</v>
      </c>
      <c r="V54" s="27">
        <v>1505078.5936561439</v>
      </c>
      <c r="W54" s="27">
        <v>40884.757055349</v>
      </c>
      <c r="X54" s="27">
        <v>1277.7461845150397</v>
      </c>
      <c r="Y54" s="27">
        <v>35945.630000000005</v>
      </c>
    </row>
    <row r="55" spans="1:25" x14ac:dyDescent="0.25">
      <c r="A55" s="27">
        <f t="shared" si="0"/>
        <v>52</v>
      </c>
      <c r="B55" s="2">
        <v>41891</v>
      </c>
      <c r="C55" s="3">
        <v>18</v>
      </c>
      <c r="D55" s="27">
        <v>1748651.6986443372</v>
      </c>
      <c r="E55" s="27">
        <v>399551.55393289792</v>
      </c>
      <c r="F55" s="27">
        <v>1708232.9099039098</v>
      </c>
      <c r="G55" s="27">
        <v>42044.562949990002</v>
      </c>
      <c r="H55" s="27">
        <v>18883.174617482244</v>
      </c>
      <c r="I55" s="27">
        <v>58628.244999999974</v>
      </c>
      <c r="J55" s="2">
        <v>42242</v>
      </c>
      <c r="K55" s="27">
        <v>16</v>
      </c>
      <c r="L55" s="27">
        <v>1502159.8730580499</v>
      </c>
      <c r="M55" s="27">
        <v>439605.96408895496</v>
      </c>
      <c r="N55" s="27">
        <v>1769794.5602123002</v>
      </c>
      <c r="O55" s="27">
        <v>38413.241702159998</v>
      </c>
      <c r="P55" s="27">
        <v>0</v>
      </c>
      <c r="Q55" s="27">
        <v>97119.725000000006</v>
      </c>
      <c r="R55" s="2">
        <v>42541</v>
      </c>
      <c r="S55" s="27">
        <v>14</v>
      </c>
      <c r="T55" s="27">
        <v>1343787.3217256814</v>
      </c>
      <c r="U55" s="27">
        <v>480789.20560969197</v>
      </c>
      <c r="V55" s="27">
        <v>1664038.5554167749</v>
      </c>
      <c r="W55" s="27">
        <v>37959.06845413</v>
      </c>
      <c r="X55" s="27">
        <v>0</v>
      </c>
      <c r="Y55" s="27">
        <v>82284.48500000003</v>
      </c>
    </row>
    <row r="56" spans="1:25" x14ac:dyDescent="0.25">
      <c r="A56" s="27">
        <f t="shared" si="0"/>
        <v>53</v>
      </c>
      <c r="B56" s="2">
        <v>41895</v>
      </c>
      <c r="C56" s="3">
        <v>18</v>
      </c>
      <c r="D56" s="27">
        <v>2040079.5717954191</v>
      </c>
      <c r="E56" s="27">
        <v>318783.82146256999</v>
      </c>
      <c r="F56" s="27">
        <v>1516047.3873576999</v>
      </c>
      <c r="G56" s="27">
        <v>47227.755850900001</v>
      </c>
      <c r="H56" s="27">
        <v>20100.363282949769</v>
      </c>
      <c r="I56" s="27">
        <v>30351.729999999974</v>
      </c>
      <c r="J56" s="2">
        <v>42272</v>
      </c>
      <c r="K56" s="27">
        <v>17</v>
      </c>
      <c r="L56" s="27">
        <v>1645359.8244942769</v>
      </c>
      <c r="M56" s="27">
        <v>393409.381505278</v>
      </c>
      <c r="N56" s="27">
        <v>1692657.80006888</v>
      </c>
      <c r="O56" s="27">
        <v>42028.708607660003</v>
      </c>
      <c r="P56" s="27">
        <v>5665.8632160348388</v>
      </c>
      <c r="Q56" s="27">
        <v>65248.864999999962</v>
      </c>
      <c r="R56" s="2">
        <v>42580</v>
      </c>
      <c r="S56" s="27">
        <v>17</v>
      </c>
      <c r="T56" s="27">
        <v>1536637.1405328282</v>
      </c>
      <c r="U56" s="27">
        <v>424888.989220827</v>
      </c>
      <c r="V56" s="27">
        <v>1560324.2570519494</v>
      </c>
      <c r="W56" s="27">
        <v>39124.910019428004</v>
      </c>
      <c r="X56" s="27">
        <v>0</v>
      </c>
      <c r="Y56" s="27">
        <v>38949.254999999997</v>
      </c>
    </row>
    <row r="57" spans="1:25" x14ac:dyDescent="0.25">
      <c r="A57" s="27">
        <f t="shared" si="0"/>
        <v>54</v>
      </c>
      <c r="B57" s="2">
        <v>41893</v>
      </c>
      <c r="C57" s="3">
        <v>17</v>
      </c>
      <c r="D57" s="27">
        <v>1658856.0628957716</v>
      </c>
      <c r="E57" s="27">
        <v>452296.28988522699</v>
      </c>
      <c r="F57" s="27">
        <v>1745440.5580547</v>
      </c>
      <c r="G57" s="27">
        <v>41204.481641300001</v>
      </c>
      <c r="H57" s="27">
        <v>0</v>
      </c>
      <c r="I57" s="27">
        <v>73640.125000000044</v>
      </c>
      <c r="J57" s="2">
        <v>42230</v>
      </c>
      <c r="K57" s="27">
        <v>18</v>
      </c>
      <c r="L57" s="27">
        <v>1783881.235668119</v>
      </c>
      <c r="M57" s="27">
        <v>340806.99881242501</v>
      </c>
      <c r="N57" s="27">
        <v>1625904.0886965799</v>
      </c>
      <c r="O57" s="27">
        <v>38787.104361139995</v>
      </c>
      <c r="P57" s="27">
        <v>7735.3663062109381</v>
      </c>
      <c r="Q57" s="27">
        <v>40855.945000000007</v>
      </c>
      <c r="R57" s="2">
        <v>42572</v>
      </c>
      <c r="S57" s="27">
        <v>15</v>
      </c>
      <c r="T57" s="27">
        <v>1335920.9516009015</v>
      </c>
      <c r="U57" s="27">
        <v>500852.60976422299</v>
      </c>
      <c r="V57" s="27">
        <v>1652775.7906912374</v>
      </c>
      <c r="W57" s="27">
        <v>34488.890482875999</v>
      </c>
      <c r="X57" s="27">
        <v>0</v>
      </c>
      <c r="Y57" s="27">
        <v>67384.494999999966</v>
      </c>
    </row>
    <row r="58" spans="1:25" x14ac:dyDescent="0.25">
      <c r="A58" s="27">
        <f t="shared" si="0"/>
        <v>55</v>
      </c>
      <c r="B58" s="2">
        <v>41893</v>
      </c>
      <c r="C58" s="3">
        <v>16</v>
      </c>
      <c r="D58" s="27">
        <v>1541447.4146013171</v>
      </c>
      <c r="E58" s="27">
        <v>482456.64757064905</v>
      </c>
      <c r="F58" s="27">
        <v>1804573.9223863001</v>
      </c>
      <c r="G58" s="27">
        <v>38367.522093799998</v>
      </c>
      <c r="H58" s="27">
        <v>0</v>
      </c>
      <c r="I58" s="27">
        <v>104500.74500000002</v>
      </c>
      <c r="J58" s="2">
        <v>42290</v>
      </c>
      <c r="K58" s="27">
        <v>16</v>
      </c>
      <c r="L58" s="27">
        <v>1436698.0049568997</v>
      </c>
      <c r="M58" s="27">
        <v>440790.20293737401</v>
      </c>
      <c r="N58" s="27">
        <v>1809283.4630566998</v>
      </c>
      <c r="O58" s="27">
        <v>36727.258151690003</v>
      </c>
      <c r="P58" s="27">
        <v>0</v>
      </c>
      <c r="Q58" s="27">
        <v>111766.55999999994</v>
      </c>
      <c r="R58" s="2">
        <v>42580</v>
      </c>
      <c r="S58" s="27">
        <v>18</v>
      </c>
      <c r="T58" s="27">
        <v>1630246.338537426</v>
      </c>
      <c r="U58" s="27">
        <v>377561.098747682</v>
      </c>
      <c r="V58" s="27">
        <v>1505221.98969044</v>
      </c>
      <c r="W58" s="27">
        <v>40731.602020891005</v>
      </c>
      <c r="X58" s="27">
        <v>2963.7947212247573</v>
      </c>
      <c r="Y58" s="27">
        <v>33032.629999999968</v>
      </c>
    </row>
    <row r="59" spans="1:25" x14ac:dyDescent="0.25">
      <c r="A59" s="27">
        <f t="shared" si="0"/>
        <v>56</v>
      </c>
      <c r="B59" s="2">
        <v>41891</v>
      </c>
      <c r="C59" s="3">
        <v>14</v>
      </c>
      <c r="D59" s="27">
        <v>1360712.6313781026</v>
      </c>
      <c r="E59" s="27">
        <v>502907.31846190104</v>
      </c>
      <c r="F59" s="27">
        <v>1911800.17082786</v>
      </c>
      <c r="G59" s="27">
        <v>36242.297399620002</v>
      </c>
      <c r="H59" s="27">
        <v>0</v>
      </c>
      <c r="I59" s="27">
        <v>146218.44</v>
      </c>
      <c r="J59" s="2">
        <v>42230</v>
      </c>
      <c r="K59" s="27">
        <v>16</v>
      </c>
      <c r="L59" s="27">
        <v>1585156.8434228508</v>
      </c>
      <c r="M59" s="27">
        <v>414841.63310870901</v>
      </c>
      <c r="N59" s="27">
        <v>1723421.7927438</v>
      </c>
      <c r="O59" s="27">
        <v>38889.05370787</v>
      </c>
      <c r="P59" s="27">
        <v>0</v>
      </c>
      <c r="Q59" s="27">
        <v>72662.664999999994</v>
      </c>
      <c r="R59" s="2">
        <v>42578</v>
      </c>
      <c r="S59" s="27">
        <v>15</v>
      </c>
      <c r="T59" s="27">
        <v>1311468.2346306909</v>
      </c>
      <c r="U59" s="27">
        <v>491858.01062259596</v>
      </c>
      <c r="V59" s="27">
        <v>1679314.9496978417</v>
      </c>
      <c r="W59" s="27">
        <v>34895.037042340002</v>
      </c>
      <c r="X59" s="27">
        <v>0</v>
      </c>
      <c r="Y59" s="27">
        <v>63100.14</v>
      </c>
    </row>
    <row r="60" spans="1:25" x14ac:dyDescent="0.25">
      <c r="A60" s="27">
        <f t="shared" si="0"/>
        <v>57</v>
      </c>
      <c r="B60" s="2">
        <v>41895</v>
      </c>
      <c r="C60" s="3">
        <v>16</v>
      </c>
      <c r="D60" s="27">
        <v>1960468.2434837366</v>
      </c>
      <c r="E60" s="27">
        <v>350272.11237151804</v>
      </c>
      <c r="F60" s="27">
        <v>1557372.5137904</v>
      </c>
      <c r="G60" s="27">
        <v>44651.95770354</v>
      </c>
      <c r="H60" s="27">
        <v>0</v>
      </c>
      <c r="I60" s="27">
        <v>27536.119999999988</v>
      </c>
      <c r="J60" s="2">
        <v>42286</v>
      </c>
      <c r="K60" s="27">
        <v>18</v>
      </c>
      <c r="L60" s="27">
        <v>1691452.6942961463</v>
      </c>
      <c r="M60" s="27">
        <v>355694.62233570003</v>
      </c>
      <c r="N60" s="27">
        <v>1669149.2866142699</v>
      </c>
      <c r="O60" s="27">
        <v>36941.009848189999</v>
      </c>
      <c r="P60" s="27">
        <v>19152.213688005028</v>
      </c>
      <c r="Q60" s="27">
        <v>58800.694999999978</v>
      </c>
      <c r="R60" s="2">
        <v>42541</v>
      </c>
      <c r="S60" s="27">
        <v>20</v>
      </c>
      <c r="T60" s="27">
        <v>1810755.7781297199</v>
      </c>
      <c r="U60" s="27">
        <v>302596.66807699448</v>
      </c>
      <c r="V60" s="27">
        <v>1366903.3897706631</v>
      </c>
      <c r="W60" s="27">
        <v>47232.582425629997</v>
      </c>
      <c r="X60" s="27">
        <v>17292.80550471503</v>
      </c>
      <c r="Y60" s="27">
        <v>34484.820000000014</v>
      </c>
    </row>
    <row r="61" spans="1:25" x14ac:dyDescent="0.25">
      <c r="A61" s="27">
        <f t="shared" si="0"/>
        <v>58</v>
      </c>
      <c r="B61" s="2">
        <v>41890</v>
      </c>
      <c r="C61" s="3">
        <v>14</v>
      </c>
      <c r="D61" s="27">
        <v>1407627.2497994099</v>
      </c>
      <c r="E61" s="27">
        <v>492641.11168566096</v>
      </c>
      <c r="F61" s="27">
        <v>1853162.2967410001</v>
      </c>
      <c r="G61" s="27">
        <v>35875.470443780003</v>
      </c>
      <c r="H61" s="27">
        <v>0</v>
      </c>
      <c r="I61" s="27">
        <v>142651.73000000004</v>
      </c>
      <c r="J61" s="2">
        <v>42257</v>
      </c>
      <c r="K61" s="27">
        <v>12</v>
      </c>
      <c r="L61" s="27">
        <v>1266760.095121366</v>
      </c>
      <c r="M61" s="27">
        <v>470858.01086030703</v>
      </c>
      <c r="N61" s="27">
        <v>1882713.6881733998</v>
      </c>
      <c r="O61" s="27">
        <v>38572.437099399998</v>
      </c>
      <c r="P61" s="27">
        <v>0</v>
      </c>
      <c r="Q61" s="27">
        <v>164370.81000000008</v>
      </c>
      <c r="R61" s="2">
        <v>42571</v>
      </c>
      <c r="S61" s="27">
        <v>19</v>
      </c>
      <c r="T61" s="27">
        <v>1709026.9019830571</v>
      </c>
      <c r="U61" s="27">
        <v>348676.10740170855</v>
      </c>
      <c r="V61" s="27">
        <v>1412189.7861277151</v>
      </c>
      <c r="W61" s="27">
        <v>44051.522095738997</v>
      </c>
      <c r="X61" s="27">
        <v>17292.80550471503</v>
      </c>
      <c r="Y61" s="27">
        <v>33274.990000000049</v>
      </c>
    </row>
    <row r="62" spans="1:25" x14ac:dyDescent="0.25">
      <c r="A62" s="27">
        <f t="shared" si="0"/>
        <v>59</v>
      </c>
      <c r="B62" s="2">
        <v>41899</v>
      </c>
      <c r="C62" s="3">
        <v>21</v>
      </c>
      <c r="D62" s="27">
        <v>1964258.1912363656</v>
      </c>
      <c r="E62" s="27">
        <v>308814.32811790996</v>
      </c>
      <c r="F62" s="27">
        <v>1539812.7192645001</v>
      </c>
      <c r="G62" s="27">
        <v>49572.379328509996</v>
      </c>
      <c r="H62" s="27">
        <v>20100.363282949769</v>
      </c>
      <c r="I62" s="27">
        <v>48222.49500000001</v>
      </c>
      <c r="J62" s="2">
        <v>42291</v>
      </c>
      <c r="K62" s="27">
        <v>17</v>
      </c>
      <c r="L62" s="27">
        <v>1524435.2249978557</v>
      </c>
      <c r="M62" s="27">
        <v>406783.599389187</v>
      </c>
      <c r="N62" s="27">
        <v>1761389.0017616199</v>
      </c>
      <c r="O62" s="27">
        <v>36932.298187970002</v>
      </c>
      <c r="P62" s="27">
        <v>13566.15136233687</v>
      </c>
      <c r="Q62" s="27">
        <v>73948.070000000007</v>
      </c>
      <c r="R62" s="2">
        <v>42639</v>
      </c>
      <c r="S62" s="27">
        <v>21</v>
      </c>
      <c r="T62" s="27">
        <v>1791977.7708954215</v>
      </c>
      <c r="U62" s="27">
        <v>303904.62416654109</v>
      </c>
      <c r="V62" s="27">
        <v>1362042.644993193</v>
      </c>
      <c r="W62" s="27">
        <v>46496.646018753003</v>
      </c>
      <c r="X62" s="27">
        <v>17292.80550471503</v>
      </c>
      <c r="Y62" s="27">
        <v>42510.685000000012</v>
      </c>
    </row>
    <row r="63" spans="1:25" x14ac:dyDescent="0.25">
      <c r="A63" s="27">
        <f t="shared" si="0"/>
        <v>60</v>
      </c>
      <c r="B63" s="2">
        <v>41893</v>
      </c>
      <c r="C63" s="3">
        <v>15</v>
      </c>
      <c r="D63" s="27">
        <v>1400470.3656659452</v>
      </c>
      <c r="E63" s="27">
        <v>494283.3447408959</v>
      </c>
      <c r="F63" s="27">
        <v>1857526.1094851</v>
      </c>
      <c r="G63" s="27">
        <v>35080.966276979998</v>
      </c>
      <c r="H63" s="27">
        <v>0</v>
      </c>
      <c r="I63" s="27">
        <v>132979.94999999995</v>
      </c>
      <c r="J63" s="2">
        <v>42290</v>
      </c>
      <c r="K63" s="27">
        <v>18</v>
      </c>
      <c r="L63" s="27">
        <v>1643281.2554290567</v>
      </c>
      <c r="M63" s="27">
        <v>352917.64512176398</v>
      </c>
      <c r="N63" s="27">
        <v>1700579.2807171699</v>
      </c>
      <c r="O63" s="27">
        <v>36290.42187926</v>
      </c>
      <c r="P63" s="27">
        <v>19152.213688005028</v>
      </c>
      <c r="Q63" s="27">
        <v>60676.255000000019</v>
      </c>
      <c r="R63" s="2">
        <v>42579</v>
      </c>
      <c r="S63" s="27">
        <v>15</v>
      </c>
      <c r="T63" s="27">
        <v>1312535.6720989239</v>
      </c>
      <c r="U63" s="27">
        <v>491914.09519724298</v>
      </c>
      <c r="V63" s="27">
        <v>1659781.5153148021</v>
      </c>
      <c r="W63" s="27">
        <v>34712.472576524</v>
      </c>
      <c r="X63" s="27">
        <v>0</v>
      </c>
      <c r="Y63" s="27">
        <v>63412.22</v>
      </c>
    </row>
    <row r="64" spans="1:25" x14ac:dyDescent="0.25">
      <c r="A64" s="27">
        <f t="shared" si="0"/>
        <v>61</v>
      </c>
      <c r="B64" s="2">
        <v>41897</v>
      </c>
      <c r="C64" s="3">
        <v>11</v>
      </c>
      <c r="D64" s="27">
        <v>1272688.6213041665</v>
      </c>
      <c r="E64" s="27">
        <v>494940.43669826799</v>
      </c>
      <c r="F64" s="27">
        <v>1941568.0661046</v>
      </c>
      <c r="G64" s="27">
        <v>48945.702339800002</v>
      </c>
      <c r="H64" s="27">
        <v>0</v>
      </c>
      <c r="I64" s="27">
        <v>160768.84999999998</v>
      </c>
      <c r="J64" s="2">
        <v>42267</v>
      </c>
      <c r="K64" s="27">
        <v>19</v>
      </c>
      <c r="L64" s="27">
        <v>2089385.0375220168</v>
      </c>
      <c r="M64" s="27">
        <v>245787.37494882196</v>
      </c>
      <c r="N64" s="27">
        <v>1390552.6654677901</v>
      </c>
      <c r="O64" s="27">
        <v>35761.736640720002</v>
      </c>
      <c r="P64" s="27">
        <v>19152.213688005028</v>
      </c>
      <c r="Q64" s="27">
        <v>31686.42</v>
      </c>
      <c r="R64" s="2">
        <v>42597</v>
      </c>
      <c r="S64" s="27">
        <v>21</v>
      </c>
      <c r="T64" s="27">
        <v>1831071.1842345672</v>
      </c>
      <c r="U64" s="27">
        <v>304741.07298963837</v>
      </c>
      <c r="V64" s="27">
        <v>1319473.4889390832</v>
      </c>
      <c r="W64" s="27">
        <v>50593.115302572995</v>
      </c>
      <c r="X64" s="27">
        <v>17292.80550471503</v>
      </c>
      <c r="Y64" s="27">
        <v>38337.929999999949</v>
      </c>
    </row>
    <row r="65" spans="1:25" x14ac:dyDescent="0.25">
      <c r="A65" s="27">
        <f t="shared" si="0"/>
        <v>62</v>
      </c>
      <c r="B65" s="2">
        <v>41893</v>
      </c>
      <c r="C65" s="3">
        <v>18</v>
      </c>
      <c r="D65" s="27">
        <v>1735656.413142713</v>
      </c>
      <c r="E65" s="27">
        <v>393071.35290265002</v>
      </c>
      <c r="F65" s="27">
        <v>1664027.4911638997</v>
      </c>
      <c r="G65" s="27">
        <v>41336.123954940005</v>
      </c>
      <c r="H65" s="27">
        <v>19782.107530969737</v>
      </c>
      <c r="I65" s="27">
        <v>59899.205000000024</v>
      </c>
      <c r="J65" s="2">
        <v>42244</v>
      </c>
      <c r="K65" s="27">
        <v>20</v>
      </c>
      <c r="L65" s="27">
        <v>1913234.7884682992</v>
      </c>
      <c r="M65" s="27">
        <v>286009.98453664395</v>
      </c>
      <c r="N65" s="27">
        <v>1503513.1450489101</v>
      </c>
      <c r="O65" s="27">
        <v>42295.048894569998</v>
      </c>
      <c r="P65" s="27">
        <v>19152.213688005028</v>
      </c>
      <c r="Q65" s="27">
        <v>45870.485000000044</v>
      </c>
      <c r="R65" s="2">
        <v>42598</v>
      </c>
      <c r="S65" s="27">
        <v>15</v>
      </c>
      <c r="T65" s="27">
        <v>1297537.6387167925</v>
      </c>
      <c r="U65" s="27">
        <v>489781.19484843296</v>
      </c>
      <c r="V65" s="27">
        <v>1614303.708451947</v>
      </c>
      <c r="W65" s="27">
        <v>33273.105030081999</v>
      </c>
      <c r="X65" s="27">
        <v>0</v>
      </c>
      <c r="Y65" s="27">
        <v>111471.58499999999</v>
      </c>
    </row>
    <row r="66" spans="1:25" x14ac:dyDescent="0.25">
      <c r="A66" s="27">
        <f t="shared" si="0"/>
        <v>63</v>
      </c>
      <c r="B66" s="2">
        <v>41894</v>
      </c>
      <c r="C66" s="3">
        <v>14</v>
      </c>
      <c r="D66" s="27">
        <v>1368548.2957210431</v>
      </c>
      <c r="E66" s="27">
        <v>493788.57614076295</v>
      </c>
      <c r="F66" s="27">
        <v>1872154.5144220004</v>
      </c>
      <c r="G66" s="27">
        <v>35566.848450030004</v>
      </c>
      <c r="H66" s="27">
        <v>0</v>
      </c>
      <c r="I66" s="27">
        <v>142329.40999999992</v>
      </c>
      <c r="J66" s="2">
        <v>42256</v>
      </c>
      <c r="K66" s="27">
        <v>22</v>
      </c>
      <c r="L66" s="27">
        <v>1990269.904783196</v>
      </c>
      <c r="M66" s="27">
        <v>250366.11671623698</v>
      </c>
      <c r="N66" s="27">
        <v>1457429.22235498</v>
      </c>
      <c r="O66" s="27">
        <v>49229.526441349997</v>
      </c>
      <c r="P66" s="27">
        <v>19152.213688005028</v>
      </c>
      <c r="Q66" s="27">
        <v>41806.210000000021</v>
      </c>
      <c r="R66" s="2">
        <v>42598</v>
      </c>
      <c r="S66" s="27">
        <v>20</v>
      </c>
      <c r="T66" s="27">
        <v>1769879.5280720626</v>
      </c>
      <c r="U66" s="27">
        <v>318152.02833821392</v>
      </c>
      <c r="V66" s="27">
        <v>1353572.6357451549</v>
      </c>
      <c r="W66" s="27">
        <v>46359.246076546005</v>
      </c>
      <c r="X66" s="27">
        <v>17292.80550471503</v>
      </c>
      <c r="Y66" s="27">
        <v>40788.10500000001</v>
      </c>
    </row>
    <row r="67" spans="1:25" x14ac:dyDescent="0.25">
      <c r="A67" s="27">
        <f t="shared" si="0"/>
        <v>64</v>
      </c>
      <c r="B67" s="2">
        <v>41899</v>
      </c>
      <c r="C67" s="3">
        <v>10</v>
      </c>
      <c r="D67" s="27">
        <v>1302458.3312109765</v>
      </c>
      <c r="E67" s="27">
        <v>463986.27682271204</v>
      </c>
      <c r="F67" s="27">
        <v>1916527.0030099999</v>
      </c>
      <c r="G67" s="27">
        <v>52359.500907399997</v>
      </c>
      <c r="H67" s="27">
        <v>0</v>
      </c>
      <c r="I67" s="27">
        <v>160980.88499999995</v>
      </c>
      <c r="J67" s="2">
        <v>42272</v>
      </c>
      <c r="K67" s="27">
        <v>16</v>
      </c>
      <c r="L67" s="27">
        <v>1508849.6017967942</v>
      </c>
      <c r="M67" s="27">
        <v>423470.19745013095</v>
      </c>
      <c r="N67" s="27">
        <v>1739199.5863999</v>
      </c>
      <c r="O67" s="27">
        <v>40829.107483170003</v>
      </c>
      <c r="P67" s="27">
        <v>0</v>
      </c>
      <c r="Q67" s="27">
        <v>94558.135000000038</v>
      </c>
      <c r="R67" s="2">
        <v>42597</v>
      </c>
      <c r="S67" s="27">
        <v>13</v>
      </c>
      <c r="T67" s="27">
        <v>1195953.4724950048</v>
      </c>
      <c r="U67" s="27">
        <v>494037.56404357799</v>
      </c>
      <c r="V67" s="27">
        <v>1697800.6859999308</v>
      </c>
      <c r="W67" s="27">
        <v>40945.542505388999</v>
      </c>
      <c r="X67" s="27">
        <v>0</v>
      </c>
      <c r="Y67" s="27">
        <v>116740.66499999996</v>
      </c>
    </row>
    <row r="68" spans="1:25" x14ac:dyDescent="0.25">
      <c r="A68" s="27">
        <f t="shared" si="0"/>
        <v>65</v>
      </c>
      <c r="B68" s="2">
        <v>41896</v>
      </c>
      <c r="C68" s="3">
        <v>21</v>
      </c>
      <c r="D68" s="27">
        <v>2127393.844227762</v>
      </c>
      <c r="E68" s="27">
        <v>275055.77442927699</v>
      </c>
      <c r="F68" s="27">
        <v>1389455.2868273801</v>
      </c>
      <c r="G68" s="27">
        <v>51094.356436279995</v>
      </c>
      <c r="H68" s="27">
        <v>20100.363282949769</v>
      </c>
      <c r="I68" s="27">
        <v>31584.079999999984</v>
      </c>
      <c r="J68" s="2">
        <v>42258</v>
      </c>
      <c r="K68" s="27">
        <v>20</v>
      </c>
      <c r="L68" s="27">
        <v>1883315.1924298259</v>
      </c>
      <c r="M68" s="27">
        <v>287854.05961959105</v>
      </c>
      <c r="N68" s="27">
        <v>1521164.7279336001</v>
      </c>
      <c r="O68" s="27">
        <v>42683.018478500002</v>
      </c>
      <c r="P68" s="27">
        <v>19152.213688005028</v>
      </c>
      <c r="Q68" s="27">
        <v>49741.185000000005</v>
      </c>
      <c r="R68" s="2">
        <v>42580</v>
      </c>
      <c r="S68" s="27">
        <v>16</v>
      </c>
      <c r="T68" s="27">
        <v>1409286.4308970342</v>
      </c>
      <c r="U68" s="27">
        <v>452484.15606014495</v>
      </c>
      <c r="V68" s="27">
        <v>1593972.4177846869</v>
      </c>
      <c r="W68" s="27">
        <v>36981.191603715</v>
      </c>
      <c r="X68" s="27">
        <v>0</v>
      </c>
      <c r="Y68" s="27">
        <v>50668.084999999985</v>
      </c>
    </row>
    <row r="69" spans="1:25" x14ac:dyDescent="0.25">
      <c r="A69" s="27">
        <f t="shared" si="0"/>
        <v>66</v>
      </c>
      <c r="B69" s="2">
        <v>41892</v>
      </c>
      <c r="C69" s="3">
        <v>17</v>
      </c>
      <c r="D69" s="27">
        <v>1566262.7582695978</v>
      </c>
      <c r="E69" s="27">
        <v>445851.14632707502</v>
      </c>
      <c r="F69" s="27">
        <v>1744251.9799645999</v>
      </c>
      <c r="G69" s="27">
        <v>40021.976122089996</v>
      </c>
      <c r="H69" s="27">
        <v>0</v>
      </c>
      <c r="I69" s="27">
        <v>71021.0649999999</v>
      </c>
      <c r="J69" s="2">
        <v>42244</v>
      </c>
      <c r="K69" s="27">
        <v>13</v>
      </c>
      <c r="L69" s="27">
        <v>1349212.2061072139</v>
      </c>
      <c r="M69" s="27">
        <v>456841.21925142297</v>
      </c>
      <c r="N69" s="27">
        <v>1822179.2423910999</v>
      </c>
      <c r="O69" s="27">
        <v>37213.0080112</v>
      </c>
      <c r="P69" s="27">
        <v>0</v>
      </c>
      <c r="Q69" s="27">
        <v>132508.13500000004</v>
      </c>
      <c r="R69" s="2">
        <v>42541</v>
      </c>
      <c r="S69" s="27">
        <v>13</v>
      </c>
      <c r="T69" s="27">
        <v>1254719.3991343349</v>
      </c>
      <c r="U69" s="27">
        <v>484041.07784285699</v>
      </c>
      <c r="V69" s="27">
        <v>1672319.5200997982</v>
      </c>
      <c r="W69" s="27">
        <v>41277.953348359995</v>
      </c>
      <c r="X69" s="27">
        <v>0</v>
      </c>
      <c r="Y69" s="27">
        <v>86633.110000000015</v>
      </c>
    </row>
    <row r="70" spans="1:25" x14ac:dyDescent="0.25">
      <c r="A70" s="27">
        <f t="shared" ref="A70:A103" si="1">A69+1</f>
        <v>67</v>
      </c>
      <c r="B70" s="2">
        <v>41892</v>
      </c>
      <c r="C70" s="3">
        <v>16</v>
      </c>
      <c r="D70" s="27">
        <v>1456892.8687976138</v>
      </c>
      <c r="E70" s="27">
        <v>474859.36706301995</v>
      </c>
      <c r="F70" s="27">
        <v>1797225.8054263999</v>
      </c>
      <c r="G70" s="27">
        <v>38192.235010389995</v>
      </c>
      <c r="H70" s="27">
        <v>0</v>
      </c>
      <c r="I70" s="27">
        <v>100059.28000000012</v>
      </c>
      <c r="J70" s="2">
        <v>42258</v>
      </c>
      <c r="K70" s="27">
        <v>19</v>
      </c>
      <c r="L70" s="27">
        <v>1852383.852182376</v>
      </c>
      <c r="M70" s="27">
        <v>294718.94547746901</v>
      </c>
      <c r="N70" s="27">
        <v>1536225.1874239999</v>
      </c>
      <c r="O70" s="27">
        <v>39373.228197510005</v>
      </c>
      <c r="P70" s="27">
        <v>19152.213688005028</v>
      </c>
      <c r="Q70" s="27">
        <v>50280.585000000014</v>
      </c>
      <c r="R70" s="2">
        <v>42578</v>
      </c>
      <c r="S70" s="27">
        <v>20</v>
      </c>
      <c r="T70" s="27">
        <v>1720387.0425837953</v>
      </c>
      <c r="U70" s="27">
        <v>318387.08037567837</v>
      </c>
      <c r="V70" s="27">
        <v>1399208.2195413669</v>
      </c>
      <c r="W70" s="27">
        <v>47368.413028375995</v>
      </c>
      <c r="X70" s="27">
        <v>17292.80550471503</v>
      </c>
      <c r="Y70" s="27">
        <v>34244.205000000002</v>
      </c>
    </row>
    <row r="71" spans="1:25" x14ac:dyDescent="0.25">
      <c r="A71" s="27">
        <f t="shared" si="1"/>
        <v>68</v>
      </c>
      <c r="B71" s="2">
        <v>41889</v>
      </c>
      <c r="C71" s="3">
        <v>17</v>
      </c>
      <c r="D71" s="27">
        <v>2031699.9161551949</v>
      </c>
      <c r="E71" s="27">
        <v>299041.91117047705</v>
      </c>
      <c r="F71" s="27">
        <v>1456092.9956354797</v>
      </c>
      <c r="G71" s="27">
        <v>39188.91946859</v>
      </c>
      <c r="H71" s="27">
        <v>0</v>
      </c>
      <c r="I71" s="27">
        <v>26555.090000000004</v>
      </c>
      <c r="J71" s="2">
        <v>42243</v>
      </c>
      <c r="K71" s="27">
        <v>20</v>
      </c>
      <c r="L71" s="27">
        <v>1851191.8149404172</v>
      </c>
      <c r="M71" s="27">
        <v>284812.38070378097</v>
      </c>
      <c r="N71" s="27">
        <v>1534909.5323374502</v>
      </c>
      <c r="O71" s="27">
        <v>44985.765838589999</v>
      </c>
      <c r="P71" s="27">
        <v>19152.213688005028</v>
      </c>
      <c r="Q71" s="27">
        <v>51154.164999999986</v>
      </c>
      <c r="R71" s="2">
        <v>42639</v>
      </c>
      <c r="S71" s="27">
        <v>15</v>
      </c>
      <c r="T71" s="27">
        <v>1168310.020447039</v>
      </c>
      <c r="U71" s="27">
        <v>509166.16273202101</v>
      </c>
      <c r="V71" s="27">
        <v>1702255.470664304</v>
      </c>
      <c r="W71" s="27">
        <v>33721.227230242002</v>
      </c>
      <c r="X71" s="27">
        <v>0</v>
      </c>
      <c r="Y71" s="27">
        <v>122677.61500000006</v>
      </c>
    </row>
    <row r="72" spans="1:25" x14ac:dyDescent="0.25">
      <c r="A72" s="27">
        <f t="shared" si="1"/>
        <v>69</v>
      </c>
      <c r="B72" s="2">
        <v>41893</v>
      </c>
      <c r="C72" s="3">
        <v>14</v>
      </c>
      <c r="D72" s="27">
        <v>1283695.9339095682</v>
      </c>
      <c r="E72" s="27">
        <v>492153.55288004206</v>
      </c>
      <c r="F72" s="27">
        <v>1880560.7516052702</v>
      </c>
      <c r="G72" s="27">
        <v>34980.164151899997</v>
      </c>
      <c r="H72" s="27">
        <v>0</v>
      </c>
      <c r="I72" s="27">
        <v>140764.25499999992</v>
      </c>
      <c r="J72" s="2">
        <v>42255</v>
      </c>
      <c r="K72" s="27">
        <v>21</v>
      </c>
      <c r="L72" s="27">
        <v>1948863.6209438241</v>
      </c>
      <c r="M72" s="27">
        <v>268523.54787027399</v>
      </c>
      <c r="N72" s="27">
        <v>1452660.33662562</v>
      </c>
      <c r="O72" s="27">
        <v>45609.878749230003</v>
      </c>
      <c r="P72" s="27">
        <v>19152.213688005028</v>
      </c>
      <c r="Q72" s="27">
        <v>47589.779999999926</v>
      </c>
      <c r="R72" s="2">
        <v>42571</v>
      </c>
      <c r="S72" s="27">
        <v>17</v>
      </c>
      <c r="T72" s="27">
        <v>1450684.386742088</v>
      </c>
      <c r="U72" s="27">
        <v>450265.197750544</v>
      </c>
      <c r="V72" s="27">
        <v>1553766.1989337509</v>
      </c>
      <c r="W72" s="27">
        <v>38662.259707997</v>
      </c>
      <c r="X72" s="27">
        <v>0</v>
      </c>
      <c r="Y72" s="27">
        <v>41155.310000000005</v>
      </c>
    </row>
    <row r="73" spans="1:25" x14ac:dyDescent="0.25">
      <c r="A73" s="27">
        <f t="shared" si="1"/>
        <v>70</v>
      </c>
      <c r="B73" s="2">
        <v>41895</v>
      </c>
      <c r="C73" s="3">
        <v>15</v>
      </c>
      <c r="D73" s="27">
        <v>1844903.2060354888</v>
      </c>
      <c r="E73" s="27">
        <v>357187.95831839001</v>
      </c>
      <c r="F73" s="27">
        <v>1555316.6669246999</v>
      </c>
      <c r="G73" s="27">
        <v>45136.803610729999</v>
      </c>
      <c r="H73" s="27">
        <v>0</v>
      </c>
      <c r="I73" s="27">
        <v>26336.264999999992</v>
      </c>
      <c r="J73" s="2">
        <v>42255</v>
      </c>
      <c r="K73" s="27">
        <v>13</v>
      </c>
      <c r="L73" s="27">
        <v>1289539.6327443738</v>
      </c>
      <c r="M73" s="27">
        <v>464505.97746797698</v>
      </c>
      <c r="N73" s="27">
        <v>1829537.6042233002</v>
      </c>
      <c r="O73" s="27">
        <v>39888.288138920005</v>
      </c>
      <c r="P73" s="27">
        <v>0</v>
      </c>
      <c r="Q73" s="27">
        <v>157622.815</v>
      </c>
      <c r="R73" s="2">
        <v>42599</v>
      </c>
      <c r="S73" s="27">
        <v>20</v>
      </c>
      <c r="T73" s="27">
        <v>1737603.79969969</v>
      </c>
      <c r="U73" s="27">
        <v>319739.77371316217</v>
      </c>
      <c r="V73" s="27">
        <v>1365684.6921053072</v>
      </c>
      <c r="W73" s="27">
        <v>48555.196032658001</v>
      </c>
      <c r="X73" s="27">
        <v>17292.80550471503</v>
      </c>
      <c r="Y73" s="27">
        <v>41040.524999999951</v>
      </c>
    </row>
    <row r="74" spans="1:25" x14ac:dyDescent="0.25">
      <c r="A74" s="27">
        <f t="shared" si="1"/>
        <v>71</v>
      </c>
      <c r="B74" s="2">
        <v>41889</v>
      </c>
      <c r="C74" s="3">
        <v>18</v>
      </c>
      <c r="D74" s="27">
        <v>2023150.5190199278</v>
      </c>
      <c r="E74" s="27">
        <v>282957.31534704106</v>
      </c>
      <c r="F74" s="27">
        <v>1429852.2422781901</v>
      </c>
      <c r="G74" s="27">
        <v>39410.107032219996</v>
      </c>
      <c r="H74" s="27">
        <v>17989.825138240034</v>
      </c>
      <c r="I74" s="27">
        <v>28719.504999999994</v>
      </c>
      <c r="J74" s="2">
        <v>42272</v>
      </c>
      <c r="K74" s="27">
        <v>18</v>
      </c>
      <c r="L74" s="27">
        <v>1695576.531743027</v>
      </c>
      <c r="M74" s="27">
        <v>338580.91850029794</v>
      </c>
      <c r="N74" s="27">
        <v>1627971.2568107301</v>
      </c>
      <c r="O74" s="27">
        <v>42101.426877619997</v>
      </c>
      <c r="P74" s="27">
        <v>19152.213688005028</v>
      </c>
      <c r="Q74" s="27">
        <v>51780.309999999925</v>
      </c>
      <c r="R74" s="2">
        <v>42572</v>
      </c>
      <c r="S74" s="27">
        <v>21</v>
      </c>
      <c r="T74" s="27">
        <v>1760752.9118981955</v>
      </c>
      <c r="U74" s="27">
        <v>312415.89696167019</v>
      </c>
      <c r="V74" s="27">
        <v>1349447.575311234</v>
      </c>
      <c r="W74" s="27">
        <v>52214.970393302006</v>
      </c>
      <c r="X74" s="27">
        <v>17292.80550471503</v>
      </c>
      <c r="Y74" s="27">
        <v>34719.994999999966</v>
      </c>
    </row>
    <row r="75" spans="1:25" x14ac:dyDescent="0.25">
      <c r="A75" s="27">
        <f t="shared" si="1"/>
        <v>72</v>
      </c>
      <c r="B75" s="2">
        <v>41890</v>
      </c>
      <c r="C75" s="3">
        <v>19</v>
      </c>
      <c r="D75" s="27">
        <v>1816579.9870831163</v>
      </c>
      <c r="E75" s="27">
        <v>325973.54835646803</v>
      </c>
      <c r="F75" s="27">
        <v>1567576.4545984298</v>
      </c>
      <c r="G75" s="27">
        <v>44499.45681055</v>
      </c>
      <c r="H75" s="27">
        <v>20100.363282949769</v>
      </c>
      <c r="I75" s="27">
        <v>46788.934999999983</v>
      </c>
      <c r="J75" s="2">
        <v>42286</v>
      </c>
      <c r="K75" s="27">
        <v>16</v>
      </c>
      <c r="L75" s="27">
        <v>1416317.5820401581</v>
      </c>
      <c r="M75" s="27">
        <v>445551.19544182194</v>
      </c>
      <c r="N75" s="27">
        <v>1763698.9315193002</v>
      </c>
      <c r="O75" s="27">
        <v>36280.58448677</v>
      </c>
      <c r="P75" s="27">
        <v>0</v>
      </c>
      <c r="Q75" s="27">
        <v>109816.045</v>
      </c>
      <c r="R75" s="2">
        <v>42640</v>
      </c>
      <c r="S75" s="27">
        <v>16</v>
      </c>
      <c r="T75" s="27">
        <v>1293449.4990445771</v>
      </c>
      <c r="U75" s="27">
        <v>468376.81562320003</v>
      </c>
      <c r="V75" s="27">
        <v>1638498.841790902</v>
      </c>
      <c r="W75" s="27">
        <v>35376.209993888006</v>
      </c>
      <c r="X75" s="27">
        <v>0</v>
      </c>
      <c r="Y75" s="27">
        <v>90396.780000000013</v>
      </c>
    </row>
    <row r="76" spans="1:25" x14ac:dyDescent="0.25">
      <c r="A76" s="27">
        <f t="shared" si="1"/>
        <v>73</v>
      </c>
      <c r="B76" s="2">
        <v>41896</v>
      </c>
      <c r="C76" s="3">
        <v>13</v>
      </c>
      <c r="D76" s="27">
        <v>1904372.8518720397</v>
      </c>
      <c r="E76" s="27">
        <v>322289.88555889996</v>
      </c>
      <c r="F76" s="27">
        <v>1522449.1408553002</v>
      </c>
      <c r="G76" s="27">
        <v>43782.647737029998</v>
      </c>
      <c r="H76" s="27">
        <v>0</v>
      </c>
      <c r="I76" s="27">
        <v>26974.565000000031</v>
      </c>
      <c r="J76" s="2">
        <v>42271</v>
      </c>
      <c r="K76" s="27">
        <v>17</v>
      </c>
      <c r="L76" s="27">
        <v>1523099.9110357459</v>
      </c>
      <c r="M76" s="27">
        <v>402911.30132017704</v>
      </c>
      <c r="N76" s="27">
        <v>1733228.4887222599</v>
      </c>
      <c r="O76" s="27">
        <v>36636.625148970001</v>
      </c>
      <c r="P76" s="27">
        <v>5234.9384080547088</v>
      </c>
      <c r="Q76" s="27">
        <v>69356.295000000056</v>
      </c>
      <c r="R76" s="2">
        <v>42577</v>
      </c>
      <c r="S76" s="27">
        <v>20</v>
      </c>
      <c r="T76" s="27">
        <v>1723641.0234911041</v>
      </c>
      <c r="U76" s="27">
        <v>311929.28833432839</v>
      </c>
      <c r="V76" s="27">
        <v>1378504.3352208529</v>
      </c>
      <c r="W76" s="27">
        <v>45768.049464462005</v>
      </c>
      <c r="X76" s="27">
        <v>17292.80550471503</v>
      </c>
      <c r="Y76" s="27">
        <v>33555.954999999965</v>
      </c>
    </row>
    <row r="77" spans="1:25" x14ac:dyDescent="0.25">
      <c r="A77" s="27">
        <f t="shared" si="1"/>
        <v>74</v>
      </c>
      <c r="B77" s="2">
        <v>41891</v>
      </c>
      <c r="C77" s="3">
        <v>13</v>
      </c>
      <c r="D77" s="27">
        <v>1238810.995329408</v>
      </c>
      <c r="E77" s="27">
        <v>497925.20519746398</v>
      </c>
      <c r="F77" s="27">
        <v>1899404.6757364201</v>
      </c>
      <c r="G77" s="27">
        <v>39659.985902699998</v>
      </c>
      <c r="H77" s="27">
        <v>0</v>
      </c>
      <c r="I77" s="27">
        <v>143912.70000000001</v>
      </c>
      <c r="J77" s="2">
        <v>42245</v>
      </c>
      <c r="K77" s="27">
        <v>18</v>
      </c>
      <c r="L77" s="27">
        <v>1939831.0667168919</v>
      </c>
      <c r="M77" s="27">
        <v>279782.23307421501</v>
      </c>
      <c r="N77" s="27">
        <v>1462520.0568320402</v>
      </c>
      <c r="O77" s="27">
        <v>45313.708272429998</v>
      </c>
      <c r="P77" s="27">
        <v>13316.108572521296</v>
      </c>
      <c r="Q77" s="27">
        <v>29389.334999999995</v>
      </c>
      <c r="R77" s="2">
        <v>42613</v>
      </c>
      <c r="S77" s="27">
        <v>18</v>
      </c>
      <c r="T77" s="27">
        <v>1491762.1365520786</v>
      </c>
      <c r="U77" s="27">
        <v>382793.22773436917</v>
      </c>
      <c r="V77" s="27">
        <v>1527462.912721145</v>
      </c>
      <c r="W77" s="27">
        <v>37405.724875701999</v>
      </c>
      <c r="X77" s="27">
        <v>13032.050370636656</v>
      </c>
      <c r="Y77" s="27">
        <v>54348.645000000033</v>
      </c>
    </row>
    <row r="78" spans="1:25" x14ac:dyDescent="0.25">
      <c r="A78" s="27">
        <f t="shared" si="1"/>
        <v>75</v>
      </c>
      <c r="B78" s="2">
        <v>41890</v>
      </c>
      <c r="C78" s="3">
        <v>20</v>
      </c>
      <c r="D78" s="27">
        <v>1844653.0098415436</v>
      </c>
      <c r="E78" s="27">
        <v>313281.54542008397</v>
      </c>
      <c r="F78" s="27">
        <v>1538838.0788077002</v>
      </c>
      <c r="G78" s="27">
        <v>45809.13665375</v>
      </c>
      <c r="H78" s="27">
        <v>20100.363282949769</v>
      </c>
      <c r="I78" s="27">
        <v>47202.469999999972</v>
      </c>
      <c r="J78" s="2">
        <v>42291</v>
      </c>
      <c r="K78" s="27">
        <v>16</v>
      </c>
      <c r="L78" s="27">
        <v>1384628.3564853321</v>
      </c>
      <c r="M78" s="27">
        <v>443248.98832092201</v>
      </c>
      <c r="N78" s="27">
        <v>1797770.9312322</v>
      </c>
      <c r="O78" s="27">
        <v>36485.517188940001</v>
      </c>
      <c r="P78" s="27">
        <v>0</v>
      </c>
      <c r="Q78" s="27">
        <v>104659.81500000012</v>
      </c>
      <c r="R78" s="2">
        <v>42579</v>
      </c>
      <c r="S78" s="27">
        <v>20</v>
      </c>
      <c r="T78" s="27">
        <v>1703203.9956897635</v>
      </c>
      <c r="U78" s="27">
        <v>316548.18551717006</v>
      </c>
      <c r="V78" s="27">
        <v>1389853.6217074739</v>
      </c>
      <c r="W78" s="27">
        <v>44673.458969500003</v>
      </c>
      <c r="X78" s="27">
        <v>17292.80550471503</v>
      </c>
      <c r="Y78" s="27">
        <v>34004.040000000008</v>
      </c>
    </row>
    <row r="79" spans="1:25" x14ac:dyDescent="0.25">
      <c r="A79" s="27">
        <f t="shared" si="1"/>
        <v>76</v>
      </c>
      <c r="B79" s="2">
        <v>41890</v>
      </c>
      <c r="C79" s="3">
        <v>13</v>
      </c>
      <c r="D79" s="27">
        <v>1277690.0826727061</v>
      </c>
      <c r="E79" s="27">
        <v>488520.71591367602</v>
      </c>
      <c r="F79" s="27">
        <v>1861296.5078987898</v>
      </c>
      <c r="G79" s="27">
        <v>39668.548744690001</v>
      </c>
      <c r="H79" s="27">
        <v>0</v>
      </c>
      <c r="I79" s="27">
        <v>142531.24500000008</v>
      </c>
      <c r="J79" s="2">
        <v>42290</v>
      </c>
      <c r="K79" s="27">
        <v>19</v>
      </c>
      <c r="L79" s="27">
        <v>1729894.9461695387</v>
      </c>
      <c r="M79" s="27">
        <v>310535.36292413704</v>
      </c>
      <c r="N79" s="27">
        <v>1613625.2489427999</v>
      </c>
      <c r="O79" s="27">
        <v>36929.843712709997</v>
      </c>
      <c r="P79" s="27">
        <v>19152.213688005028</v>
      </c>
      <c r="Q79" s="27">
        <v>55052.950000000012</v>
      </c>
      <c r="R79" s="2">
        <v>42577</v>
      </c>
      <c r="S79" s="27">
        <v>15</v>
      </c>
      <c r="T79" s="27">
        <v>1263096.705581221</v>
      </c>
      <c r="U79" s="27">
        <v>484202.84865264699</v>
      </c>
      <c r="V79" s="27">
        <v>1658035.5949615443</v>
      </c>
      <c r="W79" s="27">
        <v>34561.798693261997</v>
      </c>
      <c r="X79" s="27">
        <v>0</v>
      </c>
      <c r="Y79" s="27">
        <v>62616.399999999994</v>
      </c>
    </row>
    <row r="80" spans="1:25" x14ac:dyDescent="0.25">
      <c r="A80" s="27">
        <f t="shared" si="1"/>
        <v>77</v>
      </c>
      <c r="B80" s="2">
        <v>41895</v>
      </c>
      <c r="C80" s="3">
        <v>19</v>
      </c>
      <c r="D80" s="27">
        <v>1952973.1347990562</v>
      </c>
      <c r="E80" s="27">
        <v>295537.66058850696</v>
      </c>
      <c r="F80" s="27">
        <v>1460687.17492383</v>
      </c>
      <c r="G80" s="27">
        <v>47036.393151280005</v>
      </c>
      <c r="H80" s="27">
        <v>20100.363282949769</v>
      </c>
      <c r="I80" s="27">
        <v>31725.964999999986</v>
      </c>
      <c r="J80" s="2">
        <v>42290</v>
      </c>
      <c r="K80" s="27">
        <v>15</v>
      </c>
      <c r="L80" s="27">
        <v>1301581.5845229898</v>
      </c>
      <c r="M80" s="27">
        <v>451704.72241078498</v>
      </c>
      <c r="N80" s="27">
        <v>1834175.3931444001</v>
      </c>
      <c r="O80" s="27">
        <v>35651.104491450002</v>
      </c>
      <c r="P80" s="27">
        <v>0</v>
      </c>
      <c r="Q80" s="27">
        <v>141865.59500000009</v>
      </c>
      <c r="R80" s="2">
        <v>42612</v>
      </c>
      <c r="S80" s="27">
        <v>18</v>
      </c>
      <c r="T80" s="27">
        <v>1502254.8584543704</v>
      </c>
      <c r="U80" s="27">
        <v>378601.58249437902</v>
      </c>
      <c r="V80" s="27">
        <v>1509335.5077921848</v>
      </c>
      <c r="W80" s="27">
        <v>37323.631589401994</v>
      </c>
      <c r="X80" s="27">
        <v>12666.98003220379</v>
      </c>
      <c r="Y80" s="27">
        <v>52609.550000000017</v>
      </c>
    </row>
    <row r="81" spans="1:25" x14ac:dyDescent="0.25">
      <c r="A81" s="27">
        <f t="shared" si="1"/>
        <v>78</v>
      </c>
      <c r="B81" s="2">
        <v>41892</v>
      </c>
      <c r="C81" s="3">
        <v>18</v>
      </c>
      <c r="D81" s="27">
        <v>1640064.4196641911</v>
      </c>
      <c r="E81" s="27">
        <v>386668.08062475902</v>
      </c>
      <c r="F81" s="27">
        <v>1656964.8063739801</v>
      </c>
      <c r="G81" s="27">
        <v>42623.26526036</v>
      </c>
      <c r="H81" s="27">
        <v>19335.43279134863</v>
      </c>
      <c r="I81" s="27">
        <v>57750.230000000054</v>
      </c>
      <c r="J81" s="2">
        <v>42232</v>
      </c>
      <c r="K81" s="27">
        <v>18</v>
      </c>
      <c r="L81" s="27">
        <v>2025980.3441044062</v>
      </c>
      <c r="M81" s="27">
        <v>256929.98470764901</v>
      </c>
      <c r="N81" s="27">
        <v>1401202.0665255098</v>
      </c>
      <c r="O81" s="27">
        <v>43248.203054140002</v>
      </c>
      <c r="P81" s="27">
        <v>8421.6539633644388</v>
      </c>
      <c r="Q81" s="27">
        <v>29024.060000000009</v>
      </c>
      <c r="R81" s="2">
        <v>42613</v>
      </c>
      <c r="S81" s="27">
        <v>17</v>
      </c>
      <c r="T81" s="27">
        <v>1368273.7188346614</v>
      </c>
      <c r="U81" s="27">
        <v>434966.06100744702</v>
      </c>
      <c r="V81" s="27">
        <v>1587150.5523680511</v>
      </c>
      <c r="W81" s="27">
        <v>34630.387382832996</v>
      </c>
      <c r="X81" s="27">
        <v>0</v>
      </c>
      <c r="Y81" s="27">
        <v>67745.604999999967</v>
      </c>
    </row>
    <row r="82" spans="1:25" x14ac:dyDescent="0.25">
      <c r="A82" s="27">
        <f t="shared" si="1"/>
        <v>79</v>
      </c>
      <c r="B82" s="2">
        <v>41891</v>
      </c>
      <c r="C82" s="3">
        <v>19</v>
      </c>
      <c r="D82" s="27">
        <v>1774725.1868756942</v>
      </c>
      <c r="E82" s="27">
        <v>334946.50105701602</v>
      </c>
      <c r="F82" s="27">
        <v>1577416.3448814701</v>
      </c>
      <c r="G82" s="27">
        <v>44706.914066810001</v>
      </c>
      <c r="H82" s="27">
        <v>20100.363282949769</v>
      </c>
      <c r="I82" s="27">
        <v>51195.51999999999</v>
      </c>
      <c r="J82" s="2">
        <v>42245</v>
      </c>
      <c r="K82" s="27">
        <v>17</v>
      </c>
      <c r="L82" s="27">
        <v>1905100.2940856279</v>
      </c>
      <c r="M82" s="27">
        <v>296653.70094995399</v>
      </c>
      <c r="N82" s="27">
        <v>1480659.7708035002</v>
      </c>
      <c r="O82" s="27">
        <v>45830.541790069998</v>
      </c>
      <c r="P82" s="27">
        <v>0</v>
      </c>
      <c r="Q82" s="27">
        <v>27456.709999999963</v>
      </c>
      <c r="R82" s="2">
        <v>42640</v>
      </c>
      <c r="S82" s="27">
        <v>15</v>
      </c>
      <c r="T82" s="27">
        <v>1167517.4244997327</v>
      </c>
      <c r="U82" s="27">
        <v>487822.97203352599</v>
      </c>
      <c r="V82" s="27">
        <v>1681600.0407202332</v>
      </c>
      <c r="W82" s="27">
        <v>36200.990607442</v>
      </c>
      <c r="X82" s="27">
        <v>0</v>
      </c>
      <c r="Y82" s="27">
        <v>115089.91500000004</v>
      </c>
    </row>
    <row r="83" spans="1:25" x14ac:dyDescent="0.25">
      <c r="A83" s="27">
        <f t="shared" si="1"/>
        <v>80</v>
      </c>
      <c r="B83" s="2">
        <v>41894</v>
      </c>
      <c r="C83" s="3">
        <v>19</v>
      </c>
      <c r="D83" s="27">
        <v>1796128.7726379542</v>
      </c>
      <c r="E83" s="27">
        <v>329707.46993057796</v>
      </c>
      <c r="F83" s="27">
        <v>1561989.4060354</v>
      </c>
      <c r="G83" s="27">
        <v>44482.607426640003</v>
      </c>
      <c r="H83" s="27">
        <v>20100.363282949769</v>
      </c>
      <c r="I83" s="27">
        <v>47172.514999999985</v>
      </c>
      <c r="J83" s="2">
        <v>42291</v>
      </c>
      <c r="K83" s="27">
        <v>18</v>
      </c>
      <c r="L83" s="27">
        <v>1600845.0196212381</v>
      </c>
      <c r="M83" s="27">
        <v>350021.24501914001</v>
      </c>
      <c r="N83" s="27">
        <v>1688419.7362802299</v>
      </c>
      <c r="O83" s="27">
        <v>36438.744693119996</v>
      </c>
      <c r="P83" s="27">
        <v>19152.213688005028</v>
      </c>
      <c r="Q83" s="27">
        <v>59775.575000000019</v>
      </c>
      <c r="R83" s="2">
        <v>42578</v>
      </c>
      <c r="S83" s="27">
        <v>14</v>
      </c>
      <c r="T83" s="27">
        <v>1202285.9972700719</v>
      </c>
      <c r="U83" s="27">
        <v>491492.97285956197</v>
      </c>
      <c r="V83" s="27">
        <v>1691002.1692573051</v>
      </c>
      <c r="W83" s="27">
        <v>34544.333420561001</v>
      </c>
      <c r="X83" s="27">
        <v>0</v>
      </c>
      <c r="Y83" s="27">
        <v>66230.330000000031</v>
      </c>
    </row>
    <row r="84" spans="1:25" x14ac:dyDescent="0.25">
      <c r="A84" s="27">
        <f t="shared" si="1"/>
        <v>81</v>
      </c>
      <c r="B84" s="2">
        <v>41892</v>
      </c>
      <c r="C84" s="3">
        <v>15</v>
      </c>
      <c r="D84" s="27">
        <v>1317931.8134300041</v>
      </c>
      <c r="E84" s="27">
        <v>485611.549671505</v>
      </c>
      <c r="F84" s="27">
        <v>1830606.1028268202</v>
      </c>
      <c r="G84" s="27">
        <v>35569.415531309998</v>
      </c>
      <c r="H84" s="27">
        <v>0</v>
      </c>
      <c r="I84" s="27">
        <v>126738.30499999998</v>
      </c>
      <c r="J84" s="2">
        <v>42230</v>
      </c>
      <c r="K84" s="27">
        <v>15</v>
      </c>
      <c r="L84" s="27">
        <v>1453287.9744364561</v>
      </c>
      <c r="M84" s="27">
        <v>426375.68129589304</v>
      </c>
      <c r="N84" s="27">
        <v>1751895.8204754002</v>
      </c>
      <c r="O84" s="27">
        <v>35551.512821639997</v>
      </c>
      <c r="P84" s="27">
        <v>0</v>
      </c>
      <c r="Q84" s="27">
        <v>85809.2049999999</v>
      </c>
      <c r="R84" s="2">
        <v>42596</v>
      </c>
      <c r="S84" s="27">
        <v>19</v>
      </c>
      <c r="T84" s="27">
        <v>1825934.2655839482</v>
      </c>
      <c r="U84" s="27">
        <v>279987.58396632568</v>
      </c>
      <c r="V84" s="27">
        <v>1283921.7705218291</v>
      </c>
      <c r="W84" s="27">
        <v>45405.341918634993</v>
      </c>
      <c r="X84" s="27">
        <v>17292.80550471503</v>
      </c>
      <c r="Y84" s="27">
        <v>29240.270000000008</v>
      </c>
    </row>
    <row r="85" spans="1:25" x14ac:dyDescent="0.25">
      <c r="A85" s="27">
        <f t="shared" si="1"/>
        <v>82</v>
      </c>
      <c r="B85" s="2">
        <v>41907</v>
      </c>
      <c r="C85" s="3">
        <v>16</v>
      </c>
      <c r="D85" s="27">
        <v>1409257.0679856415</v>
      </c>
      <c r="E85" s="27">
        <v>468971.58521266002</v>
      </c>
      <c r="F85" s="27">
        <v>1788951.5294993001</v>
      </c>
      <c r="G85" s="27">
        <v>38692.034936469994</v>
      </c>
      <c r="H85" s="27">
        <v>0</v>
      </c>
      <c r="I85" s="27">
        <v>87282.884999999995</v>
      </c>
      <c r="J85" s="2">
        <v>42267</v>
      </c>
      <c r="K85" s="27">
        <v>20</v>
      </c>
      <c r="L85" s="27">
        <v>2051265.70586824</v>
      </c>
      <c r="M85" s="27">
        <v>249312.03228178201</v>
      </c>
      <c r="N85" s="27">
        <v>1365271.1128900899</v>
      </c>
      <c r="O85" s="27">
        <v>35872.200263570005</v>
      </c>
      <c r="P85" s="27">
        <v>19152.213688005028</v>
      </c>
      <c r="Q85" s="27">
        <v>31699.619999999995</v>
      </c>
      <c r="R85" s="2">
        <v>42642</v>
      </c>
      <c r="S85" s="27">
        <v>18</v>
      </c>
      <c r="T85" s="27">
        <v>1421937.5345528559</v>
      </c>
      <c r="U85" s="27">
        <v>386553.85569740552</v>
      </c>
      <c r="V85" s="27">
        <v>1558564.3309954188</v>
      </c>
      <c r="W85" s="27">
        <v>39093.530920167999</v>
      </c>
      <c r="X85" s="27">
        <v>17292.80550471503</v>
      </c>
      <c r="Y85" s="27">
        <v>53497.739999999991</v>
      </c>
    </row>
    <row r="86" spans="1:25" x14ac:dyDescent="0.25">
      <c r="A86" s="27">
        <f t="shared" si="1"/>
        <v>83</v>
      </c>
      <c r="B86" s="2">
        <v>41889</v>
      </c>
      <c r="C86" s="3">
        <v>16</v>
      </c>
      <c r="D86" s="27">
        <v>1948582.3987103524</v>
      </c>
      <c r="E86" s="27">
        <v>306439.99554923497</v>
      </c>
      <c r="F86" s="27">
        <v>1464857.42868626</v>
      </c>
      <c r="G86" s="27">
        <v>40511.32321586</v>
      </c>
      <c r="H86" s="27">
        <v>0</v>
      </c>
      <c r="I86" s="27">
        <v>25010.979999999992</v>
      </c>
      <c r="J86" s="2">
        <v>42242</v>
      </c>
      <c r="K86" s="27">
        <v>15</v>
      </c>
      <c r="L86" s="27">
        <v>1348831.3775379311</v>
      </c>
      <c r="M86" s="27">
        <v>445237.38837889297</v>
      </c>
      <c r="N86" s="27">
        <v>1798241.6162544999</v>
      </c>
      <c r="O86" s="27">
        <v>35475.438367490002</v>
      </c>
      <c r="P86" s="27">
        <v>0</v>
      </c>
      <c r="Q86" s="27">
        <v>121203.14000000001</v>
      </c>
      <c r="R86" s="2">
        <v>42573</v>
      </c>
      <c r="S86" s="27">
        <v>13</v>
      </c>
      <c r="T86" s="27">
        <v>1210953.1332546051</v>
      </c>
      <c r="U86" s="27">
        <v>495861.04026899702</v>
      </c>
      <c r="V86" s="27">
        <v>1658110.0154668402</v>
      </c>
      <c r="W86" s="27">
        <v>39813.404164366999</v>
      </c>
      <c r="X86" s="27">
        <v>0</v>
      </c>
      <c r="Y86" s="27">
        <v>69737.665000000023</v>
      </c>
    </row>
    <row r="87" spans="1:25" x14ac:dyDescent="0.25">
      <c r="A87" s="27">
        <f t="shared" si="1"/>
        <v>84</v>
      </c>
      <c r="B87" s="2">
        <v>41897</v>
      </c>
      <c r="C87" s="3">
        <v>22</v>
      </c>
      <c r="D87" s="27">
        <v>1934231.836304035</v>
      </c>
      <c r="E87" s="27">
        <v>274684.55226265203</v>
      </c>
      <c r="F87" s="27">
        <v>1456604.22023867</v>
      </c>
      <c r="G87" s="27">
        <v>52582.975149320002</v>
      </c>
      <c r="H87" s="27">
        <v>20100.363282949769</v>
      </c>
      <c r="I87" s="27">
        <v>41172.475000000035</v>
      </c>
      <c r="J87" s="2">
        <v>42233</v>
      </c>
      <c r="K87" s="27">
        <v>17</v>
      </c>
      <c r="L87" s="27">
        <v>1549482.2059556998</v>
      </c>
      <c r="M87" s="27">
        <v>390676.84451927204</v>
      </c>
      <c r="N87" s="27">
        <v>1713089.2455312097</v>
      </c>
      <c r="O87" s="27">
        <v>38120.218334129997</v>
      </c>
      <c r="P87" s="27">
        <v>0</v>
      </c>
      <c r="Q87" s="27">
        <v>55282.250000000051</v>
      </c>
      <c r="R87" s="2">
        <v>42580</v>
      </c>
      <c r="S87" s="27">
        <v>15</v>
      </c>
      <c r="T87" s="27">
        <v>1296836.7223130637</v>
      </c>
      <c r="U87" s="27">
        <v>466587.89246520697</v>
      </c>
      <c r="V87" s="27">
        <v>1617646.511421127</v>
      </c>
      <c r="W87" s="27">
        <v>34789.552987673</v>
      </c>
      <c r="X87" s="27">
        <v>0</v>
      </c>
      <c r="Y87" s="27">
        <v>57427.900000000038</v>
      </c>
    </row>
    <row r="88" spans="1:25" x14ac:dyDescent="0.25">
      <c r="A88" s="27">
        <f t="shared" si="1"/>
        <v>85</v>
      </c>
      <c r="B88" s="2">
        <v>41906</v>
      </c>
      <c r="C88" s="3">
        <v>17</v>
      </c>
      <c r="D88" s="27">
        <v>1482087.1528266175</v>
      </c>
      <c r="E88" s="27">
        <v>441882.884095082</v>
      </c>
      <c r="F88" s="27">
        <v>1741684.9006806796</v>
      </c>
      <c r="G88" s="27">
        <v>40648.714713580004</v>
      </c>
      <c r="H88" s="27">
        <v>5600.1845479996164</v>
      </c>
      <c r="I88" s="27">
        <v>64153.309999999976</v>
      </c>
      <c r="J88" s="2">
        <v>42233</v>
      </c>
      <c r="K88" s="27">
        <v>18</v>
      </c>
      <c r="L88" s="27">
        <v>1673404.1882773791</v>
      </c>
      <c r="M88" s="27">
        <v>338577.62780001503</v>
      </c>
      <c r="N88" s="27">
        <v>1641709.0131430898</v>
      </c>
      <c r="O88" s="27">
        <v>38193.740872719995</v>
      </c>
      <c r="P88" s="27">
        <v>8772.7778809778865</v>
      </c>
      <c r="Q88" s="27">
        <v>44361.729999999981</v>
      </c>
      <c r="R88" s="2">
        <v>42578</v>
      </c>
      <c r="S88" s="27">
        <v>21</v>
      </c>
      <c r="T88" s="27">
        <v>1704578.8206040754</v>
      </c>
      <c r="U88" s="27">
        <v>309185.79816944688</v>
      </c>
      <c r="V88" s="27">
        <v>1357189.4955108739</v>
      </c>
      <c r="W88" s="27">
        <v>48702.407715993992</v>
      </c>
      <c r="X88" s="27">
        <v>17292.80550471503</v>
      </c>
      <c r="Y88" s="27">
        <v>34030.589999999967</v>
      </c>
    </row>
    <row r="89" spans="1:25" x14ac:dyDescent="0.25">
      <c r="A89" s="27">
        <f t="shared" si="1"/>
        <v>86</v>
      </c>
      <c r="B89" s="2">
        <v>41907</v>
      </c>
      <c r="C89" s="3">
        <v>17</v>
      </c>
      <c r="D89" s="27">
        <v>1496956.4492459721</v>
      </c>
      <c r="E89" s="27">
        <v>441767.30679344502</v>
      </c>
      <c r="F89" s="27">
        <v>1727132.3939648701</v>
      </c>
      <c r="G89" s="27">
        <v>40439.177494969997</v>
      </c>
      <c r="H89" s="27">
        <v>6058.0261561112147</v>
      </c>
      <c r="I89" s="27">
        <v>63097.709999999963</v>
      </c>
      <c r="J89" s="2">
        <v>42231</v>
      </c>
      <c r="K89" s="27">
        <v>18</v>
      </c>
      <c r="L89" s="27">
        <v>1948828.5024278129</v>
      </c>
      <c r="M89" s="27">
        <v>279295.98750720802</v>
      </c>
      <c r="N89" s="27">
        <v>1437918.1375575701</v>
      </c>
      <c r="O89" s="27">
        <v>41996.593638499995</v>
      </c>
      <c r="P89" s="27">
        <v>8075.8501051087896</v>
      </c>
      <c r="Q89" s="27">
        <v>28698.815000000002</v>
      </c>
      <c r="R89" s="2">
        <v>42640</v>
      </c>
      <c r="S89" s="27">
        <v>17</v>
      </c>
      <c r="T89" s="27">
        <v>1354752.5970499883</v>
      </c>
      <c r="U89" s="27">
        <v>429891.87832762202</v>
      </c>
      <c r="V89" s="27">
        <v>1574319.586748776</v>
      </c>
      <c r="W89" s="27">
        <v>36811.023962125</v>
      </c>
      <c r="X89" s="27">
        <v>6191.7850821049096</v>
      </c>
      <c r="Y89" s="27">
        <v>63616.709999999985</v>
      </c>
    </row>
    <row r="90" spans="1:25" x14ac:dyDescent="0.25">
      <c r="A90" s="27">
        <f t="shared" si="1"/>
        <v>87</v>
      </c>
      <c r="B90" s="2">
        <v>41894</v>
      </c>
      <c r="C90" s="3">
        <v>20</v>
      </c>
      <c r="D90" s="27">
        <v>1789575.14790421</v>
      </c>
      <c r="E90" s="27">
        <v>320554.93264585402</v>
      </c>
      <c r="F90" s="27">
        <v>1543057.7125868001</v>
      </c>
      <c r="G90" s="27">
        <v>45692.018943110001</v>
      </c>
      <c r="H90" s="27">
        <v>20100.363282949769</v>
      </c>
      <c r="I90" s="27">
        <v>47349.11</v>
      </c>
      <c r="J90" s="2">
        <v>42232</v>
      </c>
      <c r="K90" s="27">
        <v>17</v>
      </c>
      <c r="L90" s="27">
        <v>1987580.7002968891</v>
      </c>
      <c r="M90" s="27">
        <v>268993.65165068</v>
      </c>
      <c r="N90" s="27">
        <v>1418412.0899747699</v>
      </c>
      <c r="O90" s="27">
        <v>41897.924889649999</v>
      </c>
      <c r="P90" s="27">
        <v>0</v>
      </c>
      <c r="Q90" s="27">
        <v>27043.200000000001</v>
      </c>
      <c r="R90" s="2">
        <v>42583</v>
      </c>
      <c r="S90" s="27">
        <v>18</v>
      </c>
      <c r="T90" s="27">
        <v>1501601.7488214723</v>
      </c>
      <c r="U90" s="27">
        <v>379937.83492774697</v>
      </c>
      <c r="V90" s="27">
        <v>1507039.7574481471</v>
      </c>
      <c r="W90" s="27">
        <v>38075.084099258995</v>
      </c>
      <c r="X90" s="27">
        <v>3645.8998272440872</v>
      </c>
      <c r="Y90" s="27">
        <v>35277.80000000001</v>
      </c>
    </row>
    <row r="91" spans="1:25" x14ac:dyDescent="0.25">
      <c r="A91" s="27">
        <f t="shared" si="1"/>
        <v>88</v>
      </c>
      <c r="B91" s="2">
        <v>41891</v>
      </c>
      <c r="C91" s="3">
        <v>20</v>
      </c>
      <c r="D91" s="27">
        <v>1785155.8211994681</v>
      </c>
      <c r="E91" s="27">
        <v>319776.74715734401</v>
      </c>
      <c r="F91" s="27">
        <v>1537358.8341901002</v>
      </c>
      <c r="G91" s="27">
        <v>47003.287997179999</v>
      </c>
      <c r="H91" s="27">
        <v>20100.363282949769</v>
      </c>
      <c r="I91" s="27">
        <v>50878.674999999996</v>
      </c>
      <c r="J91" s="2">
        <v>42243</v>
      </c>
      <c r="K91" s="27">
        <v>14</v>
      </c>
      <c r="L91" s="27">
        <v>1316610.5025452562</v>
      </c>
      <c r="M91" s="27">
        <v>451589.71244142001</v>
      </c>
      <c r="N91" s="27">
        <v>1811604.9503009999</v>
      </c>
      <c r="O91" s="27">
        <v>35268.231288489995</v>
      </c>
      <c r="P91" s="27">
        <v>0</v>
      </c>
      <c r="Q91" s="27">
        <v>126853.00500000005</v>
      </c>
      <c r="R91" s="2">
        <v>42612</v>
      </c>
      <c r="S91" s="27">
        <v>17</v>
      </c>
      <c r="T91" s="27">
        <v>1359070.2796626259</v>
      </c>
      <c r="U91" s="27">
        <v>431435.54974750004</v>
      </c>
      <c r="V91" s="27">
        <v>1571166.997346218</v>
      </c>
      <c r="W91" s="27">
        <v>35687.709750456008</v>
      </c>
      <c r="X91" s="27">
        <v>0</v>
      </c>
      <c r="Y91" s="27">
        <v>65913.025000000023</v>
      </c>
    </row>
    <row r="92" spans="1:25" x14ac:dyDescent="0.25">
      <c r="A92" s="27">
        <f t="shared" si="1"/>
        <v>89</v>
      </c>
      <c r="B92" s="2">
        <v>41900</v>
      </c>
      <c r="C92" s="3">
        <v>17</v>
      </c>
      <c r="D92" s="27">
        <v>1463587.3816813612</v>
      </c>
      <c r="E92" s="27">
        <v>434064.67830849002</v>
      </c>
      <c r="F92" s="27">
        <v>1745757.591614</v>
      </c>
      <c r="G92" s="27">
        <v>40677.004331520002</v>
      </c>
      <c r="H92" s="27">
        <v>2864.3017678203078</v>
      </c>
      <c r="I92" s="27">
        <v>70171.580000000031</v>
      </c>
      <c r="J92" s="2">
        <v>42258</v>
      </c>
      <c r="K92" s="27">
        <v>12</v>
      </c>
      <c r="L92" s="27">
        <v>1257607.7617677052</v>
      </c>
      <c r="M92" s="27">
        <v>458686.28062350606</v>
      </c>
      <c r="N92" s="27">
        <v>1828090.9697619998</v>
      </c>
      <c r="O92" s="27">
        <v>38822.01096028</v>
      </c>
      <c r="P92" s="27">
        <v>0</v>
      </c>
      <c r="Q92" s="27">
        <v>155292.5400000001</v>
      </c>
      <c r="R92" s="2">
        <v>42541</v>
      </c>
      <c r="S92" s="27">
        <v>21</v>
      </c>
      <c r="T92" s="27">
        <v>1742726.4476006497</v>
      </c>
      <c r="U92" s="27">
        <v>294493.39691431558</v>
      </c>
      <c r="V92" s="27">
        <v>1322754.371339136</v>
      </c>
      <c r="W92" s="27">
        <v>49876.447652180002</v>
      </c>
      <c r="X92" s="27">
        <v>17292.80550471503</v>
      </c>
      <c r="Y92" s="27">
        <v>34037.799999999988</v>
      </c>
    </row>
    <row r="93" spans="1:25" x14ac:dyDescent="0.25">
      <c r="A93" s="27">
        <f t="shared" si="1"/>
        <v>90</v>
      </c>
      <c r="B93" s="2">
        <v>41895</v>
      </c>
      <c r="C93" s="3">
        <v>20</v>
      </c>
      <c r="D93" s="27">
        <v>1889745.8461629471</v>
      </c>
      <c r="E93" s="27">
        <v>300224.87391162908</v>
      </c>
      <c r="F93" s="27">
        <v>1452435.2308541301</v>
      </c>
      <c r="G93" s="27">
        <v>49154.044885349998</v>
      </c>
      <c r="H93" s="27">
        <v>20100.363282949769</v>
      </c>
      <c r="I93" s="27">
        <v>33927.110000000008</v>
      </c>
      <c r="J93" s="2">
        <v>42286</v>
      </c>
      <c r="K93" s="27">
        <v>19</v>
      </c>
      <c r="L93" s="27">
        <v>1741393.3688594718</v>
      </c>
      <c r="M93" s="27">
        <v>311781.70701544301</v>
      </c>
      <c r="N93" s="27">
        <v>1574191.2930778998</v>
      </c>
      <c r="O93" s="27">
        <v>37929.067750310001</v>
      </c>
      <c r="P93" s="27">
        <v>19152.213688005028</v>
      </c>
      <c r="Q93" s="27">
        <v>52486.47</v>
      </c>
      <c r="R93" s="2">
        <v>42599</v>
      </c>
      <c r="S93" s="27">
        <v>15</v>
      </c>
      <c r="T93" s="27">
        <v>1238016.0655778809</v>
      </c>
      <c r="U93" s="27">
        <v>478526.73583985301</v>
      </c>
      <c r="V93" s="27">
        <v>1597350.7639340626</v>
      </c>
      <c r="W93" s="27">
        <v>37686.845697986006</v>
      </c>
      <c r="X93" s="27">
        <v>0</v>
      </c>
      <c r="Y93" s="27">
        <v>106511.00500000006</v>
      </c>
    </row>
    <row r="94" spans="1:25" x14ac:dyDescent="0.25">
      <c r="A94" s="27">
        <f t="shared" si="1"/>
        <v>91</v>
      </c>
      <c r="B94" s="2">
        <v>41894</v>
      </c>
      <c r="C94" s="3">
        <v>13</v>
      </c>
      <c r="D94" s="27">
        <v>1231929.1964465701</v>
      </c>
      <c r="E94" s="27">
        <v>486409.64395799302</v>
      </c>
      <c r="F94" s="27">
        <v>1845857.67351985</v>
      </c>
      <c r="G94" s="27">
        <v>40957.068877630001</v>
      </c>
      <c r="H94" s="27">
        <v>0</v>
      </c>
      <c r="I94" s="27">
        <v>139166.54499999998</v>
      </c>
      <c r="J94" s="2">
        <v>42271</v>
      </c>
      <c r="K94" s="27">
        <v>16</v>
      </c>
      <c r="L94" s="27">
        <v>1391648.2289535746</v>
      </c>
      <c r="M94" s="27">
        <v>430097.45439573098</v>
      </c>
      <c r="N94" s="27">
        <v>1772168.8238145399</v>
      </c>
      <c r="O94" s="27">
        <v>37565.314304629996</v>
      </c>
      <c r="P94" s="27">
        <v>0</v>
      </c>
      <c r="Q94" s="27">
        <v>96814.964999999967</v>
      </c>
      <c r="R94" s="2">
        <v>42580</v>
      </c>
      <c r="S94" s="27">
        <v>19</v>
      </c>
      <c r="T94" s="27">
        <v>1640491.1053003671</v>
      </c>
      <c r="U94" s="27">
        <v>324673.18030028522</v>
      </c>
      <c r="V94" s="27">
        <v>1399003.1467561477</v>
      </c>
      <c r="W94" s="27">
        <v>45363.486162451998</v>
      </c>
      <c r="X94" s="27">
        <v>17292.80550471503</v>
      </c>
      <c r="Y94" s="27">
        <v>29838.245000000006</v>
      </c>
    </row>
    <row r="95" spans="1:25" x14ac:dyDescent="0.25">
      <c r="A95" s="27">
        <f t="shared" si="1"/>
        <v>92</v>
      </c>
      <c r="B95" s="2">
        <v>41906</v>
      </c>
      <c r="C95" s="3">
        <v>18</v>
      </c>
      <c r="D95" s="27">
        <v>1578618.3047704021</v>
      </c>
      <c r="E95" s="27">
        <v>383949.51513247099</v>
      </c>
      <c r="F95" s="27">
        <v>1663377.36933149</v>
      </c>
      <c r="G95" s="27">
        <v>41657.013057060001</v>
      </c>
      <c r="H95" s="27">
        <v>20100.363282949769</v>
      </c>
      <c r="I95" s="27">
        <v>53016.614999999983</v>
      </c>
      <c r="J95" s="2">
        <v>42291</v>
      </c>
      <c r="K95" s="27">
        <v>15</v>
      </c>
      <c r="L95" s="27">
        <v>1281126.3799032636</v>
      </c>
      <c r="M95" s="27">
        <v>451408.91884007701</v>
      </c>
      <c r="N95" s="27">
        <v>1827986.0221867999</v>
      </c>
      <c r="O95" s="27">
        <v>35276.539425510004</v>
      </c>
      <c r="P95" s="27">
        <v>0</v>
      </c>
      <c r="Q95" s="27">
        <v>131481.24500000005</v>
      </c>
      <c r="R95" s="2">
        <v>42642</v>
      </c>
      <c r="S95" s="27">
        <v>17</v>
      </c>
      <c r="T95" s="27">
        <v>1288511.2649081699</v>
      </c>
      <c r="U95" s="27">
        <v>441642.50425997697</v>
      </c>
      <c r="V95" s="27">
        <v>1617271.059792174</v>
      </c>
      <c r="W95" s="27">
        <v>36785.78568845</v>
      </c>
      <c r="X95" s="27">
        <v>6965.1577727324557</v>
      </c>
      <c r="Y95" s="27">
        <v>63651.599999999991</v>
      </c>
    </row>
    <row r="96" spans="1:25" x14ac:dyDescent="0.25">
      <c r="A96" s="27">
        <f t="shared" si="1"/>
        <v>93</v>
      </c>
      <c r="B96" s="2">
        <v>41906</v>
      </c>
      <c r="C96" s="3">
        <v>16</v>
      </c>
      <c r="D96" s="27">
        <v>1364026.4101021709</v>
      </c>
      <c r="E96" s="27">
        <v>467911.44157535001</v>
      </c>
      <c r="F96" s="27">
        <v>1780573.7211809</v>
      </c>
      <c r="G96" s="27">
        <v>38232.937389369996</v>
      </c>
      <c r="H96" s="27">
        <v>0</v>
      </c>
      <c r="I96" s="27">
        <v>86949.155000000013</v>
      </c>
      <c r="J96" s="2">
        <v>42272</v>
      </c>
      <c r="K96" s="27">
        <v>15</v>
      </c>
      <c r="L96" s="27">
        <v>1353398.5810930333</v>
      </c>
      <c r="M96" s="27">
        <v>435420.06321583199</v>
      </c>
      <c r="N96" s="27">
        <v>1778194.5759051</v>
      </c>
      <c r="O96" s="27">
        <v>36700.811813259999</v>
      </c>
      <c r="P96" s="27">
        <v>0</v>
      </c>
      <c r="Q96" s="27">
        <v>123034.6149999999</v>
      </c>
      <c r="R96" s="2">
        <v>42596</v>
      </c>
      <c r="S96" s="27">
        <v>18</v>
      </c>
      <c r="T96" s="27">
        <v>1774017.8675080377</v>
      </c>
      <c r="U96" s="27">
        <v>293032.13945615495</v>
      </c>
      <c r="V96" s="27">
        <v>1307940.5293667191</v>
      </c>
      <c r="W96" s="27">
        <v>43117.016258295</v>
      </c>
      <c r="X96" s="27">
        <v>7214.942741133872</v>
      </c>
      <c r="Y96" s="27">
        <v>26871.644999999997</v>
      </c>
    </row>
    <row r="97" spans="1:25" x14ac:dyDescent="0.25">
      <c r="A97" s="27">
        <f t="shared" si="1"/>
        <v>94</v>
      </c>
      <c r="B97" s="2">
        <v>41900</v>
      </c>
      <c r="C97" s="3">
        <v>16</v>
      </c>
      <c r="D97" s="27">
        <v>1349917.446417185</v>
      </c>
      <c r="E97" s="27">
        <v>463103.31065441202</v>
      </c>
      <c r="F97" s="27">
        <v>1784899.0476718997</v>
      </c>
      <c r="G97" s="27">
        <v>38059.43168673</v>
      </c>
      <c r="H97" s="27">
        <v>0</v>
      </c>
      <c r="I97" s="27">
        <v>98345.130000000063</v>
      </c>
      <c r="J97" s="2">
        <v>42242</v>
      </c>
      <c r="K97" s="27">
        <v>19</v>
      </c>
      <c r="L97" s="27">
        <v>1769412.7293757144</v>
      </c>
      <c r="M97" s="27">
        <v>299324.08849756699</v>
      </c>
      <c r="N97" s="27">
        <v>1553341.4566431998</v>
      </c>
      <c r="O97" s="27">
        <v>40047.486788730006</v>
      </c>
      <c r="P97" s="27">
        <v>19152.213688005028</v>
      </c>
      <c r="Q97" s="27">
        <v>45293.280000000042</v>
      </c>
      <c r="R97" s="2">
        <v>42583</v>
      </c>
      <c r="S97" s="27">
        <v>17</v>
      </c>
      <c r="T97" s="27">
        <v>1379568.006523584</v>
      </c>
      <c r="U97" s="27">
        <v>431190.04295446497</v>
      </c>
      <c r="V97" s="27">
        <v>1561879.5355184851</v>
      </c>
      <c r="W97" s="27">
        <v>36745.164535360993</v>
      </c>
      <c r="X97" s="27">
        <v>0</v>
      </c>
      <c r="Y97" s="27">
        <v>41534.860000000015</v>
      </c>
    </row>
    <row r="98" spans="1:25" x14ac:dyDescent="0.25">
      <c r="A98" s="27">
        <f t="shared" si="1"/>
        <v>95</v>
      </c>
      <c r="B98" s="2">
        <v>41907</v>
      </c>
      <c r="C98" s="3">
        <v>15</v>
      </c>
      <c r="D98" s="27">
        <v>1282648.4054015945</v>
      </c>
      <c r="E98" s="27">
        <v>485870.24858535</v>
      </c>
      <c r="F98" s="27">
        <v>1816291.9229784</v>
      </c>
      <c r="G98" s="27">
        <v>35683.489793499997</v>
      </c>
      <c r="H98" s="27">
        <v>0</v>
      </c>
      <c r="I98" s="27">
        <v>110189.75500000003</v>
      </c>
      <c r="J98" s="2">
        <v>42271</v>
      </c>
      <c r="K98" s="27">
        <v>18</v>
      </c>
      <c r="L98" s="27">
        <v>1615826.1650624264</v>
      </c>
      <c r="M98" s="27">
        <v>346749.87112419098</v>
      </c>
      <c r="N98" s="27">
        <v>1651104.6053875003</v>
      </c>
      <c r="O98" s="27">
        <v>36712.101449200003</v>
      </c>
      <c r="P98" s="27">
        <v>19152.213688005028</v>
      </c>
      <c r="Q98" s="27">
        <v>56904.615000000027</v>
      </c>
      <c r="R98" s="2">
        <v>42584</v>
      </c>
      <c r="S98" s="27">
        <v>18</v>
      </c>
      <c r="T98" s="27">
        <v>1484479.7508080073</v>
      </c>
      <c r="U98" s="27">
        <v>384379.78547857201</v>
      </c>
      <c r="V98" s="27">
        <v>1499986.5903257299</v>
      </c>
      <c r="W98" s="27">
        <v>40654.599409149996</v>
      </c>
      <c r="X98" s="27">
        <v>3886.0776814762471</v>
      </c>
      <c r="Y98" s="27">
        <v>35522.86499999994</v>
      </c>
    </row>
    <row r="99" spans="1:25" x14ac:dyDescent="0.25">
      <c r="A99" s="27">
        <f t="shared" si="1"/>
        <v>96</v>
      </c>
      <c r="B99" s="2">
        <v>41898</v>
      </c>
      <c r="C99" s="3">
        <v>10</v>
      </c>
      <c r="D99" s="27">
        <v>1191281.2481550665</v>
      </c>
      <c r="E99" s="27">
        <v>450187.05421310104</v>
      </c>
      <c r="F99" s="27">
        <v>1880236.1734955998</v>
      </c>
      <c r="G99" s="27">
        <v>52387.926156009999</v>
      </c>
      <c r="H99" s="27">
        <v>0</v>
      </c>
      <c r="I99" s="27">
        <v>154500.51000000013</v>
      </c>
      <c r="J99" s="2">
        <v>42290</v>
      </c>
      <c r="K99" s="27">
        <v>20</v>
      </c>
      <c r="L99" s="27">
        <v>1766772.5488227431</v>
      </c>
      <c r="M99" s="27">
        <v>286545.84299892199</v>
      </c>
      <c r="N99" s="27">
        <v>1559829.7094823001</v>
      </c>
      <c r="O99" s="27">
        <v>36892.01420415</v>
      </c>
      <c r="P99" s="27">
        <v>19152.213688005028</v>
      </c>
      <c r="Q99" s="27">
        <v>51570.494999999995</v>
      </c>
      <c r="R99" s="2">
        <v>42572</v>
      </c>
      <c r="S99" s="27">
        <v>14</v>
      </c>
      <c r="T99" s="27">
        <v>1191969.2117230608</v>
      </c>
      <c r="U99" s="27">
        <v>494960.36639524909</v>
      </c>
      <c r="V99" s="27">
        <v>1654612.7718421991</v>
      </c>
      <c r="W99" s="27">
        <v>35071.710942823003</v>
      </c>
      <c r="X99" s="27">
        <v>0</v>
      </c>
      <c r="Y99" s="27">
        <v>69749.909999999931</v>
      </c>
    </row>
    <row r="100" spans="1:25" x14ac:dyDescent="0.25">
      <c r="A100" s="27">
        <f t="shared" si="1"/>
        <v>97</v>
      </c>
      <c r="B100" s="2">
        <v>41893</v>
      </c>
      <c r="C100" s="3">
        <v>19</v>
      </c>
      <c r="D100" s="27">
        <v>1733631.53433665</v>
      </c>
      <c r="E100" s="27">
        <v>332280.34771819704</v>
      </c>
      <c r="F100" s="27">
        <v>1539459.5722333998</v>
      </c>
      <c r="G100" s="27">
        <v>44090.422568640002</v>
      </c>
      <c r="H100" s="27">
        <v>20100.363282949769</v>
      </c>
      <c r="I100" s="27">
        <v>53038.265000000043</v>
      </c>
      <c r="J100" s="2">
        <v>42232</v>
      </c>
      <c r="K100" s="27">
        <v>19</v>
      </c>
      <c r="L100" s="27">
        <v>2005741.906459348</v>
      </c>
      <c r="M100" s="27">
        <v>240414.35135879696</v>
      </c>
      <c r="N100" s="27">
        <v>1367216.1999212701</v>
      </c>
      <c r="O100" s="27">
        <v>44448.332486250001</v>
      </c>
      <c r="P100" s="27">
        <v>19152.213688005028</v>
      </c>
      <c r="Q100" s="27">
        <v>30208.59499999999</v>
      </c>
      <c r="R100" s="2">
        <v>42600</v>
      </c>
      <c r="S100" s="27">
        <v>18</v>
      </c>
      <c r="T100" s="27">
        <v>1494460.0580318074</v>
      </c>
      <c r="U100" s="27">
        <v>380085.32626695506</v>
      </c>
      <c r="V100" s="27">
        <v>1476622.631677323</v>
      </c>
      <c r="W100" s="27">
        <v>39116.821838465999</v>
      </c>
      <c r="X100" s="27">
        <v>8487.8853685643153</v>
      </c>
      <c r="Y100" s="27">
        <v>46979.295000000013</v>
      </c>
    </row>
    <row r="101" spans="1:25" x14ac:dyDescent="0.25">
      <c r="A101" s="27">
        <f t="shared" si="1"/>
        <v>98</v>
      </c>
      <c r="B101" s="2">
        <v>41889</v>
      </c>
      <c r="C101" s="3">
        <v>20</v>
      </c>
      <c r="D101" s="27">
        <v>1955699.2612676702</v>
      </c>
      <c r="E101" s="27">
        <v>273621.50449426804</v>
      </c>
      <c r="F101" s="27">
        <v>1379910.5626066402</v>
      </c>
      <c r="G101" s="27">
        <v>42564.692391429999</v>
      </c>
      <c r="H101" s="27">
        <v>20100.363282949769</v>
      </c>
      <c r="I101" s="27">
        <v>30469.300000000003</v>
      </c>
      <c r="J101" s="2">
        <v>42244</v>
      </c>
      <c r="K101" s="27">
        <v>21</v>
      </c>
      <c r="L101" s="27">
        <v>1871171.7018274125</v>
      </c>
      <c r="M101" s="27">
        <v>268875.76931434398</v>
      </c>
      <c r="N101" s="27">
        <v>1460940.9119535701</v>
      </c>
      <c r="O101" s="27">
        <v>43557.163376140001</v>
      </c>
      <c r="P101" s="27">
        <v>19152.213688005028</v>
      </c>
      <c r="Q101" s="27">
        <v>42999.675000000025</v>
      </c>
      <c r="R101" s="2">
        <v>42573</v>
      </c>
      <c r="S101" s="27">
        <v>22</v>
      </c>
      <c r="T101" s="27">
        <v>1772709.4727111575</v>
      </c>
      <c r="U101" s="27">
        <v>287686.33711677988</v>
      </c>
      <c r="V101" s="27">
        <v>1275985.0333642052</v>
      </c>
      <c r="W101" s="27">
        <v>56608.959618380002</v>
      </c>
      <c r="X101" s="27">
        <v>17292.80550471503</v>
      </c>
      <c r="Y101" s="27">
        <v>31051.844999999976</v>
      </c>
    </row>
    <row r="102" spans="1:25" x14ac:dyDescent="0.25">
      <c r="A102" s="27">
        <f t="shared" si="1"/>
        <v>99</v>
      </c>
      <c r="B102" s="2">
        <v>41889</v>
      </c>
      <c r="C102" s="3">
        <v>15</v>
      </c>
      <c r="D102" s="27">
        <v>1857295.0123170933</v>
      </c>
      <c r="E102" s="27">
        <v>308642.33913460799</v>
      </c>
      <c r="F102" s="27">
        <v>1471206.0984922901</v>
      </c>
      <c r="G102" s="27">
        <v>41066.177380299996</v>
      </c>
      <c r="H102" s="27">
        <v>0</v>
      </c>
      <c r="I102" s="27">
        <v>24059.264999999992</v>
      </c>
      <c r="J102" s="2">
        <v>42231</v>
      </c>
      <c r="K102" s="27">
        <v>19</v>
      </c>
      <c r="L102" s="27">
        <v>1942394.982651484</v>
      </c>
      <c r="M102" s="27">
        <v>260574.397868081</v>
      </c>
      <c r="N102" s="27">
        <v>1410862.6347656299</v>
      </c>
      <c r="O102" s="27">
        <v>42769.356825089999</v>
      </c>
      <c r="P102" s="27">
        <v>19152.213688005028</v>
      </c>
      <c r="Q102" s="27">
        <v>30179.579999999991</v>
      </c>
      <c r="R102" s="2">
        <v>42579</v>
      </c>
      <c r="S102" s="27">
        <v>14</v>
      </c>
      <c r="T102" s="27">
        <v>1184929.0494319305</v>
      </c>
      <c r="U102" s="27">
        <v>488379.41676303005</v>
      </c>
      <c r="V102" s="27">
        <v>1666224.9326217209</v>
      </c>
      <c r="W102" s="27">
        <v>34772.338554839</v>
      </c>
      <c r="X102" s="27">
        <v>0</v>
      </c>
      <c r="Y102" s="27">
        <v>65418.554999999949</v>
      </c>
    </row>
    <row r="103" spans="1:25" x14ac:dyDescent="0.25">
      <c r="A103" s="27">
        <f t="shared" si="1"/>
        <v>100</v>
      </c>
      <c r="B103" s="2">
        <v>41900</v>
      </c>
      <c r="C103" s="3">
        <v>15</v>
      </c>
      <c r="D103" s="27">
        <v>1262858.8929829663</v>
      </c>
      <c r="E103" s="27">
        <v>472472.25151370704</v>
      </c>
      <c r="F103" s="27">
        <v>1805417.8967347201</v>
      </c>
      <c r="G103" s="27">
        <v>34790.766320939998</v>
      </c>
      <c r="H103" s="27">
        <v>0</v>
      </c>
      <c r="I103" s="27">
        <v>124358.43499999994</v>
      </c>
      <c r="J103" s="2">
        <v>42243</v>
      </c>
      <c r="K103" s="27">
        <v>21</v>
      </c>
      <c r="L103" s="27">
        <v>1843943.933030739</v>
      </c>
      <c r="M103" s="27">
        <v>265919.55233904102</v>
      </c>
      <c r="N103" s="27">
        <v>1481732.28800498</v>
      </c>
      <c r="O103" s="27">
        <v>49755.712421310003</v>
      </c>
      <c r="P103" s="27">
        <v>19152.213688005028</v>
      </c>
      <c r="Q103" s="27">
        <v>43890.004999999997</v>
      </c>
      <c r="R103" s="2">
        <v>42598</v>
      </c>
      <c r="S103" s="27">
        <v>21</v>
      </c>
      <c r="T103" s="27">
        <v>1725306.2082989691</v>
      </c>
      <c r="U103" s="27">
        <v>302908.63564129506</v>
      </c>
      <c r="V103" s="27">
        <v>1302819.1008934882</v>
      </c>
      <c r="W103" s="27">
        <v>49198.439834945995</v>
      </c>
      <c r="X103" s="27">
        <v>17292.80550471503</v>
      </c>
      <c r="Y103" s="27">
        <v>39332.755000000026</v>
      </c>
    </row>
    <row r="104" spans="1:25" x14ac:dyDescent="0.25">
      <c r="A104" s="27" t="s">
        <v>8</v>
      </c>
      <c r="D104" s="27">
        <f>SUM(D4:D103)</f>
        <v>178080541.42843282</v>
      </c>
      <c r="E104" s="27">
        <f t="shared" ref="E104:H104" si="2">SUM(E4:E103)</f>
        <v>41888818.181716226</v>
      </c>
      <c r="F104" s="27">
        <f t="shared" si="2"/>
        <v>173151907.73925233</v>
      </c>
      <c r="G104" s="27">
        <f t="shared" si="2"/>
        <v>4146206.7791581713</v>
      </c>
      <c r="H104" s="27">
        <f t="shared" si="2"/>
        <v>739682.20194406121</v>
      </c>
      <c r="I104" s="27">
        <f>SUM(I4:I103)</f>
        <v>8645704.8900000025</v>
      </c>
      <c r="L104" s="27">
        <f>SUM(L4:L103)</f>
        <v>172074533.86912617</v>
      </c>
      <c r="M104" s="27">
        <f t="shared" ref="M104" si="3">SUM(M4:M103)</f>
        <v>37780666.439457081</v>
      </c>
      <c r="N104" s="27">
        <f t="shared" ref="N104" si="4">SUM(N4:N103)</f>
        <v>167969654.21970212</v>
      </c>
      <c r="O104" s="27">
        <f t="shared" ref="O104" si="5">SUM(O4:O103)</f>
        <v>3858339.8791136411</v>
      </c>
      <c r="P104" s="27">
        <f t="shared" ref="P104" si="6">SUM(P4:P103)</f>
        <v>821895.97018330439</v>
      </c>
      <c r="Q104" s="27">
        <f>SUM(Q4:Q103)</f>
        <v>8240784.700000002</v>
      </c>
      <c r="T104" s="27">
        <f>SUM(T4:T103)</f>
        <v>158492592.39770591</v>
      </c>
      <c r="U104" s="27">
        <f t="shared" ref="U104" si="7">SUM(U4:U103)</f>
        <v>41141460.528008461</v>
      </c>
      <c r="V104" s="27">
        <f t="shared" ref="V104" si="8">SUM(V4:V103)</f>
        <v>153561697.53703582</v>
      </c>
      <c r="W104" s="27">
        <f t="shared" ref="W104" si="9">SUM(W4:W103)</f>
        <v>4067927.006646635</v>
      </c>
      <c r="X104" s="27">
        <f t="shared" ref="X104:Y104" si="10">SUM(X4:X103)</f>
        <v>676974.90705291636</v>
      </c>
      <c r="Y104" s="27">
        <f t="shared" si="10"/>
        <v>5455432.4099999992</v>
      </c>
    </row>
    <row r="106" spans="1:25" x14ac:dyDescent="0.25">
      <c r="B106" s="28" t="s">
        <v>20</v>
      </c>
      <c r="C106" s="28"/>
      <c r="D106" s="28"/>
      <c r="E106" s="28"/>
      <c r="F106" s="28"/>
      <c r="G106" s="28"/>
      <c r="K106" s="28" t="s">
        <v>21</v>
      </c>
      <c r="L106" s="28"/>
      <c r="M106" s="28"/>
      <c r="N106" s="28"/>
      <c r="O106" s="28"/>
      <c r="P106" s="28"/>
      <c r="Q106" s="29"/>
    </row>
    <row r="107" spans="1:25" x14ac:dyDescent="0.25">
      <c r="B107" s="29" t="s">
        <v>3</v>
      </c>
      <c r="C107" s="29" t="s">
        <v>6</v>
      </c>
      <c r="D107" s="29" t="s">
        <v>2</v>
      </c>
      <c r="E107" s="29" t="s">
        <v>5</v>
      </c>
      <c r="F107" s="29" t="s">
        <v>4</v>
      </c>
      <c r="G107" s="27" t="s">
        <v>26</v>
      </c>
      <c r="H107" s="29" t="s">
        <v>8</v>
      </c>
      <c r="L107" s="29" t="s">
        <v>3</v>
      </c>
      <c r="M107" s="29" t="s">
        <v>6</v>
      </c>
      <c r="N107" s="29" t="s">
        <v>2</v>
      </c>
      <c r="O107" s="29" t="s">
        <v>5</v>
      </c>
      <c r="P107" s="29" t="s">
        <v>4</v>
      </c>
      <c r="Q107" s="27" t="s">
        <v>26</v>
      </c>
      <c r="R107" s="29" t="s">
        <v>8</v>
      </c>
      <c r="S107" s="29"/>
      <c r="U107" s="29"/>
      <c r="V107" s="29"/>
    </row>
    <row r="108" spans="1:25" x14ac:dyDescent="0.25">
      <c r="A108" s="27">
        <v>2014</v>
      </c>
      <c r="B108" s="30">
        <f>D104</f>
        <v>178080541.42843282</v>
      </c>
      <c r="C108" s="30">
        <f t="shared" ref="C108:F108" si="11">E104</f>
        <v>41888818.181716226</v>
      </c>
      <c r="D108" s="30">
        <f t="shared" si="11"/>
        <v>173151907.73925233</v>
      </c>
      <c r="E108" s="30">
        <f t="shared" si="11"/>
        <v>4146206.7791581713</v>
      </c>
      <c r="F108" s="30">
        <f t="shared" si="11"/>
        <v>739682.20194406121</v>
      </c>
      <c r="G108" s="30">
        <f>I104</f>
        <v>8645704.8900000025</v>
      </c>
      <c r="H108" s="30">
        <f>SUM(B108:G108)</f>
        <v>406652861.22050357</v>
      </c>
      <c r="K108" s="29">
        <v>2014</v>
      </c>
      <c r="L108" s="30">
        <v>7343958288.2719145</v>
      </c>
      <c r="M108" s="30">
        <v>2017761612.4613307</v>
      </c>
      <c r="N108" s="30">
        <v>9964503938.0215912</v>
      </c>
      <c r="O108" s="30">
        <v>334071871.5442999</v>
      </c>
      <c r="P108" s="30">
        <v>94058957.636713475</v>
      </c>
      <c r="Q108" s="30">
        <v>338780458.76299888</v>
      </c>
      <c r="R108" s="30">
        <f t="shared" ref="R108:R112" si="12">SUM(L108:Q108)</f>
        <v>20093135126.698853</v>
      </c>
      <c r="S108" s="30"/>
      <c r="U108" s="30"/>
      <c r="V108" s="31"/>
    </row>
    <row r="109" spans="1:25" x14ac:dyDescent="0.25">
      <c r="A109" s="27">
        <v>2015</v>
      </c>
      <c r="B109" s="30">
        <f t="shared" ref="B109:F109" si="13">L104</f>
        <v>172074533.86912617</v>
      </c>
      <c r="C109" s="30">
        <f t="shared" si="13"/>
        <v>37780666.439457081</v>
      </c>
      <c r="D109" s="30">
        <f t="shared" si="13"/>
        <v>167969654.21970212</v>
      </c>
      <c r="E109" s="30">
        <f t="shared" si="13"/>
        <v>3858339.8791136411</v>
      </c>
      <c r="F109" s="30">
        <f t="shared" si="13"/>
        <v>821895.97018330439</v>
      </c>
      <c r="G109" s="30">
        <f>Q104</f>
        <v>8240784.700000002</v>
      </c>
      <c r="H109" s="30">
        <f>SUM(B109:G109)</f>
        <v>390745875.0775823</v>
      </c>
      <c r="K109" s="29">
        <v>2015</v>
      </c>
      <c r="L109" s="30">
        <v>7147197885.9738874</v>
      </c>
      <c r="M109" s="30">
        <v>1913382201.6789434</v>
      </c>
      <c r="N109" s="30">
        <v>10136026333.163158</v>
      </c>
      <c r="O109" s="30">
        <v>324495234.01185846</v>
      </c>
      <c r="P109" s="30">
        <v>89622182.786312938</v>
      </c>
      <c r="Q109" s="30">
        <v>336505124.88999927</v>
      </c>
      <c r="R109" s="30">
        <f t="shared" si="12"/>
        <v>19947228962.504158</v>
      </c>
      <c r="S109" s="30"/>
      <c r="U109" s="30"/>
      <c r="V109" s="31"/>
    </row>
    <row r="110" spans="1:25" x14ac:dyDescent="0.25">
      <c r="A110" s="27">
        <v>2016</v>
      </c>
      <c r="B110" s="30">
        <f t="shared" ref="B110:F110" si="14">T104</f>
        <v>158492592.39770591</v>
      </c>
      <c r="C110" s="30">
        <f t="shared" si="14"/>
        <v>41141460.528008461</v>
      </c>
      <c r="D110" s="30">
        <f t="shared" si="14"/>
        <v>153561697.53703582</v>
      </c>
      <c r="E110" s="30">
        <f t="shared" si="14"/>
        <v>4067927.006646635</v>
      </c>
      <c r="F110" s="30">
        <f t="shared" si="14"/>
        <v>676974.90705291636</v>
      </c>
      <c r="G110" s="30">
        <f>Y104</f>
        <v>5455432.4099999992</v>
      </c>
      <c r="H110" s="30">
        <f>SUM(B110:G110)</f>
        <v>363396084.78644979</v>
      </c>
      <c r="K110" s="29">
        <v>2016</v>
      </c>
      <c r="L110" s="30">
        <v>6604677411.7187214</v>
      </c>
      <c r="M110" s="30">
        <v>2083333128.4310076</v>
      </c>
      <c r="N110" s="30">
        <v>9708869529.4481525</v>
      </c>
      <c r="O110" s="30">
        <v>316440968.56020725</v>
      </c>
      <c r="P110" s="30">
        <v>81180201.194492817</v>
      </c>
      <c r="Q110" s="30">
        <v>329792292.06100118</v>
      </c>
      <c r="R110" s="30">
        <f t="shared" si="12"/>
        <v>19124293531.413582</v>
      </c>
      <c r="S110" s="30"/>
      <c r="U110" s="30"/>
      <c r="V110" s="31"/>
    </row>
    <row r="111" spans="1:25" x14ac:dyDescent="0.25">
      <c r="A111" s="27" t="s">
        <v>8</v>
      </c>
      <c r="B111" s="30">
        <f>SUM(B108:B110)</f>
        <v>508647667.69526494</v>
      </c>
      <c r="C111" s="30">
        <f t="shared" ref="C111:E111" si="15">SUM(C108:C110)</f>
        <v>120810945.14918177</v>
      </c>
      <c r="D111" s="30">
        <f t="shared" si="15"/>
        <v>494683259.49599028</v>
      </c>
      <c r="E111" s="30">
        <f t="shared" si="15"/>
        <v>12072473.664918447</v>
      </c>
      <c r="F111" s="30">
        <f>SUM(F108:F110)</f>
        <v>2238553.0791802821</v>
      </c>
      <c r="G111" s="30">
        <f>SUM(G108:G110)</f>
        <v>22341922.000000004</v>
      </c>
      <c r="H111" s="30">
        <f>SUM(B111:G111)</f>
        <v>1160794821.0845356</v>
      </c>
      <c r="K111" s="29" t="s">
        <v>8</v>
      </c>
      <c r="L111" s="30">
        <f>SUM(L108:L110)</f>
        <v>21095833585.964523</v>
      </c>
      <c r="M111" s="30">
        <f t="shared" ref="M111:O111" si="16">SUM(M108:M110)</f>
        <v>6014476942.5712814</v>
      </c>
      <c r="N111" s="30">
        <f t="shared" si="16"/>
        <v>29809399800.632904</v>
      </c>
      <c r="O111" s="30">
        <f t="shared" si="16"/>
        <v>975008074.11636555</v>
      </c>
      <c r="P111" s="30">
        <f>SUM(P108:P110)</f>
        <v>264861341.61751923</v>
      </c>
      <c r="Q111" s="30">
        <f>SUM(Q108:Q110)</f>
        <v>1005077875.7139994</v>
      </c>
      <c r="R111" s="30">
        <f t="shared" si="12"/>
        <v>59164657620.616585</v>
      </c>
      <c r="S111" s="30"/>
      <c r="U111" s="30"/>
      <c r="V111" s="30"/>
    </row>
    <row r="112" spans="1:25" x14ac:dyDescent="0.25">
      <c r="A112" s="27" t="s">
        <v>24</v>
      </c>
      <c r="B112" s="30">
        <f>B111*L114</f>
        <v>491535168.07642525</v>
      </c>
      <c r="C112" s="30">
        <f t="shared" ref="C112:F112" si="17">C111*M114</f>
        <v>137696374.07558</v>
      </c>
      <c r="D112" s="30">
        <f t="shared" si="17"/>
        <v>461577338.97457427</v>
      </c>
      <c r="E112" s="30">
        <f t="shared" si="17"/>
        <v>12477233.637669044</v>
      </c>
      <c r="F112" s="30">
        <f t="shared" si="17"/>
        <v>2000409.522121852</v>
      </c>
      <c r="G112" s="30">
        <f>G111*Q114</f>
        <v>22185282.980697747</v>
      </c>
      <c r="H112" s="30">
        <f>SUM(B112:G112)</f>
        <v>1127471807.2670681</v>
      </c>
      <c r="K112" s="29" t="s">
        <v>22</v>
      </c>
      <c r="L112" s="30">
        <f>AVERAGE(L108:L110)</f>
        <v>7031944528.6548414</v>
      </c>
      <c r="M112" s="30">
        <f>AVERAGE(M108:M110)</f>
        <v>2004825647.5237606</v>
      </c>
      <c r="N112" s="30">
        <f t="shared" ref="N112:P112" si="18">AVERAGE(N108:N110)</f>
        <v>9936466600.210968</v>
      </c>
      <c r="O112" s="30">
        <f t="shared" si="18"/>
        <v>325002691.37212187</v>
      </c>
      <c r="P112" s="30">
        <f t="shared" si="18"/>
        <v>88287113.87250641</v>
      </c>
      <c r="Q112" s="30">
        <f>AVERAGE(Q108:Q110)</f>
        <v>335025958.57133311</v>
      </c>
      <c r="R112" s="30">
        <f t="shared" si="12"/>
        <v>19721552540.205536</v>
      </c>
      <c r="S112" s="30"/>
      <c r="U112" s="30"/>
      <c r="V112" s="30"/>
    </row>
    <row r="113" spans="2:23" ht="14.45" customHeight="1" x14ac:dyDescent="0.25">
      <c r="K113" s="29" t="s">
        <v>25</v>
      </c>
      <c r="L113" s="30">
        <v>6795367904.5811396</v>
      </c>
      <c r="M113" s="30">
        <v>2285034869.7865334</v>
      </c>
      <c r="N113" s="30">
        <v>9271483770.8638687</v>
      </c>
      <c r="O113" s="30">
        <v>335899222.12090433</v>
      </c>
      <c r="P113" s="30">
        <v>78894883</v>
      </c>
      <c r="Q113" s="30">
        <v>332677094.51248389</v>
      </c>
      <c r="R113" s="30">
        <f>SUM(L113:Q113)</f>
        <v>19099357744.864929</v>
      </c>
      <c r="S113" s="32"/>
      <c r="T113" s="32"/>
      <c r="U113" s="32"/>
      <c r="V113" s="32"/>
      <c r="W113" s="32"/>
    </row>
    <row r="114" spans="2:23" x14ac:dyDescent="0.25">
      <c r="B114" s="29"/>
      <c r="C114" s="29"/>
      <c r="D114" s="33" t="s">
        <v>3</v>
      </c>
      <c r="E114" s="33" t="s">
        <v>6</v>
      </c>
      <c r="F114" s="33" t="s">
        <v>2</v>
      </c>
      <c r="G114" s="33" t="s">
        <v>5</v>
      </c>
      <c r="H114" s="33" t="s">
        <v>4</v>
      </c>
      <c r="K114" s="29" t="s">
        <v>23</v>
      </c>
      <c r="L114" s="34">
        <f t="shared" ref="L114:Q114" si="19">L113/L112</f>
        <v>0.96635686997961046</v>
      </c>
      <c r="M114" s="34">
        <f t="shared" si="19"/>
        <v>1.1397673770828254</v>
      </c>
      <c r="N114" s="34">
        <f>N113/N112</f>
        <v>0.93307652950466513</v>
      </c>
      <c r="O114" s="34">
        <f t="shared" si="19"/>
        <v>1.0335275092731653</v>
      </c>
      <c r="P114" s="34">
        <f t="shared" si="19"/>
        <v>0.89361719439521448</v>
      </c>
      <c r="Q114" s="34">
        <f t="shared" si="19"/>
        <v>0.99298900876557272</v>
      </c>
      <c r="R114" s="34">
        <f>R113/R112</f>
        <v>0.96845102361631197</v>
      </c>
      <c r="S114" s="32"/>
      <c r="T114" s="32"/>
      <c r="U114" s="32"/>
      <c r="V114" s="32"/>
      <c r="W114" s="32"/>
    </row>
    <row r="115" spans="2:23" x14ac:dyDescent="0.25">
      <c r="B115" s="30"/>
      <c r="C115" s="30"/>
      <c r="D115" s="31">
        <v>-260.34499999880791</v>
      </c>
      <c r="E115" s="31">
        <v>-275939.0150000155</v>
      </c>
      <c r="F115" s="31">
        <v>-8369306.3500000536</v>
      </c>
      <c r="G115" s="31">
        <v>-199.17999999970198</v>
      </c>
      <c r="H115" s="31">
        <v>0</v>
      </c>
      <c r="I115" s="31">
        <f>SUM(D115:H115)</f>
        <v>-8645704.8900000677</v>
      </c>
      <c r="K115" s="31"/>
      <c r="S115" s="32"/>
      <c r="T115" s="32"/>
      <c r="U115" s="32"/>
      <c r="V115" s="32"/>
      <c r="W115" s="32"/>
    </row>
    <row r="116" spans="2:23" x14ac:dyDescent="0.25">
      <c r="B116" s="30"/>
      <c r="C116" s="30"/>
      <c r="D116" s="31">
        <v>-128.24000000953674</v>
      </c>
      <c r="E116" s="31">
        <v>-269826.53000002354</v>
      </c>
      <c r="F116" s="31">
        <v>-7970717.964999944</v>
      </c>
      <c r="G116" s="31">
        <v>-111.96500000031665</v>
      </c>
      <c r="H116" s="31">
        <v>0</v>
      </c>
      <c r="I116" s="31">
        <f t="shared" ref="I116:I117" si="20">SUM(D116:H116)</f>
        <v>-8240784.6999999769</v>
      </c>
      <c r="K116" s="31"/>
      <c r="L116" s="35"/>
      <c r="M116" s="35"/>
      <c r="N116" s="35"/>
      <c r="O116" s="35"/>
      <c r="S116" s="32"/>
      <c r="T116" s="32"/>
      <c r="U116" s="32"/>
      <c r="V116" s="32"/>
      <c r="W116" s="32"/>
    </row>
    <row r="117" spans="2:23" x14ac:dyDescent="0.25">
      <c r="B117" s="30"/>
      <c r="C117" s="30"/>
      <c r="D117" s="31">
        <v>-253.76999998092651</v>
      </c>
      <c r="E117" s="31">
        <v>-222051.43500003964</v>
      </c>
      <c r="F117" s="31">
        <v>-5219178.4499999881</v>
      </c>
      <c r="G117" s="31">
        <v>-13948.754999999423</v>
      </c>
      <c r="H117" s="31">
        <v>0</v>
      </c>
      <c r="I117" s="31">
        <f t="shared" si="20"/>
        <v>-5455432.4100000076</v>
      </c>
      <c r="K117" s="31"/>
      <c r="L117" s="35"/>
      <c r="M117" s="35"/>
      <c r="N117" s="35"/>
      <c r="O117" s="35"/>
      <c r="S117" s="32"/>
      <c r="T117" s="32"/>
      <c r="U117" s="32"/>
      <c r="V117" s="32"/>
      <c r="W117" s="32"/>
    </row>
    <row r="118" spans="2:23" x14ac:dyDescent="0.25">
      <c r="B118" s="30"/>
      <c r="C118" s="30"/>
      <c r="D118" s="36">
        <f>SUM(D115:D117)</f>
        <v>-642.35499998927116</v>
      </c>
      <c r="E118" s="36">
        <f t="shared" ref="E118:G118" si="21">SUM(E115:E117)</f>
        <v>-767816.98000007868</v>
      </c>
      <c r="F118" s="36">
        <f t="shared" si="21"/>
        <v>-21559202.764999986</v>
      </c>
      <c r="G118" s="36">
        <f t="shared" si="21"/>
        <v>-14259.899999999441</v>
      </c>
      <c r="H118" s="36">
        <f>SUM(H115:H117)</f>
        <v>0</v>
      </c>
      <c r="I118" s="36">
        <f>SUM(I115:I117)</f>
        <v>-22341922.000000052</v>
      </c>
      <c r="K118" s="31"/>
      <c r="S118" s="32"/>
      <c r="T118" s="32"/>
      <c r="U118" s="32"/>
      <c r="V118" s="32"/>
      <c r="W118" s="32"/>
    </row>
    <row r="119" spans="2:23" x14ac:dyDescent="0.25">
      <c r="B119" s="30"/>
      <c r="C119" s="30"/>
      <c r="D119" s="37">
        <f>D118/$I$118</f>
        <v>2.8751107446766202E-5</v>
      </c>
      <c r="E119" s="37">
        <f t="shared" ref="E119:H119" si="22">E118/$I$118</f>
        <v>3.4366648491570104E-2</v>
      </c>
      <c r="F119" s="37">
        <f t="shared" si="22"/>
        <v>0.96496634286879779</v>
      </c>
      <c r="G119" s="37">
        <f t="shared" si="22"/>
        <v>6.3825753218543183E-4</v>
      </c>
      <c r="H119" s="37">
        <f t="shared" si="22"/>
        <v>0</v>
      </c>
      <c r="K119" s="31"/>
      <c r="L119" s="38"/>
      <c r="S119" s="32"/>
      <c r="T119" s="32"/>
      <c r="U119" s="32"/>
      <c r="V119" s="32"/>
      <c r="W119" s="32"/>
    </row>
    <row r="120" spans="2:23" x14ac:dyDescent="0.25">
      <c r="D120" s="31">
        <v>-462.65027368068695</v>
      </c>
      <c r="E120" s="31">
        <v>-799315.14197462797</v>
      </c>
      <c r="F120" s="31">
        <v>-21035110.125551701</v>
      </c>
      <c r="G120" s="31">
        <v>-34723.229100605473</v>
      </c>
      <c r="H120" s="31">
        <v>-8806.2014305498451</v>
      </c>
      <c r="I120" s="31">
        <f>SUM(D120:H120)</f>
        <v>-21878417.348331168</v>
      </c>
      <c r="K120" s="31"/>
      <c r="L120" s="38"/>
    </row>
    <row r="121" spans="2:23" x14ac:dyDescent="0.25">
      <c r="D121" s="39">
        <f>D120/$I$120</f>
        <v>2.1146423267950722E-5</v>
      </c>
      <c r="E121" s="39">
        <f>E120/$I$120</f>
        <v>3.653441331009246E-2</v>
      </c>
      <c r="F121" s="39">
        <f>F120/$I$120</f>
        <v>0.96145483426186706</v>
      </c>
      <c r="G121" s="39">
        <f>G120/$I$120</f>
        <v>1.5870996767165188E-3</v>
      </c>
      <c r="H121" s="39">
        <f>H120/$I$120</f>
        <v>4.0250632805583446E-4</v>
      </c>
      <c r="I121" s="27" t="s">
        <v>30</v>
      </c>
    </row>
    <row r="124" spans="2:23" x14ac:dyDescent="0.25">
      <c r="B124" s="40"/>
      <c r="C124" s="40"/>
      <c r="D124" s="40"/>
      <c r="E124" s="40"/>
      <c r="F124" s="40"/>
    </row>
  </sheetData>
  <mergeCells count="3">
    <mergeCell ref="B106:G106"/>
    <mergeCell ref="K106:P106"/>
    <mergeCell ref="S113:W1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21"/>
  <sheetViews>
    <sheetView workbookViewId="0">
      <selection activeCell="B12" sqref="B12"/>
    </sheetView>
  </sheetViews>
  <sheetFormatPr defaultColWidth="9.140625" defaultRowHeight="15" x14ac:dyDescent="0.25"/>
  <cols>
    <col min="1" max="1" width="11.7109375" style="11" customWidth="1"/>
    <col min="2" max="2" width="24" style="7" customWidth="1"/>
    <col min="3" max="6" width="11.7109375" style="11" customWidth="1"/>
    <col min="7" max="11" width="9.140625" style="7"/>
    <col min="12" max="12" width="7.7109375" style="7" bestFit="1" customWidth="1"/>
    <col min="13" max="16384" width="9.140625" style="7"/>
  </cols>
  <sheetData>
    <row r="2" spans="1:12" ht="30.75" customHeight="1" x14ac:dyDescent="0.25">
      <c r="A2" s="4" t="s">
        <v>9</v>
      </c>
      <c r="B2" s="5" t="s">
        <v>18</v>
      </c>
      <c r="C2" s="5" t="s">
        <v>10</v>
      </c>
      <c r="D2" s="4" t="s">
        <v>13</v>
      </c>
      <c r="E2" s="6" t="s">
        <v>11</v>
      </c>
      <c r="F2" s="4" t="s">
        <v>12</v>
      </c>
    </row>
    <row r="3" spans="1:12" ht="29.25" customHeight="1" x14ac:dyDescent="0.25">
      <c r="A3" s="8">
        <f>Total!$B$112/300</f>
        <v>1638450.5602547508</v>
      </c>
      <c r="B3" s="13" t="s">
        <v>14</v>
      </c>
      <c r="C3" s="9">
        <v>0.38553271851922483</v>
      </c>
      <c r="D3" s="9">
        <f>A3/$A$9</f>
        <v>0.43596226966231683</v>
      </c>
      <c r="E3" s="9">
        <f>D3-C3</f>
        <v>5.0429551143092E-2</v>
      </c>
      <c r="F3" s="9">
        <f t="shared" ref="F3:F8" si="0">IFERROR(D3/C3-1,"N/A")</f>
        <v>0.13080485447975621</v>
      </c>
      <c r="H3" s="8"/>
      <c r="J3" s="9"/>
      <c r="K3" s="9"/>
      <c r="L3" s="9"/>
    </row>
    <row r="4" spans="1:12" ht="29.25" customHeight="1" x14ac:dyDescent="0.25">
      <c r="A4" s="8">
        <f>Total!$C$112/300</f>
        <v>458987.91358526668</v>
      </c>
      <c r="B4" s="13" t="s">
        <v>15</v>
      </c>
      <c r="C4" s="9">
        <v>0.12564876511337161</v>
      </c>
      <c r="D4" s="9">
        <f t="shared" ref="D4:D5" si="1">A4/$A$9</f>
        <v>0.1221284409845677</v>
      </c>
      <c r="E4" s="9">
        <f t="shared" ref="E4:E9" si="2">D4-C4</f>
        <v>-3.5203241288039172E-3</v>
      </c>
      <c r="F4" s="9">
        <f t="shared" si="0"/>
        <v>-2.8017180476286874E-2</v>
      </c>
      <c r="H4" s="8"/>
      <c r="J4" s="9"/>
      <c r="K4" s="9"/>
      <c r="L4" s="9"/>
    </row>
    <row r="5" spans="1:12" ht="29.25" customHeight="1" x14ac:dyDescent="0.25">
      <c r="A5" s="8">
        <f>Total!$D$112/300</f>
        <v>1538591.1299152477</v>
      </c>
      <c r="B5" s="13" t="s">
        <v>16</v>
      </c>
      <c r="C5" s="9">
        <v>0.47788725814771449</v>
      </c>
      <c r="D5" s="9">
        <f t="shared" si="1"/>
        <v>0.40939146859327091</v>
      </c>
      <c r="E5" s="9">
        <f t="shared" si="2"/>
        <v>-6.8495789554443576E-2</v>
      </c>
      <c r="F5" s="9">
        <f t="shared" si="0"/>
        <v>-0.14333043701548454</v>
      </c>
      <c r="H5" s="8"/>
      <c r="J5" s="9"/>
      <c r="K5" s="9"/>
      <c r="L5" s="9"/>
    </row>
    <row r="6" spans="1:12" ht="29.25" customHeight="1" x14ac:dyDescent="0.25">
      <c r="A6" s="8">
        <f>Total!$E$112/300</f>
        <v>41590.778792230143</v>
      </c>
      <c r="B6" s="13" t="s">
        <v>17</v>
      </c>
      <c r="C6" s="9">
        <v>1.0618791643714346E-2</v>
      </c>
      <c r="D6" s="9">
        <f>A6/$A$9</f>
        <v>1.1066559320816363E-2</v>
      </c>
      <c r="E6" s="9">
        <f t="shared" si="2"/>
        <v>4.4776767710201677E-4</v>
      </c>
      <c r="F6" s="9">
        <f t="shared" si="0"/>
        <v>4.2167479325867285E-2</v>
      </c>
      <c r="L6" s="9"/>
    </row>
    <row r="7" spans="1:12" ht="29.25" customHeight="1" x14ac:dyDescent="0.25">
      <c r="A7" s="8">
        <f>Total!$F$112/300</f>
        <v>6668.0317404061734</v>
      </c>
      <c r="B7" s="13" t="s">
        <v>4</v>
      </c>
      <c r="C7" s="16">
        <v>3.1246657597469921E-4</v>
      </c>
      <c r="D7" s="16">
        <f>A7/$A$9</f>
        <v>1.7742434970243193E-3</v>
      </c>
      <c r="E7" s="16">
        <f t="shared" si="2"/>
        <v>1.46177692104962E-3</v>
      </c>
      <c r="F7" s="16">
        <f t="shared" si="0"/>
        <v>4.6781865115966257</v>
      </c>
      <c r="L7" s="9"/>
    </row>
    <row r="8" spans="1:12" ht="29.25" customHeight="1" x14ac:dyDescent="0.25">
      <c r="A8" s="8">
        <f>Total!$G$112/300</f>
        <v>73950.943268992487</v>
      </c>
      <c r="B8" s="13" t="s">
        <v>26</v>
      </c>
      <c r="C8" s="16"/>
      <c r="D8" s="16">
        <f>A8/$A$9</f>
        <v>1.9677017942003976E-2</v>
      </c>
      <c r="E8" s="16">
        <f t="shared" si="2"/>
        <v>1.9677017942003976E-2</v>
      </c>
      <c r="F8" s="16" t="str">
        <f t="shared" si="0"/>
        <v>N/A</v>
      </c>
      <c r="L8" s="9"/>
    </row>
    <row r="9" spans="1:12" ht="29.25" customHeight="1" x14ac:dyDescent="0.25">
      <c r="A9" s="8">
        <f>SUM(A3:A8)</f>
        <v>3758239.3575568935</v>
      </c>
      <c r="B9" s="13" t="s">
        <v>8</v>
      </c>
      <c r="C9" s="9">
        <f>SUM(C3:C7)</f>
        <v>1</v>
      </c>
      <c r="D9" s="9">
        <f>SUM(D3:D8)</f>
        <v>1.0000000000000002</v>
      </c>
      <c r="E9" s="9">
        <f t="shared" si="2"/>
        <v>0</v>
      </c>
      <c r="F9" s="9">
        <f>D9/C9-1</f>
        <v>0</v>
      </c>
    </row>
    <row r="11" spans="1:12" x14ac:dyDescent="0.25">
      <c r="A11" s="7"/>
      <c r="B11" s="11" t="s">
        <v>31</v>
      </c>
      <c r="F11" s="10"/>
    </row>
    <row r="12" spans="1:12" x14ac:dyDescent="0.25">
      <c r="B12" s="12">
        <v>12644500.220979122</v>
      </c>
    </row>
    <row r="14" spans="1:12" ht="30.75" customHeight="1" x14ac:dyDescent="0.25">
      <c r="A14" s="4"/>
      <c r="B14" s="5" t="s">
        <v>18</v>
      </c>
      <c r="C14" s="5" t="s">
        <v>10</v>
      </c>
      <c r="D14" s="4" t="s">
        <v>13</v>
      </c>
      <c r="E14" s="6" t="s">
        <v>19</v>
      </c>
      <c r="F14" s="4" t="s">
        <v>12</v>
      </c>
    </row>
    <row r="15" spans="1:12" ht="29.25" customHeight="1" x14ac:dyDescent="0.25">
      <c r="A15" s="8"/>
      <c r="B15" s="13" t="s">
        <v>14</v>
      </c>
      <c r="C15" s="12">
        <f t="shared" ref="C15:D18" si="3">$B$12*C3</f>
        <v>4874868.5445110202</v>
      </c>
      <c r="D15" s="12">
        <f t="shared" si="3"/>
        <v>5512525.0150837246</v>
      </c>
      <c r="E15" s="12">
        <f>D15-C15</f>
        <v>637656.47057270445</v>
      </c>
      <c r="F15" s="9">
        <f t="shared" ref="F15:F20" si="4">IFERROR(D15/C15-1,"N/A")</f>
        <v>0.13080485447975621</v>
      </c>
    </row>
    <row r="16" spans="1:12" ht="29.25" customHeight="1" x14ac:dyDescent="0.25">
      <c r="A16" s="8"/>
      <c r="B16" s="13" t="s">
        <v>15</v>
      </c>
      <c r="C16" s="12">
        <f t="shared" si="3"/>
        <v>1588765.8382417811</v>
      </c>
      <c r="D16" s="12">
        <f t="shared" si="3"/>
        <v>1544253.0990172019</v>
      </c>
      <c r="E16" s="12">
        <f t="shared" ref="E16:E21" si="5">D16-C16</f>
        <v>-44512.739224579185</v>
      </c>
      <c r="F16" s="9">
        <f t="shared" si="4"/>
        <v>-2.8017180476286874E-2</v>
      </c>
    </row>
    <row r="17" spans="1:9" ht="29.25" customHeight="1" x14ac:dyDescent="0.25">
      <c r="A17" s="8"/>
      <c r="B17" s="13" t="s">
        <v>16</v>
      </c>
      <c r="C17" s="12">
        <f t="shared" si="3"/>
        <v>6042645.5412518829</v>
      </c>
      <c r="D17" s="12">
        <f t="shared" si="3"/>
        <v>5176550.5150945811</v>
      </c>
      <c r="E17" s="12">
        <f t="shared" si="5"/>
        <v>-866095.02615730185</v>
      </c>
      <c r="F17" s="9">
        <f t="shared" si="4"/>
        <v>-0.14333043701548465</v>
      </c>
    </row>
    <row r="18" spans="1:9" ht="29.25" customHeight="1" x14ac:dyDescent="0.25">
      <c r="A18" s="8"/>
      <c r="B18" s="13" t="s">
        <v>17</v>
      </c>
      <c r="C18" s="12">
        <f t="shared" si="3"/>
        <v>134269.31328547731</v>
      </c>
      <c r="D18" s="12">
        <f t="shared" si="3"/>
        <v>139931.11177754108</v>
      </c>
      <c r="E18" s="12">
        <f t="shared" si="5"/>
        <v>5661.7984920637682</v>
      </c>
      <c r="F18" s="9">
        <f t="shared" si="4"/>
        <v>4.2167479325867285E-2</v>
      </c>
    </row>
    <row r="19" spans="1:9" ht="29.25" customHeight="1" x14ac:dyDescent="0.25">
      <c r="A19" s="8"/>
      <c r="B19" s="13" t="s">
        <v>4</v>
      </c>
      <c r="C19" s="17">
        <f t="shared" ref="C19:D20" si="6">$B$12*C7</f>
        <v>3950.983688960674</v>
      </c>
      <c r="D19" s="17">
        <f t="shared" si="6"/>
        <v>22434.422290194776</v>
      </c>
      <c r="E19" s="17">
        <f t="shared" si="5"/>
        <v>18483.438601234102</v>
      </c>
      <c r="F19" s="16">
        <f t="shared" si="4"/>
        <v>4.6781865115966257</v>
      </c>
      <c r="I19" s="14"/>
    </row>
    <row r="20" spans="1:9" ht="29.25" customHeight="1" x14ac:dyDescent="0.25">
      <c r="A20" s="8"/>
      <c r="B20" s="13" t="s">
        <v>26</v>
      </c>
      <c r="C20" s="17">
        <f>$B$12*C8</f>
        <v>0</v>
      </c>
      <c r="D20" s="17">
        <f t="shared" si="6"/>
        <v>248806.05771587943</v>
      </c>
      <c r="E20" s="17">
        <f t="shared" si="5"/>
        <v>248806.05771587943</v>
      </c>
      <c r="F20" s="16" t="str">
        <f t="shared" si="4"/>
        <v>N/A</v>
      </c>
      <c r="I20" s="14"/>
    </row>
    <row r="21" spans="1:9" ht="29.25" customHeight="1" x14ac:dyDescent="0.25">
      <c r="A21" s="8"/>
      <c r="B21" s="13" t="s">
        <v>8</v>
      </c>
      <c r="C21" s="12">
        <f>SUM(C15:C19)</f>
        <v>12644500.220979122</v>
      </c>
      <c r="D21" s="12">
        <f>SUM(D15:D20)</f>
        <v>12644500.220979122</v>
      </c>
      <c r="E21" s="12">
        <f t="shared" si="5"/>
        <v>0</v>
      </c>
      <c r="F21" s="9">
        <f>D21/C21-1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E68B04-8ADB-4D8B-A83A-A9CA7C036FB3}">
  <dimension ref="A1:T17"/>
  <sheetViews>
    <sheetView workbookViewId="0">
      <selection activeCell="N18" sqref="N18"/>
    </sheetView>
  </sheetViews>
  <sheetFormatPr defaultRowHeight="15" x14ac:dyDescent="0.25"/>
  <cols>
    <col min="2" max="2" width="12" customWidth="1"/>
    <col min="3" max="3" width="9.85546875" customWidth="1"/>
    <col min="4" max="4" width="10.85546875" customWidth="1"/>
    <col min="5" max="5" width="10.140625" customWidth="1"/>
    <col min="9" max="9" width="14" customWidth="1"/>
    <col min="10" max="10" width="11.140625" customWidth="1"/>
    <col min="11" max="11" width="11.28515625" customWidth="1"/>
    <col min="12" max="12" width="9.7109375" customWidth="1"/>
    <col min="15" max="15" width="13.5703125" bestFit="1" customWidth="1"/>
    <col min="16" max="16" width="14" customWidth="1"/>
    <col min="17" max="17" width="12.28515625" customWidth="1"/>
    <col min="18" max="18" width="14.85546875" bestFit="1" customWidth="1"/>
    <col min="19" max="19" width="11.140625" customWidth="1"/>
  </cols>
  <sheetData>
    <row r="1" spans="1:20" x14ac:dyDescent="0.25">
      <c r="A1" s="24" t="s">
        <v>27</v>
      </c>
      <c r="B1" s="24"/>
      <c r="C1" s="24"/>
      <c r="D1" s="24"/>
      <c r="E1" s="24"/>
      <c r="F1" s="24"/>
      <c r="H1" s="25" t="s">
        <v>28</v>
      </c>
      <c r="I1" s="25"/>
      <c r="J1" s="25"/>
      <c r="K1" s="25"/>
      <c r="L1" s="25"/>
      <c r="M1" s="25"/>
      <c r="O1" s="26" t="s">
        <v>29</v>
      </c>
      <c r="P1" s="26"/>
      <c r="Q1" s="26"/>
      <c r="R1" s="26"/>
      <c r="S1" s="26"/>
      <c r="T1" s="26"/>
    </row>
    <row r="2" spans="1:20" ht="45" x14ac:dyDescent="0.25">
      <c r="A2" s="4" t="s">
        <v>9</v>
      </c>
      <c r="B2" s="5" t="s">
        <v>18</v>
      </c>
      <c r="C2" s="5" t="s">
        <v>10</v>
      </c>
      <c r="D2" s="4" t="s">
        <v>13</v>
      </c>
      <c r="E2" s="6" t="s">
        <v>11</v>
      </c>
      <c r="F2" s="4" t="s">
        <v>12</v>
      </c>
      <c r="H2" s="4" t="s">
        <v>9</v>
      </c>
      <c r="I2" s="5" t="s">
        <v>18</v>
      </c>
      <c r="J2" s="5" t="s">
        <v>10</v>
      </c>
      <c r="K2" s="4" t="s">
        <v>13</v>
      </c>
      <c r="L2" s="6" t="s">
        <v>11</v>
      </c>
      <c r="M2" s="4" t="s">
        <v>12</v>
      </c>
      <c r="O2" s="4" t="s">
        <v>9</v>
      </c>
      <c r="P2" s="5" t="s">
        <v>18</v>
      </c>
      <c r="Q2" s="5" t="s">
        <v>10</v>
      </c>
      <c r="R2" s="4" t="s">
        <v>13</v>
      </c>
      <c r="S2" s="6" t="s">
        <v>11</v>
      </c>
      <c r="T2" s="4" t="s">
        <v>12</v>
      </c>
    </row>
    <row r="3" spans="1:20" x14ac:dyDescent="0.25">
      <c r="A3" s="15">
        <f>'Revenue Allocation'!A3</f>
        <v>1638450.5602547508</v>
      </c>
      <c r="B3" s="13" t="s">
        <v>14</v>
      </c>
      <c r="C3" s="18">
        <f>'Revenue Allocation'!C3</f>
        <v>0.38553271851922483</v>
      </c>
      <c r="D3" s="18">
        <f>'Revenue Allocation'!D3</f>
        <v>0.43596226966231683</v>
      </c>
      <c r="E3" s="18">
        <f>'Revenue Allocation'!E3</f>
        <v>5.0429551143092E-2</v>
      </c>
      <c r="F3" s="18">
        <f>'Revenue Allocation'!F3</f>
        <v>0.13080485447975621</v>
      </c>
      <c r="H3" s="15">
        <v>1638452.1024223298</v>
      </c>
      <c r="I3" s="13" t="s">
        <v>14</v>
      </c>
      <c r="J3" s="18">
        <v>0.38553271851922483</v>
      </c>
      <c r="K3" s="18">
        <v>0.43608136890226201</v>
      </c>
      <c r="L3" s="18">
        <v>5.0548650383037186E-2</v>
      </c>
      <c r="M3" s="18">
        <v>0.13111377570543747</v>
      </c>
      <c r="O3" s="15">
        <f>A3-H3</f>
        <v>-1.5421675790566951</v>
      </c>
      <c r="P3" s="13" t="s">
        <v>14</v>
      </c>
      <c r="R3" s="19">
        <f>O3/$O$8</f>
        <v>2.1146423269610896E-5</v>
      </c>
    </row>
    <row r="4" spans="1:20" ht="30" x14ac:dyDescent="0.25">
      <c r="A4" s="15">
        <f>'Revenue Allocation'!A4</f>
        <v>458987.91358526668</v>
      </c>
      <c r="B4" s="13" t="s">
        <v>15</v>
      </c>
      <c r="C4" s="18">
        <f>'Revenue Allocation'!C4</f>
        <v>0.12564876511337161</v>
      </c>
      <c r="D4" s="18">
        <f>'Revenue Allocation'!D4</f>
        <v>0.1221284409845677</v>
      </c>
      <c r="E4" s="18">
        <f>'Revenue Allocation'!E4</f>
        <v>-3.5203241288039172E-3</v>
      </c>
      <c r="F4" s="18">
        <f>'Revenue Allocation'!F4</f>
        <v>-2.8017180476286874E-2</v>
      </c>
      <c r="H4" s="15">
        <v>461652.29739184876</v>
      </c>
      <c r="I4" s="13" t="s">
        <v>15</v>
      </c>
      <c r="J4" s="18">
        <v>0.12564876511337161</v>
      </c>
      <c r="K4" s="18">
        <v>0.12287082759750981</v>
      </c>
      <c r="L4" s="18">
        <v>-2.7779375158618058E-3</v>
      </c>
      <c r="M4" s="18">
        <v>-2.2108753025589234E-2</v>
      </c>
      <c r="O4" s="15">
        <f>A4-H4</f>
        <v>-2664.3838065820746</v>
      </c>
      <c r="P4" s="13" t="s">
        <v>15</v>
      </c>
      <c r="R4" s="19">
        <f>O4/$O$8</f>
        <v>3.6534413310092238E-2</v>
      </c>
    </row>
    <row r="5" spans="1:20" ht="60" x14ac:dyDescent="0.25">
      <c r="A5" s="15">
        <f>'Revenue Allocation'!A5</f>
        <v>1538591.1299152477</v>
      </c>
      <c r="B5" s="13" t="s">
        <v>16</v>
      </c>
      <c r="C5" s="18">
        <f>'Revenue Allocation'!C5</f>
        <v>0.47788725814771449</v>
      </c>
      <c r="D5" s="18">
        <f>'Revenue Allocation'!D5</f>
        <v>0.40939146859327091</v>
      </c>
      <c r="E5" s="18">
        <f>'Revenue Allocation'!E5</f>
        <v>-6.8495789554443576E-2</v>
      </c>
      <c r="F5" s="18">
        <f>'Revenue Allocation'!F5</f>
        <v>-0.14333043701548454</v>
      </c>
      <c r="H5" s="15">
        <v>1608708.1636670865</v>
      </c>
      <c r="I5" s="13" t="s">
        <v>16</v>
      </c>
      <c r="J5" s="18">
        <v>0.47788725814771449</v>
      </c>
      <c r="K5" s="18">
        <v>0.42816488632107746</v>
      </c>
      <c r="L5" s="18">
        <v>-4.9722371826637024E-2</v>
      </c>
      <c r="M5" s="18">
        <v>-0.10404623889609521</v>
      </c>
      <c r="O5" s="15">
        <f>A5-H5</f>
        <v>-70117.033751838841</v>
      </c>
      <c r="P5" s="13" t="s">
        <v>16</v>
      </c>
      <c r="R5" s="19">
        <f>O5/$O$8</f>
        <v>0.96145483426186573</v>
      </c>
    </row>
    <row r="6" spans="1:20" x14ac:dyDescent="0.25">
      <c r="A6" s="15">
        <f>'Revenue Allocation'!A6</f>
        <v>41590.778792230143</v>
      </c>
      <c r="B6" s="13" t="s">
        <v>17</v>
      </c>
      <c r="C6" s="18">
        <f>'Revenue Allocation'!C6</f>
        <v>1.0618791643714346E-2</v>
      </c>
      <c r="D6" s="18">
        <f>'Revenue Allocation'!D6</f>
        <v>1.1066559320816363E-2</v>
      </c>
      <c r="E6" s="18">
        <f>'Revenue Allocation'!E6</f>
        <v>4.4776767710201677E-4</v>
      </c>
      <c r="F6" s="18">
        <f>'Revenue Allocation'!F6</f>
        <v>4.2167479325867285E-2</v>
      </c>
      <c r="H6" s="15">
        <v>41706.522889232161</v>
      </c>
      <c r="I6" s="13" t="s">
        <v>17</v>
      </c>
      <c r="J6" s="18">
        <v>1.0618791643714346E-2</v>
      </c>
      <c r="K6" s="18">
        <v>1.1100377952337519E-2</v>
      </c>
      <c r="L6" s="18">
        <v>4.8158630862317302E-4</v>
      </c>
      <c r="M6" s="18">
        <v>4.5352270275332396E-2</v>
      </c>
      <c r="O6" s="15">
        <f>A6-H6</f>
        <v>-115.74409700201795</v>
      </c>
      <c r="P6" s="13" t="s">
        <v>17</v>
      </c>
      <c r="R6" s="19">
        <f>O6/$O$8</f>
        <v>1.5870996767165162E-3</v>
      </c>
    </row>
    <row r="7" spans="1:20" x14ac:dyDescent="0.25">
      <c r="A7" s="15">
        <f>'Revenue Allocation'!A7</f>
        <v>6668.0317404061734</v>
      </c>
      <c r="B7" s="13" t="s">
        <v>4</v>
      </c>
      <c r="C7" s="18">
        <f>'Revenue Allocation'!C7</f>
        <v>3.1246657597469921E-4</v>
      </c>
      <c r="D7" s="18">
        <f>'Revenue Allocation'!D7</f>
        <v>1.7742434970243193E-3</v>
      </c>
      <c r="E7" s="18">
        <f>'Revenue Allocation'!E7</f>
        <v>1.46177692104962E-3</v>
      </c>
      <c r="F7" s="18">
        <f>'Revenue Allocation'!F7</f>
        <v>4.6781865115966257</v>
      </c>
      <c r="H7" s="15">
        <v>6697.3857451746726</v>
      </c>
      <c r="I7" s="13" t="s">
        <v>4</v>
      </c>
      <c r="J7" s="18">
        <v>3.1246657597469921E-4</v>
      </c>
      <c r="K7" s="18">
        <v>1.7825392268131424E-3</v>
      </c>
      <c r="L7" s="18">
        <v>1.4700726508384433E-3</v>
      </c>
      <c r="M7" s="18">
        <v>4.7047356865378029</v>
      </c>
      <c r="O7" s="15">
        <f>A7-H7</f>
        <v>-29.35400476849918</v>
      </c>
      <c r="P7" s="13" t="s">
        <v>4</v>
      </c>
      <c r="R7" s="19">
        <f>O7/$O$8</f>
        <v>4.0250632805583067E-4</v>
      </c>
    </row>
    <row r="8" spans="1:20" x14ac:dyDescent="0.25">
      <c r="A8" s="15">
        <f>'Revenue Allocation'!A8</f>
        <v>73950.943268992487</v>
      </c>
      <c r="B8" s="13" t="s">
        <v>26</v>
      </c>
      <c r="C8" s="18">
        <f>'Revenue Allocation'!C8</f>
        <v>0</v>
      </c>
      <c r="D8" s="18">
        <f>'Revenue Allocation'!D8</f>
        <v>1.9677017942003976E-2</v>
      </c>
      <c r="E8" s="18">
        <f>'Revenue Allocation'!E8</f>
        <v>1.9677017942003976E-2</v>
      </c>
      <c r="F8" s="18" t="str">
        <f>'Revenue Allocation'!F8</f>
        <v>N/A</v>
      </c>
      <c r="H8" s="15">
        <v>3757216.4721156722</v>
      </c>
      <c r="I8" s="13" t="s">
        <v>8</v>
      </c>
      <c r="J8" s="18">
        <v>1</v>
      </c>
      <c r="K8" s="18">
        <v>1</v>
      </c>
      <c r="L8" s="18">
        <v>0</v>
      </c>
      <c r="M8" s="18">
        <v>0</v>
      </c>
      <c r="O8" s="15">
        <f>SUM(O3:O7)</f>
        <v>-72928.057827770492</v>
      </c>
      <c r="P8" s="13" t="s">
        <v>8</v>
      </c>
      <c r="R8" s="19">
        <f t="shared" ref="R8" si="0">O8/$O$8</f>
        <v>1</v>
      </c>
    </row>
    <row r="9" spans="1:20" x14ac:dyDescent="0.25">
      <c r="A9" s="15">
        <f>'Revenue Allocation'!A9</f>
        <v>3758239.3575568935</v>
      </c>
      <c r="B9" s="13" t="s">
        <v>8</v>
      </c>
      <c r="C9" s="18">
        <f>'Revenue Allocation'!C9</f>
        <v>1</v>
      </c>
      <c r="D9" s="18">
        <f>'Revenue Allocation'!D9</f>
        <v>1.0000000000000002</v>
      </c>
      <c r="E9" s="18">
        <f>'Revenue Allocation'!E9</f>
        <v>0</v>
      </c>
      <c r="F9" s="18">
        <f>'Revenue Allocation'!F9</f>
        <v>0</v>
      </c>
      <c r="H9" s="15"/>
    </row>
    <row r="10" spans="1:20" x14ac:dyDescent="0.25">
      <c r="H10" s="15"/>
    </row>
    <row r="11" spans="1:20" x14ac:dyDescent="0.25">
      <c r="O11" s="4"/>
      <c r="P11" s="5"/>
      <c r="Q11" s="5"/>
      <c r="R11" s="4"/>
      <c r="S11" s="6"/>
      <c r="T11" s="4"/>
    </row>
    <row r="12" spans="1:20" x14ac:dyDescent="0.25">
      <c r="O12" s="20"/>
      <c r="P12" s="13"/>
      <c r="R12" s="22"/>
    </row>
    <row r="13" spans="1:20" x14ac:dyDescent="0.25">
      <c r="O13" s="20"/>
      <c r="P13" s="13"/>
    </row>
    <row r="14" spans="1:20" x14ac:dyDescent="0.25">
      <c r="O14" s="20"/>
      <c r="P14" s="13"/>
    </row>
    <row r="15" spans="1:20" x14ac:dyDescent="0.25">
      <c r="O15" s="20"/>
      <c r="P15" s="13"/>
    </row>
    <row r="16" spans="1:20" x14ac:dyDescent="0.25">
      <c r="O16" s="20"/>
      <c r="P16" s="13"/>
    </row>
    <row r="17" spans="15:16" x14ac:dyDescent="0.25">
      <c r="O17" s="21"/>
      <c r="P17" s="13"/>
    </row>
  </sheetData>
  <mergeCells count="3">
    <mergeCell ref="A1:F1"/>
    <mergeCell ref="H1:M1"/>
    <mergeCell ref="O1:T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</vt:lpstr>
      <vt:lpstr>Revenue Allocation</vt:lpstr>
      <vt:lpstr>Breaking Out School by Class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Willoughby</dc:creator>
  <cp:lastModifiedBy>Anderson, Gregory S</cp:lastModifiedBy>
  <dcterms:created xsi:type="dcterms:W3CDTF">2015-01-13T22:33:24Z</dcterms:created>
  <dcterms:modified xsi:type="dcterms:W3CDTF">2019-05-16T18:43:53Z</dcterms:modified>
</cp:coreProperties>
</file>