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S_ANAL\EVAL\Forecasting\26-GRC\TY2019\Phase-II\Workpapers\Serving Workpapers - Standardizing of Responses\Public\"/>
    </mc:Choice>
  </mc:AlternateContent>
  <xr:revisionPtr revIDLastSave="0" documentId="13_ncr:1_{E51B113D-CD61-4A67-B875-A650ED5E23DB}" xr6:coauthVersionLast="36" xr6:coauthVersionMax="36" xr10:uidLastSave="{00000000-0000-0000-0000-000000000000}"/>
  <bookViews>
    <workbookView xWindow="120" yWindow="60" windowWidth="24915" windowHeight="12840" tabRatio="763" xr2:uid="{00000000-000D-0000-FFFF-FFFF00000000}"/>
  </bookViews>
  <sheets>
    <sheet name="Electric_Energy_Sales" sheetId="6" r:id="rId1"/>
    <sheet name="CED_2018_Form_1.1" sheetId="1" r:id="rId2"/>
    <sheet name="CED_2018_Form_1.1b" sheetId="8" r:id="rId3"/>
    <sheet name="CED_2018_Form_1.7" sheetId="2" r:id="rId4"/>
    <sheet name="CED_2018_Load_Modifiers" sheetId="15" r:id="rId5"/>
    <sheet name="CED_2018_AAEE" sheetId="13" r:id="rId6"/>
  </sheets>
  <definedNames>
    <definedName name="_AMO_UniqueIdentifier" hidden="1">"'0aeef463-0cd8-4cd5-8715-470704d1dec3'"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63" i="13" l="1"/>
  <c r="N62" i="13"/>
  <c r="J77" i="13"/>
  <c r="J79" i="13" s="1"/>
  <c r="N74" i="13"/>
  <c r="U65" i="13"/>
  <c r="T65" i="13"/>
  <c r="W64" i="13"/>
  <c r="W75" i="13" s="1"/>
  <c r="V64" i="13"/>
  <c r="V75" i="13" s="1"/>
  <c r="U64" i="13"/>
  <c r="U75" i="13" s="1"/>
  <c r="T64" i="13"/>
  <c r="T75" i="13" s="1"/>
  <c r="S64" i="13"/>
  <c r="S75" i="13" s="1"/>
  <c r="R64" i="13"/>
  <c r="R75" i="13" s="1"/>
  <c r="Q64" i="13"/>
  <c r="P64" i="13"/>
  <c r="O64" i="13"/>
  <c r="N64" i="13"/>
  <c r="M64" i="13"/>
  <c r="L64" i="13"/>
  <c r="K64" i="13"/>
  <c r="K75" i="13" s="1"/>
  <c r="J64" i="13"/>
  <c r="Q75" i="13" s="1"/>
  <c r="W63" i="13"/>
  <c r="W74" i="13" s="1"/>
  <c r="V63" i="13"/>
  <c r="V74" i="13" s="1"/>
  <c r="U63" i="13"/>
  <c r="T63" i="13"/>
  <c r="S63" i="13"/>
  <c r="S74" i="13" s="1"/>
  <c r="R63" i="13"/>
  <c r="R74" i="13" s="1"/>
  <c r="Q63" i="13"/>
  <c r="Q74" i="13" s="1"/>
  <c r="P63" i="13"/>
  <c r="P74" i="13" s="1"/>
  <c r="O63" i="13"/>
  <c r="O74" i="13" s="1"/>
  <c r="M63" i="13"/>
  <c r="M74" i="13" s="1"/>
  <c r="L63" i="13"/>
  <c r="L74" i="13" s="1"/>
  <c r="K63" i="13"/>
  <c r="K74" i="13" s="1"/>
  <c r="J63" i="13"/>
  <c r="W62" i="13"/>
  <c r="V62" i="13"/>
  <c r="U62" i="13"/>
  <c r="T62" i="13"/>
  <c r="S62" i="13"/>
  <c r="R62" i="13"/>
  <c r="Q62" i="13"/>
  <c r="P62" i="13"/>
  <c r="O62" i="13"/>
  <c r="M62" i="13"/>
  <c r="L62" i="13"/>
  <c r="L73" i="13" s="1"/>
  <c r="K62" i="13"/>
  <c r="K73" i="13" s="1"/>
  <c r="J62" i="13"/>
  <c r="U73" i="13" s="1"/>
  <c r="W61" i="13"/>
  <c r="W72" i="13" s="1"/>
  <c r="V61" i="13"/>
  <c r="V72" i="13" s="1"/>
  <c r="U61" i="13"/>
  <c r="T61" i="13"/>
  <c r="T72" i="13" s="1"/>
  <c r="S61" i="13"/>
  <c r="S72" i="13" s="1"/>
  <c r="R61" i="13"/>
  <c r="R72" i="13" s="1"/>
  <c r="Q61" i="13"/>
  <c r="P61" i="13"/>
  <c r="O61" i="13"/>
  <c r="N61" i="13"/>
  <c r="M61" i="13"/>
  <c r="L61" i="13"/>
  <c r="K61" i="13"/>
  <c r="J61" i="13"/>
  <c r="U60" i="13"/>
  <c r="T60" i="13"/>
  <c r="W56" i="13"/>
  <c r="W57" i="13" s="1"/>
  <c r="V56" i="13"/>
  <c r="V57" i="13" s="1"/>
  <c r="U56" i="13"/>
  <c r="T56" i="13"/>
  <c r="S56" i="13"/>
  <c r="R56" i="13"/>
  <c r="Q56" i="13"/>
  <c r="P56" i="13"/>
  <c r="O56" i="13"/>
  <c r="N56" i="13"/>
  <c r="M56" i="13"/>
  <c r="L56" i="13"/>
  <c r="K56" i="13"/>
  <c r="J56" i="13"/>
  <c r="W55" i="13"/>
  <c r="V55" i="13"/>
  <c r="U55" i="13"/>
  <c r="T55" i="13"/>
  <c r="S55" i="13"/>
  <c r="R55" i="13"/>
  <c r="Q55" i="13"/>
  <c r="P55" i="13"/>
  <c r="O55" i="13"/>
  <c r="O57" i="13" s="1"/>
  <c r="N55" i="13"/>
  <c r="M55" i="13"/>
  <c r="L55" i="13"/>
  <c r="K55" i="13"/>
  <c r="J55" i="13"/>
  <c r="W54" i="13"/>
  <c r="W60" i="13" s="1"/>
  <c r="V54" i="13"/>
  <c r="V60" i="13" s="1"/>
  <c r="U54" i="13"/>
  <c r="T54" i="13"/>
  <c r="S54" i="13"/>
  <c r="S60" i="13" s="1"/>
  <c r="R54" i="13"/>
  <c r="R60" i="13" s="1"/>
  <c r="R65" i="13" s="1"/>
  <c r="Q54" i="13"/>
  <c r="Q60" i="13" s="1"/>
  <c r="Q65" i="13" s="1"/>
  <c r="P54" i="13"/>
  <c r="P60" i="13" s="1"/>
  <c r="O54" i="13"/>
  <c r="O60" i="13" s="1"/>
  <c r="O71" i="13" s="1"/>
  <c r="B4" i="6" s="1"/>
  <c r="N54" i="13"/>
  <c r="N57" i="13" s="1"/>
  <c r="M54" i="13"/>
  <c r="M60" i="13" s="1"/>
  <c r="L54" i="13"/>
  <c r="L60" i="13" s="1"/>
  <c r="K54" i="13"/>
  <c r="K57" i="13" s="1"/>
  <c r="J54" i="13"/>
  <c r="J60" i="13" s="1"/>
  <c r="Q71" i="13" l="1"/>
  <c r="T71" i="13"/>
  <c r="K72" i="13"/>
  <c r="U71" i="13"/>
  <c r="L72" i="13"/>
  <c r="S73" i="13"/>
  <c r="L75" i="13"/>
  <c r="P57" i="13"/>
  <c r="M72" i="13"/>
  <c r="T73" i="13"/>
  <c r="M75" i="13"/>
  <c r="U57" i="13"/>
  <c r="Q57" i="13"/>
  <c r="N72" i="13"/>
  <c r="N75" i="13"/>
  <c r="N60" i="13"/>
  <c r="N71" i="13" s="1"/>
  <c r="B3" i="6" s="1"/>
  <c r="M73" i="13"/>
  <c r="J57" i="13"/>
  <c r="R57" i="13"/>
  <c r="O72" i="13"/>
  <c r="V73" i="13"/>
  <c r="O75" i="13"/>
  <c r="P73" i="13"/>
  <c r="L57" i="13"/>
  <c r="M57" i="13"/>
  <c r="S57" i="13"/>
  <c r="P72" i="13"/>
  <c r="W73" i="13"/>
  <c r="P75" i="13"/>
  <c r="K60" i="13"/>
  <c r="K71" i="13" s="1"/>
  <c r="T57" i="13"/>
  <c r="Q72" i="13"/>
  <c r="U74" i="13"/>
  <c r="U72" i="13"/>
  <c r="U66" i="13"/>
  <c r="L71" i="13"/>
  <c r="L65" i="13"/>
  <c r="L66" i="13" s="1"/>
  <c r="Q66" i="13"/>
  <c r="M71" i="13"/>
  <c r="B2" i="6" s="1"/>
  <c r="M65" i="13"/>
  <c r="P71" i="13"/>
  <c r="P65" i="13"/>
  <c r="S65" i="13"/>
  <c r="S71" i="13"/>
  <c r="V65" i="13"/>
  <c r="V71" i="13"/>
  <c r="W65" i="13"/>
  <c r="W71" i="13"/>
  <c r="R71" i="13"/>
  <c r="T74" i="13"/>
  <c r="N73" i="13"/>
  <c r="O73" i="13"/>
  <c r="J65" i="13"/>
  <c r="J66" i="13" s="1"/>
  <c r="Q73" i="13"/>
  <c r="K65" i="13"/>
  <c r="R73" i="13"/>
  <c r="R66" i="13"/>
  <c r="O65" i="13"/>
  <c r="T66" i="13"/>
  <c r="V76" i="13" l="1"/>
  <c r="W76" i="13"/>
  <c r="S76" i="13"/>
  <c r="U76" i="13"/>
  <c r="R76" i="13"/>
  <c r="O76" i="13"/>
  <c r="D4" i="6" s="1"/>
  <c r="P76" i="13"/>
  <c r="P77" i="13" s="1"/>
  <c r="N65" i="13"/>
  <c r="N66" i="13" s="1"/>
  <c r="U79" i="13"/>
  <c r="U77" i="13"/>
  <c r="V79" i="13"/>
  <c r="V77" i="13"/>
  <c r="S79" i="13"/>
  <c r="S77" i="13"/>
  <c r="W66" i="13"/>
  <c r="V66" i="13"/>
  <c r="M66" i="13"/>
  <c r="M76" i="13"/>
  <c r="D2" i="6" s="1"/>
  <c r="O77" i="13"/>
  <c r="O79" i="13"/>
  <c r="C4" i="6" s="1"/>
  <c r="K76" i="13"/>
  <c r="K66" i="13"/>
  <c r="O66" i="13"/>
  <c r="L76" i="13"/>
  <c r="S66" i="13"/>
  <c r="W79" i="13"/>
  <c r="W77" i="13"/>
  <c r="R79" i="13"/>
  <c r="R77" i="13"/>
  <c r="P66" i="13"/>
  <c r="Q76" i="13"/>
  <c r="T76" i="13"/>
  <c r="N76" i="13" l="1"/>
  <c r="D3" i="6" s="1"/>
  <c r="P79" i="13"/>
  <c r="L77" i="13"/>
  <c r="L79" i="13"/>
  <c r="K77" i="13"/>
  <c r="K79" i="13"/>
  <c r="T79" i="13"/>
  <c r="T77" i="13"/>
  <c r="N77" i="13"/>
  <c r="N79" i="13"/>
  <c r="C3" i="6" s="1"/>
  <c r="M77" i="13"/>
  <c r="M79" i="13"/>
  <c r="C2" i="6" s="1"/>
  <c r="Q77" i="13"/>
  <c r="Q79" i="13"/>
</calcChain>
</file>

<file path=xl/sharedStrings.xml><?xml version="1.0" encoding="utf-8"?>
<sst xmlns="http://schemas.openxmlformats.org/spreadsheetml/2006/main" count="559" uniqueCount="102">
  <si>
    <t>Form 1.1 - SDGE Planning Area</t>
  </si>
  <si>
    <t>Electricity Consumption by Sector (GWh)</t>
  </si>
  <si>
    <t>Year</t>
  </si>
  <si>
    <t>Residential</t>
  </si>
  <si>
    <t>Commercial</t>
  </si>
  <si>
    <t>Manufacturing</t>
  </si>
  <si>
    <t>Mining</t>
  </si>
  <si>
    <t>Agricultural</t>
  </si>
  <si>
    <t>TCU</t>
  </si>
  <si>
    <t>Street
Lighting</t>
  </si>
  <si>
    <t>Total
Consumption</t>
  </si>
  <si>
    <t xml:space="preserve"> </t>
  </si>
  <si>
    <t>* Residential and commercial electric vehicle consumption included in residential and commercial totals.</t>
  </si>
  <si>
    <t>Annual Growth Rates (%)</t>
  </si>
  <si>
    <t>1990-2000</t>
  </si>
  <si>
    <t>Private Supply by Sector (GWh)</t>
  </si>
  <si>
    <t>--</t>
  </si>
  <si>
    <t>Total Sales</t>
  </si>
  <si>
    <t>Electricity Sales by Sector (GWh)</t>
  </si>
  <si>
    <t>Total Sales (GWh)</t>
  </si>
  <si>
    <t>Non-Residential Sales (GWh)</t>
  </si>
  <si>
    <t>Residential Sales (GWh)</t>
  </si>
  <si>
    <t>California Energy Demand 2018-2030 Revised Baseline Forecast - Mid Demand Case</t>
  </si>
  <si>
    <t>Residential
Electric Vehicles*</t>
  </si>
  <si>
    <t>Commercial
Electric Vehicles*</t>
  </si>
  <si>
    <t>Last historic year is 2017. Consumption includes self-generation.</t>
  </si>
  <si>
    <t>2000-2017</t>
  </si>
  <si>
    <t>2017-2020</t>
  </si>
  <si>
    <t>2017-2030</t>
  </si>
  <si>
    <t>Form 1.1b - SDG&amp;E Planning Area</t>
  </si>
  <si>
    <t>Last historic year is 2017. Sales excludes self-generation.</t>
  </si>
  <si>
    <t>Form 1.7a - SDGE Planning Area</t>
  </si>
  <si>
    <t>SDG&amp;E</t>
  </si>
  <si>
    <t>Scenario Number</t>
  </si>
  <si>
    <t>Scenario Name</t>
  </si>
  <si>
    <t>Utility</t>
  </si>
  <si>
    <t>Sector</t>
  </si>
  <si>
    <t>Category 1</t>
  </si>
  <si>
    <t>Category 2</t>
  </si>
  <si>
    <t>Conventional or Emerging</t>
  </si>
  <si>
    <t>End Use</t>
  </si>
  <si>
    <t>Savings Type</t>
  </si>
  <si>
    <t>Source</t>
  </si>
  <si>
    <t>Mid Mid</t>
  </si>
  <si>
    <t>Res</t>
  </si>
  <si>
    <t>Codes and Standards</t>
  </si>
  <si>
    <t>Appliance Standards</t>
  </si>
  <si>
    <t>AppPlug</t>
  </si>
  <si>
    <t>Electric Energy (GWh/year)</t>
  </si>
  <si>
    <t>Navigant</t>
  </si>
  <si>
    <t>HVAC</t>
  </si>
  <si>
    <t>Lighting</t>
  </si>
  <si>
    <t>Building Standards</t>
  </si>
  <si>
    <t>WholeBlg</t>
  </si>
  <si>
    <t>Behavioral</t>
  </si>
  <si>
    <t>Utility Programs</t>
  </si>
  <si>
    <t>WholeBlgB</t>
  </si>
  <si>
    <t>Low Income</t>
  </si>
  <si>
    <t>Equipment</t>
  </si>
  <si>
    <t>Conventional</t>
  </si>
  <si>
    <t>BldgEnv</t>
  </si>
  <si>
    <t>WaterHeat</t>
  </si>
  <si>
    <t>Emerging</t>
  </si>
  <si>
    <t>Ind</t>
  </si>
  <si>
    <t>MachDr</t>
  </si>
  <si>
    <t>ProcHeat</t>
  </si>
  <si>
    <t>ProcRefrig</t>
  </si>
  <si>
    <t>Com</t>
  </si>
  <si>
    <t>ComRefrig</t>
  </si>
  <si>
    <t>SB 350 - Prop 39</t>
  </si>
  <si>
    <t>Prop 39</t>
  </si>
  <si>
    <t>SB350</t>
  </si>
  <si>
    <t>SB 350 - Bldg Stnds</t>
  </si>
  <si>
    <t>T242019AA</t>
  </si>
  <si>
    <t>Data Center</t>
  </si>
  <si>
    <t>FoodServ</t>
  </si>
  <si>
    <t>Ag</t>
  </si>
  <si>
    <t>Stl</t>
  </si>
  <si>
    <t>Non-Residential</t>
  </si>
  <si>
    <t>Total</t>
  </si>
  <si>
    <t>Check</t>
  </si>
  <si>
    <t>CED 2017</t>
  </si>
  <si>
    <t>CEDU 2018</t>
  </si>
  <si>
    <t>SDGE TAC Peak and Energy Forecasts: CEDU 2018, Mid Baseline-Mid AAEE/AAPV</t>
  </si>
  <si>
    <t>Estimated Losses</t>
  </si>
  <si>
    <t>Sales/Energy (GWh)*</t>
  </si>
  <si>
    <t>Total Consumption</t>
  </si>
  <si>
    <t xml:space="preserve">22 Includes EVs </t>
  </si>
  <si>
    <t>22 Includes Other Electrification</t>
  </si>
  <si>
    <t>22 Includes Incremental Climate Change Impacts</t>
  </si>
  <si>
    <t>Consumption from Self-Generation (committed)</t>
  </si>
  <si>
    <t>26 Includes Photovoltaic</t>
  </si>
  <si>
    <t>26 Includes Other Private Generation</t>
  </si>
  <si>
    <t>Baseline Sales (22 minus 26)</t>
  </si>
  <si>
    <t>Baseline Total Energy to Serve Load (29 plus 30)</t>
  </si>
  <si>
    <t>AAEE Savings (customer side)</t>
  </si>
  <si>
    <t>AAEE Savings (including losses)</t>
  </si>
  <si>
    <t>AAPV Generation</t>
  </si>
  <si>
    <t>AAPV Generation (plus avoided losses)</t>
  </si>
  <si>
    <t>Managed Sales (29 minus 32 minus 34)</t>
  </si>
  <si>
    <t>Managed Total Energy to Serve Load (31 minus 33 minus 35)</t>
  </si>
  <si>
    <t>* Storage and DR are currently assumed to have insignificant impacts on the energy side.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</si>
</sst>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;[Black]\-#,##0;[Black]0;"/>
    <numFmt numFmtId="165" formatCode="_(* #,##0_);_(* \(#,##0\);_(* &quot;-&quot;??_);_(@_)"/>
    <numFmt numFmtId="166" formatCode="0.000000000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u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FFFFF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7" applyNumberFormat="0" applyAlignment="0" applyProtection="0"/>
    <xf numFmtId="0" fontId="14" fillId="8" borderId="8" applyNumberFormat="0" applyAlignment="0" applyProtection="0"/>
    <xf numFmtId="0" fontId="15" fillId="8" borderId="7" applyNumberFormat="0" applyAlignment="0" applyProtection="0"/>
    <xf numFmtId="0" fontId="16" fillId="0" borderId="9" applyNumberFormat="0" applyFill="0" applyAlignment="0" applyProtection="0"/>
    <xf numFmtId="0" fontId="17" fillId="9" borderId="10" applyNumberFormat="0" applyAlignment="0" applyProtection="0"/>
    <xf numFmtId="0" fontId="18" fillId="0" borderId="0" applyNumberFormat="0" applyFill="0" applyBorder="0" applyAlignment="0" applyProtection="0"/>
    <xf numFmtId="0" fontId="1" fillId="10" borderId="11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2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4" borderId="0" applyNumberFormat="0" applyBorder="0" applyAlignment="0" applyProtection="0"/>
    <xf numFmtId="0" fontId="21" fillId="6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43" fontId="28" fillId="0" borderId="0" applyFont="0" applyFill="0" applyBorder="0" applyAlignment="0" applyProtection="0"/>
  </cellStyleXfs>
  <cellXfs count="69">
    <xf numFmtId="0" fontId="0" fillId="0" borderId="0" xfId="0"/>
    <xf numFmtId="0" fontId="0" fillId="2" borderId="0" xfId="0" applyNumberFormat="1" applyFont="1" applyFill="1" applyBorder="1" applyAlignment="1" applyProtection="1"/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/>
    <xf numFmtId="0" fontId="0" fillId="2" borderId="0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0" fontId="5" fillId="3" borderId="1" xfId="0" applyNumberFormat="1" applyFont="1" applyFill="1" applyBorder="1" applyAlignment="1" applyProtection="1">
      <alignment horizontal="center" wrapText="1"/>
    </xf>
    <xf numFmtId="0" fontId="5" fillId="0" borderId="2" xfId="0" applyNumberFormat="1" applyFont="1" applyFill="1" applyBorder="1" applyAlignment="1" applyProtection="1">
      <alignment horizontal="right" wrapText="1"/>
    </xf>
    <xf numFmtId="164" fontId="5" fillId="0" borderId="2" xfId="0" applyNumberFormat="1" applyFont="1" applyFill="1" applyBorder="1" applyAlignment="1" applyProtection="1">
      <alignment horizontal="right" wrapText="1"/>
    </xf>
    <xf numFmtId="0" fontId="5" fillId="0" borderId="3" xfId="0" applyNumberFormat="1" applyFont="1" applyFill="1" applyBorder="1" applyAlignment="1" applyProtection="1">
      <alignment horizontal="left" wrapText="1"/>
    </xf>
    <xf numFmtId="10" fontId="0" fillId="0" borderId="0" xfId="0" applyNumberFormat="1"/>
    <xf numFmtId="10" fontId="0" fillId="0" borderId="0" xfId="0" quotePrefix="1" applyNumberFormat="1" applyAlignment="1">
      <alignment horizontal="center"/>
    </xf>
    <xf numFmtId="0" fontId="0" fillId="0" borderId="0" xfId="0"/>
    <xf numFmtId="0" fontId="0" fillId="2" borderId="0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0" fontId="5" fillId="3" borderId="1" xfId="0" applyNumberFormat="1" applyFont="1" applyFill="1" applyBorder="1" applyAlignment="1" applyProtection="1">
      <alignment horizontal="center" wrapText="1"/>
    </xf>
    <xf numFmtId="0" fontId="5" fillId="0" borderId="2" xfId="0" applyNumberFormat="1" applyFont="1" applyFill="1" applyBorder="1" applyAlignment="1" applyProtection="1">
      <alignment horizontal="right" wrapText="1"/>
    </xf>
    <xf numFmtId="164" fontId="5" fillId="0" borderId="2" xfId="0" applyNumberFormat="1" applyFont="1" applyFill="1" applyBorder="1" applyAlignment="1" applyProtection="1">
      <alignment horizontal="right" wrapText="1"/>
    </xf>
    <xf numFmtId="0" fontId="5" fillId="0" borderId="3" xfId="0" applyNumberFormat="1" applyFont="1" applyFill="1" applyBorder="1" applyAlignment="1" applyProtection="1">
      <alignment horizontal="left" wrapText="1"/>
    </xf>
    <xf numFmtId="10" fontId="0" fillId="0" borderId="0" xfId="0" applyNumberFormat="1"/>
    <xf numFmtId="0" fontId="0" fillId="0" borderId="0" xfId="0"/>
    <xf numFmtId="0" fontId="4" fillId="2" borderId="0" xfId="0" applyNumberFormat="1" applyFont="1" applyFill="1" applyBorder="1" applyAlignment="1" applyProtection="1"/>
    <xf numFmtId="0" fontId="5" fillId="3" borderId="1" xfId="0" applyNumberFormat="1" applyFont="1" applyFill="1" applyBorder="1" applyAlignment="1" applyProtection="1">
      <alignment horizontal="center" wrapText="1"/>
    </xf>
    <xf numFmtId="0" fontId="5" fillId="0" borderId="2" xfId="0" applyNumberFormat="1" applyFont="1" applyFill="1" applyBorder="1" applyAlignment="1" applyProtection="1">
      <alignment horizontal="right" wrapText="1"/>
    </xf>
    <xf numFmtId="164" fontId="5" fillId="0" borderId="2" xfId="0" applyNumberFormat="1" applyFont="1" applyFill="1" applyBorder="1" applyAlignment="1" applyProtection="1">
      <alignment horizontal="right" wrapText="1"/>
    </xf>
    <xf numFmtId="0" fontId="5" fillId="0" borderId="3" xfId="0" applyNumberFormat="1" applyFont="1" applyFill="1" applyBorder="1" applyAlignment="1" applyProtection="1">
      <alignment horizontal="left" wrapText="1"/>
    </xf>
    <xf numFmtId="10" fontId="0" fillId="0" borderId="0" xfId="0" applyNumberFormat="1"/>
    <xf numFmtId="10" fontId="0" fillId="0" borderId="0" xfId="0" quotePrefix="1" applyNumberFormat="1" applyAlignment="1">
      <alignment horizontal="center"/>
    </xf>
    <xf numFmtId="0" fontId="5" fillId="0" borderId="0" xfId="0" applyNumberFormat="1" applyFont="1" applyFill="1" applyBorder="1" applyAlignment="1" applyProtection="1">
      <alignment horizontal="right" wrapText="1"/>
    </xf>
    <xf numFmtId="164" fontId="5" fillId="0" borderId="0" xfId="0" applyNumberFormat="1" applyFont="1" applyFill="1" applyBorder="1" applyAlignment="1" applyProtection="1">
      <alignment horizontal="right" wrapText="1"/>
    </xf>
    <xf numFmtId="0" fontId="7" fillId="0" borderId="0" xfId="0" applyFont="1"/>
    <xf numFmtId="2" fontId="0" fillId="0" borderId="0" xfId="0" applyNumberFormat="1"/>
    <xf numFmtId="165" fontId="0" fillId="0" borderId="0" xfId="1" applyNumberFormat="1" applyFont="1"/>
    <xf numFmtId="43" fontId="0" fillId="0" borderId="0" xfId="0" applyNumberFormat="1"/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0" fontId="0" fillId="0" borderId="0" xfId="0"/>
    <xf numFmtId="0" fontId="26" fillId="0" borderId="0" xfId="0" applyFont="1"/>
    <xf numFmtId="0" fontId="25" fillId="35" borderId="0" xfId="0" applyFont="1" applyFill="1"/>
    <xf numFmtId="0" fontId="0" fillId="35" borderId="0" xfId="0" applyFill="1"/>
    <xf numFmtId="0" fontId="24" fillId="35" borderId="0" xfId="0" applyFont="1" applyFill="1" applyAlignment="1">
      <alignment horizontal="right"/>
    </xf>
    <xf numFmtId="0" fontId="0" fillId="0" borderId="0" xfId="0" applyFont="1"/>
    <xf numFmtId="1" fontId="0" fillId="0" borderId="0" xfId="0" applyNumberFormat="1"/>
    <xf numFmtId="0" fontId="27" fillId="0" borderId="0" xfId="0" applyFont="1"/>
    <xf numFmtId="0" fontId="0" fillId="35" borderId="0" xfId="0" applyFont="1" applyFill="1"/>
    <xf numFmtId="0" fontId="0" fillId="0" borderId="0" xfId="0" applyAlignment="1">
      <alignment horizontal="center"/>
    </xf>
    <xf numFmtId="2" fontId="0" fillId="0" borderId="0" xfId="0" applyNumberFormat="1"/>
    <xf numFmtId="166" fontId="0" fillId="0" borderId="0" xfId="0" applyNumberFormat="1"/>
    <xf numFmtId="164" fontId="0" fillId="0" borderId="0" xfId="0" applyNumberFormat="1"/>
    <xf numFmtId="164" fontId="0" fillId="2" borderId="0" xfId="0" applyNumberFormat="1" applyFont="1" applyFill="1" applyBorder="1" applyAlignment="1" applyProtection="1"/>
    <xf numFmtId="0" fontId="0" fillId="0" borderId="0" xfId="0" applyFill="1"/>
    <xf numFmtId="0" fontId="0" fillId="0" borderId="17" xfId="0" applyFill="1" applyBorder="1"/>
    <xf numFmtId="0" fontId="0" fillId="0" borderId="0" xfId="0" applyFill="1" applyBorder="1"/>
    <xf numFmtId="0" fontId="0" fillId="0" borderId="18" xfId="0" applyFill="1" applyBorder="1"/>
    <xf numFmtId="165" fontId="0" fillId="0" borderId="0" xfId="0" applyNumberFormat="1" applyFill="1"/>
    <xf numFmtId="165" fontId="0" fillId="0" borderId="17" xfId="0" applyNumberFormat="1" applyFill="1" applyBorder="1"/>
    <xf numFmtId="165" fontId="0" fillId="0" borderId="0" xfId="0" applyNumberFormat="1" applyFill="1" applyBorder="1"/>
    <xf numFmtId="165" fontId="0" fillId="0" borderId="18" xfId="0" applyNumberFormat="1" applyFill="1" applyBorder="1"/>
    <xf numFmtId="165" fontId="0" fillId="0" borderId="19" xfId="0" applyNumberFormat="1" applyFill="1" applyBorder="1"/>
    <xf numFmtId="165" fontId="0" fillId="0" borderId="20" xfId="0" applyNumberFormat="1" applyFill="1" applyBorder="1"/>
    <xf numFmtId="165" fontId="0" fillId="0" borderId="21" xfId="0" applyNumberFormat="1" applyFill="1" applyBorder="1"/>
    <xf numFmtId="0" fontId="6" fillId="0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left" wrapText="1"/>
    </xf>
    <xf numFmtId="0" fontId="6" fillId="0" borderId="13" xfId="0" applyNumberFormat="1" applyFont="1" applyFill="1" applyBorder="1" applyAlignment="1" applyProtection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5" xr:uid="{00000000-0005-0000-0000-00002F000000}"/>
    <cellStyle name="60% - Accent2 2" xfId="36" xr:uid="{00000000-0005-0000-0000-000030000000}"/>
    <cellStyle name="60% - Accent3 2" xfId="37" xr:uid="{00000000-0005-0000-0000-000031000000}"/>
    <cellStyle name="60% - Accent4 2" xfId="38" xr:uid="{00000000-0005-0000-0000-000032000000}"/>
    <cellStyle name="60% - Accent5 2" xfId="39" xr:uid="{00000000-0005-0000-0000-000033000000}"/>
    <cellStyle name="60% - Accent6 2" xfId="40" xr:uid="{00000000-0005-0000-0000-000034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omma" xfId="1" builtinId="3"/>
    <cellStyle name="Comma 3" xfId="44" xr:uid="{00000000-0005-0000-0000-000000000000}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41" xr:uid="{00000000-0005-0000-0000-000035000000}"/>
    <cellStyle name="Normal" xfId="0" builtinId="0"/>
    <cellStyle name="Normal 2" xfId="42" xr:uid="{00000000-0005-0000-0000-000036000000}"/>
    <cellStyle name="Note" xfId="14" builtinId="10" customBuiltin="1"/>
    <cellStyle name="Output" xfId="9" builtinId="21" customBuiltin="1"/>
    <cellStyle name="Title 2" xfId="43" xr:uid="{00000000-0005-0000-0000-000037000000}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"/>
  <sheetViews>
    <sheetView tabSelected="1" workbookViewId="0"/>
  </sheetViews>
  <sheetFormatPr defaultRowHeight="15" x14ac:dyDescent="0.25"/>
  <cols>
    <col min="1" max="1" width="9.140625" style="2"/>
    <col min="2" max="2" width="23.42578125" style="2" customWidth="1"/>
    <col min="3" max="3" width="27.140625" style="2" bestFit="1" customWidth="1"/>
    <col min="4" max="4" width="19.85546875" style="2" customWidth="1"/>
  </cols>
  <sheetData>
    <row r="1" spans="1:4" x14ac:dyDescent="0.25">
      <c r="A1" s="4" t="s">
        <v>2</v>
      </c>
      <c r="B1" s="4" t="s">
        <v>21</v>
      </c>
      <c r="C1" s="4" t="s">
        <v>20</v>
      </c>
      <c r="D1" s="4" t="s">
        <v>19</v>
      </c>
    </row>
    <row r="2" spans="1:4" x14ac:dyDescent="0.25">
      <c r="A2" s="2">
        <v>2020</v>
      </c>
      <c r="B2" s="3">
        <f>'CED_2018_Form_1.1'!B36-'CED_2018_Form_1.7'!B36-CED_2018_Load_Modifiers!F17-CED_2018_AAEE!M71</f>
        <v>5900.5760119490642</v>
      </c>
      <c r="C2" s="3">
        <f>('CED_2018_Form_1.1'!D36+'CED_2018_Form_1.1'!F36+'CED_2018_Form_1.1'!G36+'CED_2018_Form_1.1'!H36+'CED_2018_Form_1.1'!I36+'CED_2018_Form_1.1'!J36) - ('CED_2018_Form_1.7'!C36+'CED_2018_Form_1.7'!D36+'CED_2018_Form_1.7'!E36+'CED_2018_Form_1.7'!F36+'CED_2018_Form_1.7'!G36) - (CED_2018_AAEE!M79)</f>
        <v>12083.034535032895</v>
      </c>
      <c r="D2" s="3">
        <f>'CED_2018_Form_1.1'!K36-'CED_2018_Form_1.7'!H36-CED_2018_Load_Modifiers!F17-CED_2018_AAEE!M76</f>
        <v>17983.610546981963</v>
      </c>
    </row>
    <row r="3" spans="1:4" x14ac:dyDescent="0.25">
      <c r="A3" s="2">
        <v>2021</v>
      </c>
      <c r="B3" s="3">
        <f>'CED_2018_Form_1.1'!B37-'CED_2018_Form_1.7'!B37-CED_2018_Load_Modifiers!G17-CED_2018_AAEE!N71</f>
        <v>5817.9754692935776</v>
      </c>
      <c r="C3" s="3">
        <f>('CED_2018_Form_1.1'!D37+'CED_2018_Form_1.1'!F37+'CED_2018_Form_1.1'!G37+'CED_2018_Form_1.1'!H37+'CED_2018_Form_1.1'!I37+'CED_2018_Form_1.1'!J37)-('CED_2018_Form_1.7'!C37+'CED_2018_Form_1.7'!D37+'CED_2018_Form_1.7'!E37+'CED_2018_Form_1.7'!F37+'CED_2018_Form_1.7'!G37)-(CED_2018_AAEE!N79)</f>
        <v>12062.539754702493</v>
      </c>
      <c r="D3" s="3">
        <f>'CED_2018_Form_1.1'!K37-'CED_2018_Form_1.7'!H37-CED_2018_Load_Modifiers!G17-CED_2018_AAEE!N76</f>
        <v>17880.515223996073</v>
      </c>
    </row>
    <row r="4" spans="1:4" x14ac:dyDescent="0.25">
      <c r="A4" s="2">
        <v>2022</v>
      </c>
      <c r="B4" s="3">
        <f>'CED_2018_Form_1.1'!B38-'CED_2018_Form_1.7'!B38-CED_2018_Load_Modifiers!H17-CED_2018_AAEE!O71</f>
        <v>5911.6250832591286</v>
      </c>
      <c r="C4" s="3">
        <f>('CED_2018_Form_1.1'!D38+'CED_2018_Form_1.1'!F38+'CED_2018_Form_1.1'!G38+'CED_2018_Form_1.1'!H38+'CED_2018_Form_1.1'!I38+'CED_2018_Form_1.1'!J38)-('CED_2018_Form_1.7'!C38+'CED_2018_Form_1.7'!D38+'CED_2018_Form_1.7'!E38+'CED_2018_Form_1.7'!F38+'CED_2018_Form_1.7'!G38)-(CED_2018_AAEE!O79)</f>
        <v>12176.345911880888</v>
      </c>
      <c r="D4" s="3">
        <f>'CED_2018_Form_1.1'!K38-'CED_2018_Form_1.7'!H38-CED_2018_Load_Modifiers!H17-CED_2018_AAEE!O76</f>
        <v>18087.970995140011</v>
      </c>
    </row>
  </sheetData>
  <pageMargins left="0.7" right="0.7" top="0.75" bottom="0.75" header="0.3" footer="0.3"/>
  <pageSetup orientation="portrait" r:id="rId1"/>
  <headerFooter scaleWithDoc="0">
    <oddFooter>&amp;C&amp;A&amp;R&amp;P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55"/>
  <sheetViews>
    <sheetView workbookViewId="0">
      <selection sqref="A1:K1"/>
    </sheetView>
  </sheetViews>
  <sheetFormatPr defaultRowHeight="15" x14ac:dyDescent="0.25"/>
  <cols>
    <col min="1" max="2" width="14.28515625" style="1" bestFit="1" customWidth="1"/>
    <col min="3" max="3" width="22.85546875" style="1" bestFit="1" customWidth="1"/>
    <col min="4" max="4" width="14.28515625" style="1" bestFit="1" customWidth="1"/>
    <col min="5" max="5" width="22.85546875" style="1" bestFit="1" customWidth="1"/>
    <col min="6" max="6" width="17.140625" style="1" bestFit="1" customWidth="1"/>
    <col min="7" max="8" width="14.28515625" style="1" bestFit="1" customWidth="1"/>
    <col min="9" max="9" width="11.42578125" style="1" bestFit="1" customWidth="1"/>
    <col min="10" max="10" width="14.28515625" style="1" bestFit="1" customWidth="1"/>
    <col min="11" max="11" width="17.140625" style="1" bestFit="1" customWidth="1"/>
    <col min="12" max="16384" width="9.140625" style="1"/>
  </cols>
  <sheetData>
    <row r="1" spans="1:11" ht="15.95" customHeight="1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15.95" customHeight="1" x14ac:dyDescent="0.25">
      <c r="A2" s="65" t="s">
        <v>22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5.95" customHeight="1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14.1" customHeight="1" thickBot="1" x14ac:dyDescent="0.3">
      <c r="A4" s="7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27" thickBot="1" x14ac:dyDescent="0.3">
      <c r="A5" s="8" t="s">
        <v>2</v>
      </c>
      <c r="B5" s="8" t="s">
        <v>3</v>
      </c>
      <c r="C5" s="8" t="s">
        <v>23</v>
      </c>
      <c r="D5" s="8" t="s">
        <v>4</v>
      </c>
      <c r="E5" s="8" t="s">
        <v>24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</row>
    <row r="6" spans="1:11" ht="15.75" thickBot="1" x14ac:dyDescent="0.3">
      <c r="A6" s="9">
        <v>1990</v>
      </c>
      <c r="B6" s="10">
        <v>5420.9901040000004</v>
      </c>
      <c r="C6" s="10">
        <v>0</v>
      </c>
      <c r="D6" s="10">
        <v>5834.1597772218429</v>
      </c>
      <c r="E6" s="10">
        <v>0</v>
      </c>
      <c r="F6" s="10">
        <v>1626.9657782046982</v>
      </c>
      <c r="G6" s="10">
        <v>292.17720600000007</v>
      </c>
      <c r="H6" s="10">
        <v>239.61748099999997</v>
      </c>
      <c r="I6" s="10">
        <v>1369.8693574226015</v>
      </c>
      <c r="J6" s="10">
        <v>73.430699000000004</v>
      </c>
      <c r="K6" s="10">
        <v>14857.210402849145</v>
      </c>
    </row>
    <row r="7" spans="1:11" ht="15.75" thickBot="1" x14ac:dyDescent="0.3">
      <c r="A7" s="9">
        <v>1991</v>
      </c>
      <c r="B7" s="10">
        <v>5332.7488179999991</v>
      </c>
      <c r="C7" s="10">
        <v>0</v>
      </c>
      <c r="D7" s="10">
        <v>5693.6421604226271</v>
      </c>
      <c r="E7" s="10">
        <v>0</v>
      </c>
      <c r="F7" s="10">
        <v>1623.2279491820495</v>
      </c>
      <c r="G7" s="10">
        <v>315.76886500000001</v>
      </c>
      <c r="H7" s="10">
        <v>206.68030499999998</v>
      </c>
      <c r="I7" s="10">
        <v>1462.544500055282</v>
      </c>
      <c r="J7" s="10">
        <v>75.875294999999994</v>
      </c>
      <c r="K7" s="10">
        <v>14710.487892659958</v>
      </c>
    </row>
    <row r="8" spans="1:11" ht="15.75" thickBot="1" x14ac:dyDescent="0.3">
      <c r="A8" s="9">
        <v>1992</v>
      </c>
      <c r="B8" s="10">
        <v>5611.3990000000003</v>
      </c>
      <c r="C8" s="10">
        <v>0</v>
      </c>
      <c r="D8" s="10">
        <v>6199.093553130826</v>
      </c>
      <c r="E8" s="10">
        <v>0</v>
      </c>
      <c r="F8" s="10">
        <v>1655.0291270451548</v>
      </c>
      <c r="G8" s="10">
        <v>329.2354300884918</v>
      </c>
      <c r="H8" s="10">
        <v>192.96100114372931</v>
      </c>
      <c r="I8" s="10">
        <v>1467.5759640014689</v>
      </c>
      <c r="J8" s="10">
        <v>75.654532590330945</v>
      </c>
      <c r="K8" s="10">
        <v>15530.948608000002</v>
      </c>
    </row>
    <row r="9" spans="1:11" ht="15.75" thickBot="1" x14ac:dyDescent="0.3">
      <c r="A9" s="9">
        <v>1993</v>
      </c>
      <c r="B9" s="10">
        <v>5550.9930000000004</v>
      </c>
      <c r="C9" s="10">
        <v>0</v>
      </c>
      <c r="D9" s="10">
        <v>6205.7928627069614</v>
      </c>
      <c r="E9" s="10">
        <v>0</v>
      </c>
      <c r="F9" s="10">
        <v>1649.9726947516267</v>
      </c>
      <c r="G9" s="10">
        <v>269.85016720591375</v>
      </c>
      <c r="H9" s="10">
        <v>209.54326454532153</v>
      </c>
      <c r="I9" s="10">
        <v>1475.9863053688246</v>
      </c>
      <c r="J9" s="10">
        <v>76.356343421351795</v>
      </c>
      <c r="K9" s="10">
        <v>15438.494638</v>
      </c>
    </row>
    <row r="10" spans="1:11" ht="15.75" thickBot="1" x14ac:dyDescent="0.3">
      <c r="A10" s="9">
        <v>1994</v>
      </c>
      <c r="B10" s="10">
        <v>5731.2219999999998</v>
      </c>
      <c r="C10" s="10">
        <v>0</v>
      </c>
      <c r="D10" s="10">
        <v>6358.363287915352</v>
      </c>
      <c r="E10" s="10">
        <v>0</v>
      </c>
      <c r="F10" s="10">
        <v>1633.7675756905905</v>
      </c>
      <c r="G10" s="10">
        <v>229.81055379852367</v>
      </c>
      <c r="H10" s="10">
        <v>232.26853276708019</v>
      </c>
      <c r="I10" s="10">
        <v>1508.4925370284418</v>
      </c>
      <c r="J10" s="10">
        <v>78.805832800010279</v>
      </c>
      <c r="K10" s="10">
        <v>15772.730319999997</v>
      </c>
    </row>
    <row r="11" spans="1:11" ht="15.75" thickBot="1" x14ac:dyDescent="0.3">
      <c r="A11" s="9">
        <v>1995</v>
      </c>
      <c r="B11" s="10">
        <v>5736.2069999999994</v>
      </c>
      <c r="C11" s="10">
        <v>0</v>
      </c>
      <c r="D11" s="10">
        <v>6509.9203842010356</v>
      </c>
      <c r="E11" s="10">
        <v>0</v>
      </c>
      <c r="F11" s="10">
        <v>1607.9166124884355</v>
      </c>
      <c r="G11" s="10">
        <v>246.01673416093249</v>
      </c>
      <c r="H11" s="10">
        <v>228.01397993135001</v>
      </c>
      <c r="I11" s="10">
        <v>1506.4650927679866</v>
      </c>
      <c r="J11" s="10">
        <v>80.759206450257466</v>
      </c>
      <c r="K11" s="10">
        <v>15915.299009999995</v>
      </c>
    </row>
    <row r="12" spans="1:11" ht="15.75" thickBot="1" x14ac:dyDescent="0.3">
      <c r="A12" s="9">
        <v>1996</v>
      </c>
      <c r="B12" s="10">
        <v>5936.5470000000005</v>
      </c>
      <c r="C12" s="10">
        <v>0</v>
      </c>
      <c r="D12" s="10">
        <v>6863.3869140089837</v>
      </c>
      <c r="E12" s="10">
        <v>0</v>
      </c>
      <c r="F12" s="10">
        <v>1581.8502895603046</v>
      </c>
      <c r="G12" s="10">
        <v>248.19409040300536</v>
      </c>
      <c r="H12" s="10">
        <v>250.93310282062487</v>
      </c>
      <c r="I12" s="10">
        <v>1471.0814849972758</v>
      </c>
      <c r="J12" s="10">
        <v>82.43796020980345</v>
      </c>
      <c r="K12" s="10">
        <v>16434.430841999998</v>
      </c>
    </row>
    <row r="13" spans="1:11" ht="15.75" thickBot="1" x14ac:dyDescent="0.3">
      <c r="A13" s="9">
        <v>1997</v>
      </c>
      <c r="B13" s="10">
        <v>6124.898000000001</v>
      </c>
      <c r="C13" s="10">
        <v>0</v>
      </c>
      <c r="D13" s="10">
        <v>7430.3281734397897</v>
      </c>
      <c r="E13" s="10">
        <v>0</v>
      </c>
      <c r="F13" s="10">
        <v>1711.8428312432538</v>
      </c>
      <c r="G13" s="10">
        <v>77.394448210937426</v>
      </c>
      <c r="H13" s="10">
        <v>84.065436739992947</v>
      </c>
      <c r="I13" s="10">
        <v>1619.4336039420907</v>
      </c>
      <c r="J13" s="10">
        <v>83.902099423939731</v>
      </c>
      <c r="K13" s="10">
        <v>17131.864593000006</v>
      </c>
    </row>
    <row r="14" spans="1:11" ht="15.75" thickBot="1" x14ac:dyDescent="0.3">
      <c r="A14" s="9">
        <v>1998</v>
      </c>
      <c r="B14" s="10">
        <v>6318.682838593114</v>
      </c>
      <c r="C14" s="10">
        <v>0</v>
      </c>
      <c r="D14" s="10">
        <v>7353.7237160880131</v>
      </c>
      <c r="E14" s="10">
        <v>0</v>
      </c>
      <c r="F14" s="10">
        <v>1829.3765229903204</v>
      </c>
      <c r="G14" s="10">
        <v>216.77653499999997</v>
      </c>
      <c r="H14" s="10">
        <v>216.147256</v>
      </c>
      <c r="I14" s="10">
        <v>1586.105000649495</v>
      </c>
      <c r="J14" s="10">
        <v>92.946620999999993</v>
      </c>
      <c r="K14" s="10">
        <v>17613.758490320943</v>
      </c>
    </row>
    <row r="15" spans="1:11" ht="15.75" thickBot="1" x14ac:dyDescent="0.3">
      <c r="A15" s="9">
        <v>1999</v>
      </c>
      <c r="B15" s="10">
        <v>3652.4093040167741</v>
      </c>
      <c r="C15" s="10">
        <v>0</v>
      </c>
      <c r="D15" s="10">
        <v>6791.8404216578165</v>
      </c>
      <c r="E15" s="10">
        <v>0</v>
      </c>
      <c r="F15" s="10">
        <v>1506.5415560057188</v>
      </c>
      <c r="G15" s="10">
        <v>159.51255399999999</v>
      </c>
      <c r="H15" s="10">
        <v>268.90544399999993</v>
      </c>
      <c r="I15" s="10">
        <v>1594.5401789543296</v>
      </c>
      <c r="J15" s="10">
        <v>93.396800999999996</v>
      </c>
      <c r="K15" s="10">
        <v>14067.146259634641</v>
      </c>
    </row>
    <row r="16" spans="1:11" ht="15.75" thickBot="1" x14ac:dyDescent="0.3">
      <c r="A16" s="9">
        <v>2000</v>
      </c>
      <c r="B16" s="10">
        <v>3955.608555825007</v>
      </c>
      <c r="C16" s="10">
        <v>0</v>
      </c>
      <c r="D16" s="10">
        <v>7279.607726395584</v>
      </c>
      <c r="E16" s="10">
        <v>0</v>
      </c>
      <c r="F16" s="10">
        <v>1615.721959825747</v>
      </c>
      <c r="G16" s="10">
        <v>170.561475</v>
      </c>
      <c r="H16" s="10">
        <v>294.22439800000001</v>
      </c>
      <c r="I16" s="10">
        <v>1638.9987032099525</v>
      </c>
      <c r="J16" s="10">
        <v>95.929266999999982</v>
      </c>
      <c r="K16" s="10">
        <v>15050.65208525629</v>
      </c>
    </row>
    <row r="17" spans="1:11" ht="15.75" thickBot="1" x14ac:dyDescent="0.3">
      <c r="A17" s="9">
        <v>2001</v>
      </c>
      <c r="B17" s="10">
        <v>3997.3491292813101</v>
      </c>
      <c r="C17" s="10">
        <v>0</v>
      </c>
      <c r="D17" s="10">
        <v>6976.5131056036635</v>
      </c>
      <c r="E17" s="10">
        <v>0</v>
      </c>
      <c r="F17" s="10">
        <v>1626.7955600350417</v>
      </c>
      <c r="G17" s="10">
        <v>175.46802899999997</v>
      </c>
      <c r="H17" s="10">
        <v>289.52392800000001</v>
      </c>
      <c r="I17" s="10">
        <v>1686.9219047984345</v>
      </c>
      <c r="J17" s="10">
        <v>94.938210000000012</v>
      </c>
      <c r="K17" s="10">
        <v>14847.50986671845</v>
      </c>
    </row>
    <row r="18" spans="1:11" ht="15.75" thickBot="1" x14ac:dyDescent="0.3">
      <c r="A18" s="9">
        <v>2002</v>
      </c>
      <c r="B18" s="10">
        <v>4542.7673268678718</v>
      </c>
      <c r="C18" s="10">
        <v>0</v>
      </c>
      <c r="D18" s="10">
        <v>7352.9216357449241</v>
      </c>
      <c r="E18" s="10">
        <v>0</v>
      </c>
      <c r="F18" s="10">
        <v>1588.2954514429093</v>
      </c>
      <c r="G18" s="10">
        <v>186.79728899999998</v>
      </c>
      <c r="H18" s="10">
        <v>321.80043900000004</v>
      </c>
      <c r="I18" s="10">
        <v>1743.1842397000833</v>
      </c>
      <c r="J18" s="10">
        <v>95.829318999999998</v>
      </c>
      <c r="K18" s="10">
        <v>15831.595700755788</v>
      </c>
    </row>
    <row r="19" spans="1:11" ht="15.75" thickBot="1" x14ac:dyDescent="0.3">
      <c r="A19" s="9">
        <v>2003</v>
      </c>
      <c r="B19" s="10">
        <v>5421.4487606966186</v>
      </c>
      <c r="C19" s="10">
        <v>0</v>
      </c>
      <c r="D19" s="10">
        <v>8025.2083096634024</v>
      </c>
      <c r="E19" s="10">
        <v>0</v>
      </c>
      <c r="F19" s="10">
        <v>1546.687425991397</v>
      </c>
      <c r="G19" s="10">
        <v>192.474099</v>
      </c>
      <c r="H19" s="10">
        <v>308.81310599999995</v>
      </c>
      <c r="I19" s="10">
        <v>1742.1714833473359</v>
      </c>
      <c r="J19" s="10">
        <v>98.778795000000002</v>
      </c>
      <c r="K19" s="10">
        <v>17335.581979698753</v>
      </c>
    </row>
    <row r="20" spans="1:11" ht="15.75" thickBot="1" x14ac:dyDescent="0.3">
      <c r="A20" s="9">
        <v>2004</v>
      </c>
      <c r="B20" s="10">
        <v>6582.5534172621128</v>
      </c>
      <c r="C20" s="10">
        <v>0</v>
      </c>
      <c r="D20" s="10">
        <v>8661.5554624510132</v>
      </c>
      <c r="E20" s="10">
        <v>0</v>
      </c>
      <c r="F20" s="10">
        <v>1590.5969561665258</v>
      </c>
      <c r="G20" s="10">
        <v>206.46146400000001</v>
      </c>
      <c r="H20" s="10">
        <v>329.91413600000004</v>
      </c>
      <c r="I20" s="10">
        <v>1842.075875535033</v>
      </c>
      <c r="J20" s="10">
        <v>104.507609</v>
      </c>
      <c r="K20" s="10">
        <v>19317.664920414685</v>
      </c>
    </row>
    <row r="21" spans="1:11" ht="15.75" thickBot="1" x14ac:dyDescent="0.3">
      <c r="A21" s="9">
        <v>2005</v>
      </c>
      <c r="B21" s="10">
        <v>7106.1557364541532</v>
      </c>
      <c r="C21" s="10">
        <v>0</v>
      </c>
      <c r="D21" s="10">
        <v>8988.5508370660918</v>
      </c>
      <c r="E21" s="10">
        <v>0</v>
      </c>
      <c r="F21" s="10">
        <v>1605.537242446572</v>
      </c>
      <c r="G21" s="10">
        <v>203.90254499999998</v>
      </c>
      <c r="H21" s="10">
        <v>321.25771299999997</v>
      </c>
      <c r="I21" s="10">
        <v>1753.2853711809926</v>
      </c>
      <c r="J21" s="10">
        <v>99.958850999999996</v>
      </c>
      <c r="K21" s="10">
        <v>20078.64829614781</v>
      </c>
    </row>
    <row r="22" spans="1:11" ht="15.75" thickBot="1" x14ac:dyDescent="0.3">
      <c r="A22" s="9">
        <v>2006</v>
      </c>
      <c r="B22" s="10">
        <v>7555.3846941921702</v>
      </c>
      <c r="C22" s="10">
        <v>0</v>
      </c>
      <c r="D22" s="10">
        <v>9339.4877143977174</v>
      </c>
      <c r="E22" s="10">
        <v>0</v>
      </c>
      <c r="F22" s="10">
        <v>1606.0848799866776</v>
      </c>
      <c r="G22" s="10">
        <v>213.70402900000002</v>
      </c>
      <c r="H22" s="10">
        <v>349.14611044065919</v>
      </c>
      <c r="I22" s="10">
        <v>1785.9345579087992</v>
      </c>
      <c r="J22" s="10">
        <v>108.67603799999999</v>
      </c>
      <c r="K22" s="10">
        <v>20958.418023926028</v>
      </c>
    </row>
    <row r="23" spans="1:11" ht="15.75" thickBot="1" x14ac:dyDescent="0.3">
      <c r="A23" s="9">
        <v>2007</v>
      </c>
      <c r="B23" s="10">
        <v>7583.1964533651262</v>
      </c>
      <c r="C23" s="10">
        <v>0</v>
      </c>
      <c r="D23" s="10">
        <v>9554.7176057660708</v>
      </c>
      <c r="E23" s="10">
        <v>0</v>
      </c>
      <c r="F23" s="10">
        <v>1536.7573861475776</v>
      </c>
      <c r="G23" s="10">
        <v>208.176819154551</v>
      </c>
      <c r="H23" s="10">
        <v>365.15579361078494</v>
      </c>
      <c r="I23" s="10">
        <v>1824.2324581207579</v>
      </c>
      <c r="J23" s="10">
        <v>113.762871</v>
      </c>
      <c r="K23" s="10">
        <v>21185.999387164869</v>
      </c>
    </row>
    <row r="24" spans="1:11" ht="15.75" thickBot="1" x14ac:dyDescent="0.3">
      <c r="A24" s="9">
        <v>2008</v>
      </c>
      <c r="B24" s="10">
        <v>7770.7671097411067</v>
      </c>
      <c r="C24" s="10">
        <v>0</v>
      </c>
      <c r="D24" s="10">
        <v>9772.4272694874089</v>
      </c>
      <c r="E24" s="10">
        <v>0</v>
      </c>
      <c r="F24" s="10">
        <v>1535.1875106772545</v>
      </c>
      <c r="G24" s="10">
        <v>202.71343851316766</v>
      </c>
      <c r="H24" s="10">
        <v>349.3215095828383</v>
      </c>
      <c r="I24" s="10">
        <v>1790.7394500902092</v>
      </c>
      <c r="J24" s="10">
        <v>112.59575000000004</v>
      </c>
      <c r="K24" s="10">
        <v>21533.752038091985</v>
      </c>
    </row>
    <row r="25" spans="1:11" ht="15.75" thickBot="1" x14ac:dyDescent="0.3">
      <c r="A25" s="9">
        <v>2009</v>
      </c>
      <c r="B25" s="10">
        <v>7620.4743482454996</v>
      </c>
      <c r="C25" s="10">
        <v>0</v>
      </c>
      <c r="D25" s="10">
        <v>9491.035971522324</v>
      </c>
      <c r="E25" s="10">
        <v>0</v>
      </c>
      <c r="F25" s="10">
        <v>1437.9982839502436</v>
      </c>
      <c r="G25" s="10">
        <v>176.19577601387735</v>
      </c>
      <c r="H25" s="10">
        <v>343.24066897832512</v>
      </c>
      <c r="I25" s="10">
        <v>1866.3866303891289</v>
      </c>
      <c r="J25" s="10">
        <v>115.94972199999994</v>
      </c>
      <c r="K25" s="10">
        <v>21051.281401099401</v>
      </c>
    </row>
    <row r="26" spans="1:11" ht="15.75" thickBot="1" x14ac:dyDescent="0.3">
      <c r="A26" s="9">
        <v>2010</v>
      </c>
      <c r="B26" s="10">
        <v>7415.6001122905582</v>
      </c>
      <c r="C26" s="10">
        <v>0</v>
      </c>
      <c r="D26" s="10">
        <v>9191.021162039815</v>
      </c>
      <c r="E26" s="10">
        <v>0</v>
      </c>
      <c r="F26" s="10">
        <v>1400.2186894943886</v>
      </c>
      <c r="G26" s="10">
        <v>167.42367987380797</v>
      </c>
      <c r="H26" s="10">
        <v>321.06852073034196</v>
      </c>
      <c r="I26" s="10">
        <v>1943.147585245699</v>
      </c>
      <c r="J26" s="10">
        <v>113.63868800000006</v>
      </c>
      <c r="K26" s="10">
        <v>20552.11843767461</v>
      </c>
    </row>
    <row r="27" spans="1:11" ht="15.75" thickBot="1" x14ac:dyDescent="0.3">
      <c r="A27" s="9">
        <v>2011</v>
      </c>
      <c r="B27" s="10">
        <v>7481.3361546255046</v>
      </c>
      <c r="C27" s="10">
        <v>0</v>
      </c>
      <c r="D27" s="10">
        <v>9233.7252779615737</v>
      </c>
      <c r="E27" s="10">
        <v>0</v>
      </c>
      <c r="F27" s="10">
        <v>1377.9802916969832</v>
      </c>
      <c r="G27" s="10">
        <v>170.43762715943893</v>
      </c>
      <c r="H27" s="10">
        <v>332.84855694770107</v>
      </c>
      <c r="I27" s="10">
        <v>1841.6908156737652</v>
      </c>
      <c r="J27" s="10">
        <v>105.89992699999999</v>
      </c>
      <c r="K27" s="10">
        <v>20543.918651064967</v>
      </c>
    </row>
    <row r="28" spans="1:11" ht="15.75" thickBot="1" x14ac:dyDescent="0.3">
      <c r="A28" s="9">
        <v>2012</v>
      </c>
      <c r="B28" s="10">
        <v>7733.7884922397825</v>
      </c>
      <c r="C28" s="10">
        <v>0</v>
      </c>
      <c r="D28" s="10">
        <v>9496.801294572957</v>
      </c>
      <c r="E28" s="10">
        <v>0</v>
      </c>
      <c r="F28" s="10">
        <v>1409.4307222809721</v>
      </c>
      <c r="G28" s="10">
        <v>178.45669385364172</v>
      </c>
      <c r="H28" s="10">
        <v>345.58982823695436</v>
      </c>
      <c r="I28" s="10">
        <v>1869.5583990721354</v>
      </c>
      <c r="J28" s="10">
        <v>101.39161000000001</v>
      </c>
      <c r="K28" s="10">
        <v>21135.01704025644</v>
      </c>
    </row>
    <row r="29" spans="1:11" ht="15.75" thickBot="1" x14ac:dyDescent="0.3">
      <c r="A29" s="9">
        <v>2013</v>
      </c>
      <c r="B29" s="10">
        <v>7599.2563689789677</v>
      </c>
      <c r="C29" s="10">
        <v>0</v>
      </c>
      <c r="D29" s="10">
        <v>9472.2505936772177</v>
      </c>
      <c r="E29" s="10">
        <v>0</v>
      </c>
      <c r="F29" s="10">
        <v>1414.601304841477</v>
      </c>
      <c r="G29" s="10">
        <v>170.60476793937352</v>
      </c>
      <c r="H29" s="10">
        <v>340.50644666748434</v>
      </c>
      <c r="I29" s="10">
        <v>2033.1589270592528</v>
      </c>
      <c r="J29" s="10">
        <v>93.086583000000019</v>
      </c>
      <c r="K29" s="10">
        <v>21123.464992163772</v>
      </c>
    </row>
    <row r="30" spans="1:11" ht="15.75" thickBot="1" x14ac:dyDescent="0.3">
      <c r="A30" s="9">
        <v>2014</v>
      </c>
      <c r="B30" s="10">
        <v>7662.6512582078622</v>
      </c>
      <c r="C30" s="10">
        <v>0</v>
      </c>
      <c r="D30" s="10">
        <v>9794.4607697848351</v>
      </c>
      <c r="E30" s="10">
        <v>0</v>
      </c>
      <c r="F30" s="10">
        <v>1457.1920641576319</v>
      </c>
      <c r="G30" s="10">
        <v>163.40586855967666</v>
      </c>
      <c r="H30" s="10">
        <v>348.31332552066567</v>
      </c>
      <c r="I30" s="10">
        <v>1961.0297838002668</v>
      </c>
      <c r="J30" s="10">
        <v>94.07905800000006</v>
      </c>
      <c r="K30" s="10">
        <v>21481.132128030938</v>
      </c>
    </row>
    <row r="31" spans="1:11" ht="15.75" thickBot="1" x14ac:dyDescent="0.3">
      <c r="A31" s="9">
        <v>2015</v>
      </c>
      <c r="B31" s="10">
        <v>7666.2139634703271</v>
      </c>
      <c r="C31" s="10">
        <v>62.441201556011421</v>
      </c>
      <c r="D31" s="10">
        <v>9670.9805618435967</v>
      </c>
      <c r="E31" s="10">
        <v>9.3921865653734322</v>
      </c>
      <c r="F31" s="10">
        <v>1504.5981161414659</v>
      </c>
      <c r="G31" s="10">
        <v>158.87235303607824</v>
      </c>
      <c r="H31" s="10">
        <v>307.51974183228526</v>
      </c>
      <c r="I31" s="10">
        <v>2008.5819391399393</v>
      </c>
      <c r="J31" s="10">
        <v>65.098984000000002</v>
      </c>
      <c r="K31" s="10">
        <v>21381.865659463692</v>
      </c>
    </row>
    <row r="32" spans="1:11" ht="15.75" thickBot="1" x14ac:dyDescent="0.3">
      <c r="A32" s="9">
        <v>2016</v>
      </c>
      <c r="B32" s="10">
        <v>7498.4855821195388</v>
      </c>
      <c r="C32" s="10">
        <v>88.134968274679721</v>
      </c>
      <c r="D32" s="10">
        <v>9472.1456351877332</v>
      </c>
      <c r="E32" s="10">
        <v>17.913828636759739</v>
      </c>
      <c r="F32" s="10">
        <v>1368.9200734542546</v>
      </c>
      <c r="G32" s="10">
        <v>384.57137114680586</v>
      </c>
      <c r="H32" s="10">
        <v>301.37042618348767</v>
      </c>
      <c r="I32" s="10">
        <v>2003.96509799561</v>
      </c>
      <c r="J32" s="10">
        <v>87.150956000000008</v>
      </c>
      <c r="K32" s="10">
        <v>21116.609142087429</v>
      </c>
    </row>
    <row r="33" spans="1:12" ht="15.75" thickBot="1" x14ac:dyDescent="0.3">
      <c r="A33" s="9">
        <v>2017</v>
      </c>
      <c r="B33" s="10">
        <v>7569.129720085828</v>
      </c>
      <c r="C33" s="10">
        <v>168.37182177970899</v>
      </c>
      <c r="D33" s="10">
        <v>9268.7770001257049</v>
      </c>
      <c r="E33" s="10">
        <v>55.59688039064028</v>
      </c>
      <c r="F33" s="10">
        <v>1373.2095535379017</v>
      </c>
      <c r="G33" s="10">
        <v>345.24972167222086</v>
      </c>
      <c r="H33" s="10">
        <v>306.15604226919771</v>
      </c>
      <c r="I33" s="10">
        <v>1845.3800144959557</v>
      </c>
      <c r="J33" s="10">
        <v>87.887889999999999</v>
      </c>
      <c r="K33" s="10">
        <v>20795.789942186813</v>
      </c>
    </row>
    <row r="34" spans="1:12" ht="15.75" thickBot="1" x14ac:dyDescent="0.3">
      <c r="A34" s="9">
        <v>2018</v>
      </c>
      <c r="B34" s="10">
        <v>7683.2849187294187</v>
      </c>
      <c r="C34" s="10">
        <v>239.01191666845267</v>
      </c>
      <c r="D34" s="10">
        <v>9512.5047635861774</v>
      </c>
      <c r="E34" s="10">
        <v>71.975469578493787</v>
      </c>
      <c r="F34" s="10">
        <v>1390.3278068904833</v>
      </c>
      <c r="G34" s="10">
        <v>351.44179057676411</v>
      </c>
      <c r="H34" s="10">
        <v>304.25771630667259</v>
      </c>
      <c r="I34" s="10">
        <v>1862.1277693856948</v>
      </c>
      <c r="J34" s="10">
        <v>87.890187281521463</v>
      </c>
      <c r="K34" s="10">
        <v>21191.834952756733</v>
      </c>
    </row>
    <row r="35" spans="1:12" ht="15.75" thickBot="1" x14ac:dyDescent="0.3">
      <c r="A35" s="9">
        <v>2019</v>
      </c>
      <c r="B35" s="10">
        <v>7802.7026367109156</v>
      </c>
      <c r="C35" s="10">
        <v>322.15257821710446</v>
      </c>
      <c r="D35" s="10">
        <v>9713.3967862211284</v>
      </c>
      <c r="E35" s="10">
        <v>93.360642621574669</v>
      </c>
      <c r="F35" s="10">
        <v>1384.9556080134234</v>
      </c>
      <c r="G35" s="10">
        <v>352.17697621086842</v>
      </c>
      <c r="H35" s="10">
        <v>304.8286471738088</v>
      </c>
      <c r="I35" s="10">
        <v>1870.1797610624092</v>
      </c>
      <c r="J35" s="10">
        <v>87.892462874732445</v>
      </c>
      <c r="K35" s="10">
        <v>21516.132878267286</v>
      </c>
    </row>
    <row r="36" spans="1:12" ht="15.75" thickBot="1" x14ac:dyDescent="0.3">
      <c r="A36" s="9">
        <v>2020</v>
      </c>
      <c r="B36" s="10">
        <v>7943.7133550659682</v>
      </c>
      <c r="C36" s="10">
        <v>404.64460524065487</v>
      </c>
      <c r="D36" s="10">
        <v>9895.4108079575853</v>
      </c>
      <c r="E36" s="10">
        <v>115.37300626288099</v>
      </c>
      <c r="F36" s="10">
        <v>1363.1594991396669</v>
      </c>
      <c r="G36" s="10">
        <v>353.17293975558852</v>
      </c>
      <c r="H36" s="10">
        <v>306.46580498338363</v>
      </c>
      <c r="I36" s="10">
        <v>1874.5323794938006</v>
      </c>
      <c r="J36" s="10">
        <v>87.894709581197958</v>
      </c>
      <c r="K36" s="10">
        <v>21824.349495977192</v>
      </c>
      <c r="L36" s="52"/>
    </row>
    <row r="37" spans="1:12" ht="15.75" thickBot="1" x14ac:dyDescent="0.3">
      <c r="A37" s="9">
        <v>2021</v>
      </c>
      <c r="B37" s="10">
        <v>8125.9614830656428</v>
      </c>
      <c r="C37" s="10">
        <v>492.5936824167058</v>
      </c>
      <c r="D37" s="10">
        <v>10061.411669918287</v>
      </c>
      <c r="E37" s="10">
        <v>148.39500007774393</v>
      </c>
      <c r="F37" s="10">
        <v>1364.8912589811976</v>
      </c>
      <c r="G37" s="10">
        <v>352.3360742451178</v>
      </c>
      <c r="H37" s="10">
        <v>308.48738641651471</v>
      </c>
      <c r="I37" s="10">
        <v>1883.3223798616405</v>
      </c>
      <c r="J37" s="10">
        <v>87.896869867320291</v>
      </c>
      <c r="K37" s="10">
        <v>22184.30712235572</v>
      </c>
    </row>
    <row r="38" spans="1:12" ht="15.75" thickBot="1" x14ac:dyDescent="0.3">
      <c r="A38" s="9">
        <v>2022</v>
      </c>
      <c r="B38" s="10">
        <v>8384.6569727055939</v>
      </c>
      <c r="C38" s="10">
        <v>588.1142533895711</v>
      </c>
      <c r="D38" s="10">
        <v>10355.26162998514</v>
      </c>
      <c r="E38" s="10">
        <v>186.58823149642035</v>
      </c>
      <c r="F38" s="10">
        <v>1375.0487549955058</v>
      </c>
      <c r="G38" s="10">
        <v>353.76893163179551</v>
      </c>
      <c r="H38" s="10">
        <v>310.95744857132195</v>
      </c>
      <c r="I38" s="10">
        <v>1891.8485411682464</v>
      </c>
      <c r="J38" s="10">
        <v>87.898955986875393</v>
      </c>
      <c r="K38" s="10">
        <v>22759.441235044476</v>
      </c>
    </row>
    <row r="39" spans="1:12" ht="15.75" thickBot="1" x14ac:dyDescent="0.3">
      <c r="A39" s="9">
        <v>2023</v>
      </c>
      <c r="B39" s="10">
        <v>8621.882282018043</v>
      </c>
      <c r="C39" s="10">
        <v>687.53248024068807</v>
      </c>
      <c r="D39" s="10">
        <v>10524.937943477998</v>
      </c>
      <c r="E39" s="10">
        <v>226.78770161556949</v>
      </c>
      <c r="F39" s="10">
        <v>1372.0140974871658</v>
      </c>
      <c r="G39" s="10">
        <v>354.82574019734699</v>
      </c>
      <c r="H39" s="10">
        <v>313.51646166863225</v>
      </c>
      <c r="I39" s="10">
        <v>1898.374842155089</v>
      </c>
      <c r="J39" s="10">
        <v>87.900976782953109</v>
      </c>
      <c r="K39" s="10">
        <v>23173.452343787223</v>
      </c>
    </row>
    <row r="40" spans="1:12" ht="15.75" thickBot="1" x14ac:dyDescent="0.3">
      <c r="A40" s="9">
        <v>2024</v>
      </c>
      <c r="B40" s="10">
        <v>8858.563982032656</v>
      </c>
      <c r="C40" s="10">
        <v>773.48470870544861</v>
      </c>
      <c r="D40" s="10">
        <v>10698.406489441664</v>
      </c>
      <c r="E40" s="10">
        <v>259.05287884662204</v>
      </c>
      <c r="F40" s="10">
        <v>1368.0762301193229</v>
      </c>
      <c r="G40" s="10">
        <v>354.61500770577624</v>
      </c>
      <c r="H40" s="10">
        <v>316.08200455091014</v>
      </c>
      <c r="I40" s="10">
        <v>1906.5173358723675</v>
      </c>
      <c r="J40" s="10">
        <v>87.902921836205977</v>
      </c>
      <c r="K40" s="10">
        <v>23590.163971558901</v>
      </c>
    </row>
    <row r="41" spans="1:12" ht="15.75" thickBot="1" x14ac:dyDescent="0.3">
      <c r="A41" s="9">
        <v>2025</v>
      </c>
      <c r="B41" s="10">
        <v>9074.4024072148168</v>
      </c>
      <c r="C41" s="10">
        <v>854.30974806877816</v>
      </c>
      <c r="D41" s="10">
        <v>10843.331097972841</v>
      </c>
      <c r="E41" s="10">
        <v>285.60594703686422</v>
      </c>
      <c r="F41" s="10">
        <v>1363.415882027648</v>
      </c>
      <c r="G41" s="10">
        <v>353.84297008438352</v>
      </c>
      <c r="H41" s="10">
        <v>318.3803014688657</v>
      </c>
      <c r="I41" s="10">
        <v>1913.2888867345869</v>
      </c>
      <c r="J41" s="10">
        <v>87.904793520537467</v>
      </c>
      <c r="K41" s="10">
        <v>23954.566339023684</v>
      </c>
    </row>
    <row r="42" spans="1:12" ht="15.75" thickBot="1" x14ac:dyDescent="0.3">
      <c r="A42" s="9">
        <v>2026</v>
      </c>
      <c r="B42" s="10">
        <v>9267.0973950771822</v>
      </c>
      <c r="C42" s="10">
        <v>913.381391773514</v>
      </c>
      <c r="D42" s="10">
        <v>10951.022869676657</v>
      </c>
      <c r="E42" s="10">
        <v>308.04854039369974</v>
      </c>
      <c r="F42" s="10">
        <v>1359.2668207578356</v>
      </c>
      <c r="G42" s="10">
        <v>352.54444008666724</v>
      </c>
      <c r="H42" s="10">
        <v>320.59217289290206</v>
      </c>
      <c r="I42" s="10">
        <v>1919.1119385135116</v>
      </c>
      <c r="J42" s="10">
        <v>87.906599335648806</v>
      </c>
      <c r="K42" s="10">
        <v>24257.5422363404</v>
      </c>
    </row>
    <row r="43" spans="1:12" ht="14.1" customHeight="1" thickBot="1" x14ac:dyDescent="0.3">
      <c r="A43" s="9">
        <v>2027</v>
      </c>
      <c r="B43" s="10">
        <v>9450.3013717057129</v>
      </c>
      <c r="C43" s="10">
        <v>965.2124685054489</v>
      </c>
      <c r="D43" s="10">
        <v>11026.813995785296</v>
      </c>
      <c r="E43" s="10">
        <v>328.50187240342927</v>
      </c>
      <c r="F43" s="10">
        <v>1355.4833343489245</v>
      </c>
      <c r="G43" s="10">
        <v>351.28696671157138</v>
      </c>
      <c r="H43" s="10">
        <v>322.74664304250189</v>
      </c>
      <c r="I43" s="10">
        <v>1924.2753185297674</v>
      </c>
      <c r="J43" s="10">
        <v>87.908357132649442</v>
      </c>
      <c r="K43" s="10">
        <v>24518.815987256417</v>
      </c>
    </row>
    <row r="44" spans="1:12" ht="14.1" customHeight="1" thickBot="1" x14ac:dyDescent="0.3">
      <c r="A44" s="9">
        <v>2028</v>
      </c>
      <c r="B44" s="10">
        <v>9636.5399244861546</v>
      </c>
      <c r="C44" s="10">
        <v>1020.0288074853123</v>
      </c>
      <c r="D44" s="10">
        <v>11090.692412309843</v>
      </c>
      <c r="E44" s="10">
        <v>354.93675302028464</v>
      </c>
      <c r="F44" s="10">
        <v>1355.3339734642657</v>
      </c>
      <c r="G44" s="10">
        <v>350.78955261098054</v>
      </c>
      <c r="H44" s="10">
        <v>324.9119752045446</v>
      </c>
      <c r="I44" s="10">
        <v>1930.0640234654395</v>
      </c>
      <c r="J44" s="10">
        <v>87.910073369638496</v>
      </c>
      <c r="K44" s="10">
        <v>24776.241934910864</v>
      </c>
    </row>
    <row r="45" spans="1:12" ht="14.1" customHeight="1" thickBot="1" x14ac:dyDescent="0.3">
      <c r="A45" s="9">
        <v>2029</v>
      </c>
      <c r="B45" s="10">
        <v>9832.2421780685618</v>
      </c>
      <c r="C45" s="10">
        <v>1078.1785940750851</v>
      </c>
      <c r="D45" s="10">
        <v>11131.995638521443</v>
      </c>
      <c r="E45" s="10">
        <v>378.73884931084586</v>
      </c>
      <c r="F45" s="10">
        <v>1354.9761359281842</v>
      </c>
      <c r="G45" s="10">
        <v>350.18356388114597</v>
      </c>
      <c r="H45" s="10">
        <v>326.84491021586183</v>
      </c>
      <c r="I45" s="10">
        <v>1935.6774761544355</v>
      </c>
      <c r="J45" s="10">
        <v>87.911586258719083</v>
      </c>
      <c r="K45" s="10">
        <v>25019.831489028355</v>
      </c>
    </row>
    <row r="46" spans="1:12" ht="15.75" customHeight="1" thickBot="1" x14ac:dyDescent="0.3">
      <c r="A46" s="9">
        <v>2030</v>
      </c>
      <c r="B46" s="10">
        <v>10034.050651562422</v>
      </c>
      <c r="C46" s="10">
        <v>1141.4836957787625</v>
      </c>
      <c r="D46" s="10">
        <v>11164.334365268918</v>
      </c>
      <c r="E46" s="10">
        <v>402.20496007845861</v>
      </c>
      <c r="F46" s="10">
        <v>1352.4815600746308</v>
      </c>
      <c r="G46" s="10">
        <v>349.4977856216513</v>
      </c>
      <c r="H46" s="10">
        <v>328.65315743838016</v>
      </c>
      <c r="I46" s="10">
        <v>1940.9642987853206</v>
      </c>
      <c r="J46" s="10">
        <v>87.913062195043736</v>
      </c>
      <c r="K46" s="10">
        <v>25257.894880946365</v>
      </c>
    </row>
    <row r="47" spans="1:12" x14ac:dyDescent="0.25">
      <c r="A47" s="66" t="s">
        <v>11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2" x14ac:dyDescent="0.25">
      <c r="A48" s="66" t="s">
        <v>12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1:11" x14ac:dyDescent="0.25">
      <c r="A49" s="66" t="s">
        <v>25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1:11" x14ac:dyDescent="0.25">
      <c r="A50" s="7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ht="14.1" customHeight="1" x14ac:dyDescent="0.25">
      <c r="A51" s="64" t="s">
        <v>13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 x14ac:dyDescent="0.25">
      <c r="A52" s="11" t="s">
        <v>14</v>
      </c>
      <c r="B52" s="12">
        <v>-3.1022998408428926E-2</v>
      </c>
      <c r="C52" s="13" t="s">
        <v>16</v>
      </c>
      <c r="D52" s="12">
        <v>2.2381461222722443E-2</v>
      </c>
      <c r="E52" s="13" t="s">
        <v>16</v>
      </c>
      <c r="F52" s="12">
        <v>-6.9324995157804548E-4</v>
      </c>
      <c r="G52" s="12">
        <v>-5.2403471257311374E-2</v>
      </c>
      <c r="H52" s="12">
        <v>2.0742078995887425E-2</v>
      </c>
      <c r="I52" s="12">
        <v>1.8098847663728268E-2</v>
      </c>
      <c r="J52" s="12">
        <v>2.7087269711356887E-2</v>
      </c>
      <c r="K52" s="12">
        <v>1.2944392400908722E-3</v>
      </c>
    </row>
    <row r="53" spans="1:11" x14ac:dyDescent="0.25">
      <c r="A53" s="11" t="s">
        <v>26</v>
      </c>
      <c r="B53" s="12">
        <v>3.8911110088910794E-2</v>
      </c>
      <c r="C53" s="13" t="s">
        <v>16</v>
      </c>
      <c r="D53" s="12">
        <v>1.4311708258416322E-2</v>
      </c>
      <c r="E53" s="13" t="s">
        <v>16</v>
      </c>
      <c r="F53" s="12">
        <v>-9.5209245389650254E-3</v>
      </c>
      <c r="G53" s="12">
        <v>4.2353062466544911E-2</v>
      </c>
      <c r="H53" s="12">
        <v>2.3410995937975798E-3</v>
      </c>
      <c r="I53" s="12">
        <v>7.0008461248538545E-3</v>
      </c>
      <c r="J53" s="12">
        <v>-5.1367083956255222E-3</v>
      </c>
      <c r="K53" s="12">
        <v>1.9201387444285567E-2</v>
      </c>
    </row>
    <row r="54" spans="1:11" x14ac:dyDescent="0.25">
      <c r="A54" s="11" t="s">
        <v>27</v>
      </c>
      <c r="B54" s="12">
        <v>1.6231233671971212E-2</v>
      </c>
      <c r="C54" s="12">
        <v>0.33947552096046651</v>
      </c>
      <c r="D54" s="12">
        <v>2.2046052235568325E-2</v>
      </c>
      <c r="E54" s="12">
        <v>0.27551213634629201</v>
      </c>
      <c r="F54" s="12">
        <v>-2.4455292088575442E-3</v>
      </c>
      <c r="G54" s="12">
        <v>7.5919622964313316E-3</v>
      </c>
      <c r="H54" s="12">
        <v>3.3714648685823079E-4</v>
      </c>
      <c r="I54" s="12">
        <v>5.2383405509976999E-3</v>
      </c>
      <c r="J54" s="12">
        <v>2.5864029045585823E-5</v>
      </c>
      <c r="K54" s="12">
        <v>1.6222084197026199E-2</v>
      </c>
    </row>
    <row r="55" spans="1:11" x14ac:dyDescent="0.25">
      <c r="A55" s="11" t="s">
        <v>28</v>
      </c>
      <c r="B55" s="12">
        <v>2.1921928814398361E-2</v>
      </c>
      <c r="C55" s="12">
        <v>0.15861323379728076</v>
      </c>
      <c r="D55" s="12">
        <v>1.4416219956349119E-2</v>
      </c>
      <c r="E55" s="12">
        <v>0.16441411534263284</v>
      </c>
      <c r="F55" s="12">
        <v>-1.169288312336203E-3</v>
      </c>
      <c r="G55" s="12">
        <v>9.4115335184064008E-4</v>
      </c>
      <c r="H55" s="12">
        <v>5.4693679037987053E-3</v>
      </c>
      <c r="I55" s="12">
        <v>3.8921459272702741E-3</v>
      </c>
      <c r="J55" s="12">
        <v>2.2028823076336579E-5</v>
      </c>
      <c r="K55" s="12">
        <v>1.5065294191650702E-2</v>
      </c>
    </row>
  </sheetData>
  <mergeCells count="7">
    <mergeCell ref="A51:K51"/>
    <mergeCell ref="A1:K1"/>
    <mergeCell ref="A2:K2"/>
    <mergeCell ref="A3:K3"/>
    <mergeCell ref="A47:K47"/>
    <mergeCell ref="A48:K48"/>
    <mergeCell ref="A49:K49"/>
  </mergeCells>
  <pageMargins left="0.7" right="0.7" top="0.75" bottom="0.75" header="0.3" footer="0.3"/>
  <pageSetup scale="51" orientation="portrait" r:id="rId1"/>
  <headerFooter scaleWithDoc="0">
    <oddFooter>&amp;C&amp;A&amp;R&amp;P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7"/>
  <sheetViews>
    <sheetView workbookViewId="0">
      <selection sqref="A1:I1"/>
    </sheetView>
  </sheetViews>
  <sheetFormatPr defaultRowHeight="15" x14ac:dyDescent="0.25"/>
  <cols>
    <col min="1" max="6" width="14.28515625" style="1" bestFit="1" customWidth="1"/>
    <col min="7" max="7" width="11.42578125" style="1" bestFit="1" customWidth="1"/>
    <col min="8" max="9" width="14.28515625" style="1" bestFit="1" customWidth="1"/>
    <col min="10" max="16384" width="9.140625" style="1"/>
  </cols>
  <sheetData>
    <row r="1" spans="1:11" ht="15.95" customHeight="1" x14ac:dyDescent="0.25">
      <c r="A1" s="65" t="s">
        <v>29</v>
      </c>
      <c r="B1" s="65"/>
      <c r="C1" s="65"/>
      <c r="D1" s="65"/>
      <c r="E1" s="65"/>
      <c r="F1" s="65"/>
      <c r="G1" s="65"/>
      <c r="H1" s="65"/>
      <c r="I1" s="65"/>
      <c r="J1" s="14"/>
      <c r="K1" s="14"/>
    </row>
    <row r="2" spans="1:11" ht="15.95" customHeight="1" x14ac:dyDescent="0.25">
      <c r="A2" s="65" t="s">
        <v>22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5.95" customHeight="1" x14ac:dyDescent="0.25">
      <c r="A3" s="65" t="s">
        <v>18</v>
      </c>
      <c r="B3" s="65"/>
      <c r="C3" s="65"/>
      <c r="D3" s="65"/>
      <c r="E3" s="65"/>
      <c r="F3" s="65"/>
      <c r="G3" s="65"/>
      <c r="H3" s="65"/>
      <c r="I3" s="65"/>
      <c r="J3" s="15"/>
      <c r="K3" s="15"/>
    </row>
    <row r="4" spans="1:11" ht="14.1" customHeight="1" thickBot="1" x14ac:dyDescent="0.3">
      <c r="A4" s="16"/>
      <c r="B4" s="14"/>
      <c r="C4" s="14"/>
      <c r="D4" s="14"/>
      <c r="E4" s="14"/>
      <c r="F4" s="14"/>
      <c r="G4" s="14"/>
      <c r="H4" s="14"/>
      <c r="I4" s="14"/>
      <c r="J4" s="15"/>
      <c r="K4" s="15"/>
    </row>
    <row r="5" spans="1:11" ht="27" thickBot="1" x14ac:dyDescent="0.3">
      <c r="A5" s="17" t="s">
        <v>2</v>
      </c>
      <c r="B5" s="17" t="s">
        <v>3</v>
      </c>
      <c r="C5" s="17" t="s">
        <v>4</v>
      </c>
      <c r="D5" s="17" t="s">
        <v>5</v>
      </c>
      <c r="E5" s="17" t="s">
        <v>6</v>
      </c>
      <c r="F5" s="17" t="s">
        <v>7</v>
      </c>
      <c r="G5" s="17" t="s">
        <v>8</v>
      </c>
      <c r="H5" s="17" t="s">
        <v>9</v>
      </c>
      <c r="I5" s="17" t="s">
        <v>17</v>
      </c>
      <c r="J5" s="15"/>
      <c r="K5" s="15"/>
    </row>
    <row r="6" spans="1:11" ht="15.75" thickBot="1" x14ac:dyDescent="0.3">
      <c r="A6" s="18">
        <v>1990</v>
      </c>
      <c r="B6" s="19">
        <v>5420.9901040000004</v>
      </c>
      <c r="C6" s="19">
        <v>5663.4779602218432</v>
      </c>
      <c r="D6" s="19">
        <v>1423.8812482046981</v>
      </c>
      <c r="E6" s="19">
        <v>292.17720600000007</v>
      </c>
      <c r="F6" s="19">
        <v>239.19456999999997</v>
      </c>
      <c r="G6" s="19">
        <v>1283.7484934226013</v>
      </c>
      <c r="H6" s="19">
        <v>73.430699000000004</v>
      </c>
      <c r="I6" s="19">
        <v>14396.900280849144</v>
      </c>
      <c r="J6" s="15"/>
      <c r="K6" s="15"/>
    </row>
    <row r="7" spans="1:11" ht="15.75" thickBot="1" x14ac:dyDescent="0.3">
      <c r="A7" s="18">
        <v>1991</v>
      </c>
      <c r="B7" s="19">
        <v>5332.7488179999991</v>
      </c>
      <c r="C7" s="19">
        <v>5536.2304554226266</v>
      </c>
      <c r="D7" s="19">
        <v>1405.9098541820497</v>
      </c>
      <c r="E7" s="19">
        <v>315.76886500000001</v>
      </c>
      <c r="F7" s="19">
        <v>206.34885699999995</v>
      </c>
      <c r="G7" s="19">
        <v>1372.8764240552819</v>
      </c>
      <c r="H7" s="19">
        <v>75.875294999999994</v>
      </c>
      <c r="I7" s="19">
        <v>14245.758568659954</v>
      </c>
      <c r="J7" s="15"/>
      <c r="K7" s="15"/>
    </row>
    <row r="8" spans="1:11" ht="15.75" thickBot="1" x14ac:dyDescent="0.3">
      <c r="A8" s="18">
        <v>1992</v>
      </c>
      <c r="B8" s="19">
        <v>5611.3990000000003</v>
      </c>
      <c r="C8" s="19">
        <v>6052.8746021308252</v>
      </c>
      <c r="D8" s="19">
        <v>1441.6728470451549</v>
      </c>
      <c r="E8" s="19">
        <v>329.2354300884918</v>
      </c>
      <c r="F8" s="19">
        <v>192.6297701437293</v>
      </c>
      <c r="G8" s="19">
        <v>1390.0838180014689</v>
      </c>
      <c r="H8" s="19">
        <v>75.654532590330945</v>
      </c>
      <c r="I8" s="19">
        <v>15093.550000000003</v>
      </c>
      <c r="J8" s="15"/>
      <c r="K8" s="15"/>
    </row>
    <row r="9" spans="1:11" ht="15.75" thickBot="1" x14ac:dyDescent="0.3">
      <c r="A9" s="18">
        <v>1993</v>
      </c>
      <c r="B9" s="19">
        <v>5550.9930000000004</v>
      </c>
      <c r="C9" s="19">
        <v>6056.8628127069614</v>
      </c>
      <c r="D9" s="19">
        <v>1450.6793317516269</v>
      </c>
      <c r="E9" s="19">
        <v>269.85016720591375</v>
      </c>
      <c r="F9" s="19">
        <v>209.47783554532151</v>
      </c>
      <c r="G9" s="19">
        <v>1421.5475093688246</v>
      </c>
      <c r="H9" s="19">
        <v>76.356343421351795</v>
      </c>
      <c r="I9" s="19">
        <v>15035.767000000002</v>
      </c>
      <c r="J9" s="15"/>
      <c r="K9" s="15"/>
    </row>
    <row r="10" spans="1:11" ht="15.75" thickBot="1" x14ac:dyDescent="0.3">
      <c r="A10" s="18">
        <v>1994</v>
      </c>
      <c r="B10" s="19">
        <v>5731.2219999999998</v>
      </c>
      <c r="C10" s="19">
        <v>6212.2275509153524</v>
      </c>
      <c r="D10" s="19">
        <v>1443.5014856905905</v>
      </c>
      <c r="E10" s="19">
        <v>229.81055379852367</v>
      </c>
      <c r="F10" s="19">
        <v>232.26853276708019</v>
      </c>
      <c r="G10" s="19">
        <v>1452.9490440284419</v>
      </c>
      <c r="H10" s="19">
        <v>78.805832800010279</v>
      </c>
      <c r="I10" s="19">
        <v>15380.785</v>
      </c>
      <c r="J10" s="15"/>
      <c r="K10" s="15"/>
    </row>
    <row r="11" spans="1:11" ht="15.75" thickBot="1" x14ac:dyDescent="0.3">
      <c r="A11" s="18">
        <v>1995</v>
      </c>
      <c r="B11" s="19">
        <v>5736.2069999999994</v>
      </c>
      <c r="C11" s="19">
        <v>6362.050656201036</v>
      </c>
      <c r="D11" s="19">
        <v>1415.6793384884356</v>
      </c>
      <c r="E11" s="19">
        <v>246.01673416093249</v>
      </c>
      <c r="F11" s="19">
        <v>228.01397993135001</v>
      </c>
      <c r="G11" s="19">
        <v>1454.6030847679865</v>
      </c>
      <c r="H11" s="19">
        <v>80.759206450257466</v>
      </c>
      <c r="I11" s="19">
        <v>15523.329999999996</v>
      </c>
      <c r="J11" s="15"/>
      <c r="K11" s="15"/>
    </row>
    <row r="12" spans="1:11" ht="15.75" thickBot="1" x14ac:dyDescent="0.3">
      <c r="A12" s="18">
        <v>1996</v>
      </c>
      <c r="B12" s="19">
        <v>5936.5470000000005</v>
      </c>
      <c r="C12" s="19">
        <v>6711.1065170089832</v>
      </c>
      <c r="D12" s="19">
        <v>1401.9105855603048</v>
      </c>
      <c r="E12" s="19">
        <v>248.19409040300536</v>
      </c>
      <c r="F12" s="19">
        <v>250.93310282062487</v>
      </c>
      <c r="G12" s="19">
        <v>1414.3017439972759</v>
      </c>
      <c r="H12" s="19">
        <v>82.43796020980345</v>
      </c>
      <c r="I12" s="19">
        <v>16045.430999999999</v>
      </c>
      <c r="J12" s="15"/>
      <c r="K12" s="15"/>
    </row>
    <row r="13" spans="1:11" ht="15.75" thickBot="1" x14ac:dyDescent="0.3">
      <c r="A13" s="18">
        <v>1997</v>
      </c>
      <c r="B13" s="19">
        <v>6124.898000000001</v>
      </c>
      <c r="C13" s="19">
        <v>7280.5291034397897</v>
      </c>
      <c r="D13" s="19">
        <v>1531.2459362432537</v>
      </c>
      <c r="E13" s="19">
        <v>77.394448210937426</v>
      </c>
      <c r="F13" s="19">
        <v>84.065436739992947</v>
      </c>
      <c r="G13" s="19">
        <v>1565.7589759420907</v>
      </c>
      <c r="H13" s="19">
        <v>83.902099423939731</v>
      </c>
      <c r="I13" s="19">
        <v>16747.794000000005</v>
      </c>
      <c r="J13" s="15"/>
      <c r="K13" s="15"/>
    </row>
    <row r="14" spans="1:11" ht="15.75" thickBot="1" x14ac:dyDescent="0.3">
      <c r="A14" s="18">
        <v>1998</v>
      </c>
      <c r="B14" s="19">
        <v>6318.6827539999995</v>
      </c>
      <c r="C14" s="19">
        <v>7211.834751088013</v>
      </c>
      <c r="D14" s="19">
        <v>1657.9876339903203</v>
      </c>
      <c r="E14" s="19">
        <v>216.77653499999997</v>
      </c>
      <c r="F14" s="19">
        <v>216.147256</v>
      </c>
      <c r="G14" s="19">
        <v>1533.058518649495</v>
      </c>
      <c r="H14" s="19">
        <v>92.946620999999993</v>
      </c>
      <c r="I14" s="19">
        <v>17247.434069727828</v>
      </c>
      <c r="J14" s="15"/>
      <c r="K14" s="15"/>
    </row>
    <row r="15" spans="1:11" ht="15.75" thickBot="1" x14ac:dyDescent="0.3">
      <c r="A15" s="18">
        <v>1999</v>
      </c>
      <c r="B15" s="19">
        <v>3652.3953780000002</v>
      </c>
      <c r="C15" s="19">
        <v>6655.0154256578162</v>
      </c>
      <c r="D15" s="19">
        <v>1382.5619540057189</v>
      </c>
      <c r="E15" s="19">
        <v>159.51255399999999</v>
      </c>
      <c r="F15" s="19">
        <v>268.90544399999993</v>
      </c>
      <c r="G15" s="19">
        <v>1526.9121949543296</v>
      </c>
      <c r="H15" s="19">
        <v>93.396800999999996</v>
      </c>
      <c r="I15" s="19">
        <v>13738.699751617867</v>
      </c>
      <c r="J15" s="15"/>
      <c r="K15" s="15"/>
    </row>
    <row r="16" spans="1:11" ht="15.75" thickBot="1" x14ac:dyDescent="0.3">
      <c r="A16" s="18">
        <v>2000</v>
      </c>
      <c r="B16" s="19">
        <v>3955.5421219999998</v>
      </c>
      <c r="C16" s="19">
        <v>7138.6648326343684</v>
      </c>
      <c r="D16" s="19">
        <v>1489.6849858257469</v>
      </c>
      <c r="E16" s="19">
        <v>170.561475</v>
      </c>
      <c r="F16" s="19">
        <v>294.22439800000001</v>
      </c>
      <c r="G16" s="19">
        <v>1546.7286952099525</v>
      </c>
      <c r="H16" s="19">
        <v>95.929266999999982</v>
      </c>
      <c r="I16" s="19">
        <v>14691.335775670068</v>
      </c>
      <c r="J16" s="14"/>
      <c r="K16" s="14"/>
    </row>
    <row r="17" spans="1:12" ht="15.75" thickBot="1" x14ac:dyDescent="0.3">
      <c r="A17" s="18">
        <v>2001</v>
      </c>
      <c r="B17" s="19">
        <v>3996.6956059999998</v>
      </c>
      <c r="C17" s="19">
        <v>6879.5656062371063</v>
      </c>
      <c r="D17" s="19">
        <v>1508.4895350350419</v>
      </c>
      <c r="E17" s="19">
        <v>175.46802899999997</v>
      </c>
      <c r="F17" s="19">
        <v>289.49627900000002</v>
      </c>
      <c r="G17" s="19">
        <v>1605.0830766416345</v>
      </c>
      <c r="H17" s="19">
        <v>94.938210000000012</v>
      </c>
      <c r="I17" s="19">
        <v>14549.736341913784</v>
      </c>
      <c r="J17" s="6"/>
      <c r="K17" s="6"/>
    </row>
    <row r="18" spans="1:12" ht="15.75" thickBot="1" x14ac:dyDescent="0.3">
      <c r="A18" s="18">
        <v>2002</v>
      </c>
      <c r="B18" s="19">
        <v>4540.197658</v>
      </c>
      <c r="C18" s="19">
        <v>7116.9011024495458</v>
      </c>
      <c r="D18" s="19">
        <v>1450.0534696029094</v>
      </c>
      <c r="E18" s="19">
        <v>186.79728899999998</v>
      </c>
      <c r="F18" s="19">
        <v>321.09187600000001</v>
      </c>
      <c r="G18" s="19">
        <v>1668.6926017920832</v>
      </c>
      <c r="H18" s="19">
        <v>95.829318999999998</v>
      </c>
      <c r="I18" s="19">
        <v>15379.56331584454</v>
      </c>
      <c r="J18" s="6"/>
      <c r="K18" s="6"/>
    </row>
    <row r="19" spans="1:12" ht="15.75" thickBot="1" x14ac:dyDescent="0.3">
      <c r="A19" s="18">
        <v>2003</v>
      </c>
      <c r="B19" s="19">
        <v>5416.9486539999998</v>
      </c>
      <c r="C19" s="19">
        <v>7712.2774641267915</v>
      </c>
      <c r="D19" s="19">
        <v>1377.7803651871782</v>
      </c>
      <c r="E19" s="19">
        <v>192.474099</v>
      </c>
      <c r="F19" s="19">
        <v>308.36240999999995</v>
      </c>
      <c r="G19" s="19">
        <v>1640.0842866860303</v>
      </c>
      <c r="H19" s="19">
        <v>98.778795000000002</v>
      </c>
      <c r="I19" s="19">
        <v>16746.706073999998</v>
      </c>
      <c r="J19" s="6"/>
      <c r="K19" s="6"/>
    </row>
    <row r="20" spans="1:12" ht="15.75" thickBot="1" x14ac:dyDescent="0.3">
      <c r="A20" s="18">
        <v>2004</v>
      </c>
      <c r="B20" s="19">
        <v>6574.6196789999995</v>
      </c>
      <c r="C20" s="19">
        <v>8312.7477720566367</v>
      </c>
      <c r="D20" s="19">
        <v>1405.2699114190382</v>
      </c>
      <c r="E20" s="19">
        <v>206.46146400000001</v>
      </c>
      <c r="F20" s="19">
        <v>329.79984900000005</v>
      </c>
      <c r="G20" s="19">
        <v>1755.9878205243274</v>
      </c>
      <c r="H20" s="19">
        <v>104.507609</v>
      </c>
      <c r="I20" s="19">
        <v>18689.394104999999</v>
      </c>
      <c r="J20" s="6"/>
      <c r="K20" s="6"/>
    </row>
    <row r="21" spans="1:12" ht="15.75" thickBot="1" x14ac:dyDescent="0.3">
      <c r="A21" s="18">
        <v>2005</v>
      </c>
      <c r="B21" s="19">
        <v>7095.0896960000009</v>
      </c>
      <c r="C21" s="19">
        <v>8545.8157035234908</v>
      </c>
      <c r="D21" s="19">
        <v>1419.330531202944</v>
      </c>
      <c r="E21" s="19">
        <v>203.90254499999998</v>
      </c>
      <c r="F21" s="19">
        <v>320.90148299999998</v>
      </c>
      <c r="G21" s="19">
        <v>1662.7706252735672</v>
      </c>
      <c r="H21" s="19">
        <v>99.958850999999996</v>
      </c>
      <c r="I21" s="19">
        <v>19347.769435000002</v>
      </c>
      <c r="J21" s="6"/>
      <c r="K21" s="6"/>
    </row>
    <row r="22" spans="1:12" ht="15.75" thickBot="1" x14ac:dyDescent="0.3">
      <c r="A22" s="18">
        <v>2006</v>
      </c>
      <c r="B22" s="19">
        <v>7540.5453070000003</v>
      </c>
      <c r="C22" s="19">
        <v>8865.7685735100513</v>
      </c>
      <c r="D22" s="19">
        <v>1418.444725957997</v>
      </c>
      <c r="E22" s="19">
        <v>213.70402900000002</v>
      </c>
      <c r="F22" s="19">
        <v>348.44809999999995</v>
      </c>
      <c r="G22" s="19">
        <v>1667.7133005319522</v>
      </c>
      <c r="H22" s="19">
        <v>108.67603799999999</v>
      </c>
      <c r="I22" s="19">
        <v>20163.300074000006</v>
      </c>
      <c r="J22" s="6"/>
      <c r="K22" s="6"/>
    </row>
    <row r="23" spans="1:12" ht="15.75" thickBot="1" x14ac:dyDescent="0.3">
      <c r="A23" s="18">
        <v>2007</v>
      </c>
      <c r="B23" s="19">
        <v>7563.4991120000004</v>
      </c>
      <c r="C23" s="19">
        <v>8990.1814465544339</v>
      </c>
      <c r="D23" s="19">
        <v>1370.9982274431775</v>
      </c>
      <c r="E23" s="19">
        <v>208.173867</v>
      </c>
      <c r="F23" s="19">
        <v>364.09215699999999</v>
      </c>
      <c r="G23" s="19">
        <v>1714.0203010023904</v>
      </c>
      <c r="H23" s="19">
        <v>113.762871</v>
      </c>
      <c r="I23" s="19">
        <v>20324.727982000004</v>
      </c>
      <c r="J23" s="6"/>
      <c r="K23" s="6"/>
    </row>
    <row r="24" spans="1:12" ht="15.75" thickBot="1" x14ac:dyDescent="0.3">
      <c r="A24" s="18">
        <v>2008</v>
      </c>
      <c r="B24" s="19">
        <v>7744.8613519999999</v>
      </c>
      <c r="C24" s="19">
        <v>9174.8976051950322</v>
      </c>
      <c r="D24" s="19">
        <v>1371.1530222829238</v>
      </c>
      <c r="E24" s="19">
        <v>202.61326500000001</v>
      </c>
      <c r="F24" s="19">
        <v>348.32474600000006</v>
      </c>
      <c r="G24" s="19">
        <v>1731.6599405220431</v>
      </c>
      <c r="H24" s="19">
        <v>112.59575000000004</v>
      </c>
      <c r="I24" s="19">
        <v>20686.105680999997</v>
      </c>
      <c r="J24" s="6"/>
      <c r="K24" s="6"/>
    </row>
    <row r="25" spans="1:12" ht="15.75" thickBot="1" x14ac:dyDescent="0.3">
      <c r="A25" s="18">
        <v>2009</v>
      </c>
      <c r="B25" s="19">
        <v>7584.5773440000003</v>
      </c>
      <c r="C25" s="19">
        <v>8912.0029667214876</v>
      </c>
      <c r="D25" s="19">
        <v>1286.9166297980375</v>
      </c>
      <c r="E25" s="19">
        <v>176.05874799999998</v>
      </c>
      <c r="F25" s="19">
        <v>339.12721299999998</v>
      </c>
      <c r="G25" s="19">
        <v>1786.7735434804736</v>
      </c>
      <c r="H25" s="19">
        <v>115.94972199999994</v>
      </c>
      <c r="I25" s="19">
        <v>20201.406167000001</v>
      </c>
      <c r="J25" s="6"/>
      <c r="K25" s="6"/>
    </row>
    <row r="26" spans="1:12" ht="15.75" thickBot="1" x14ac:dyDescent="0.3">
      <c r="A26" s="18">
        <v>2010</v>
      </c>
      <c r="B26" s="19">
        <v>7355.6376119999995</v>
      </c>
      <c r="C26" s="19">
        <v>8603.3857486525303</v>
      </c>
      <c r="D26" s="19">
        <v>1244.9663540728559</v>
      </c>
      <c r="E26" s="19">
        <v>167.28733700000001</v>
      </c>
      <c r="F26" s="19">
        <v>315.23015600000002</v>
      </c>
      <c r="G26" s="19">
        <v>1860.7365032746156</v>
      </c>
      <c r="H26" s="19">
        <v>113.63868800000006</v>
      </c>
      <c r="I26" s="19">
        <v>19660.882399000002</v>
      </c>
      <c r="J26" s="6"/>
      <c r="K26" s="6"/>
    </row>
    <row r="27" spans="1:12" ht="15.75" thickBot="1" x14ac:dyDescent="0.3">
      <c r="A27" s="18">
        <v>2011</v>
      </c>
      <c r="B27" s="19">
        <v>7395.261512</v>
      </c>
      <c r="C27" s="19">
        <v>8620.020828111401</v>
      </c>
      <c r="D27" s="19">
        <v>1229.5907174680401</v>
      </c>
      <c r="E27" s="19">
        <v>170.30196600000002</v>
      </c>
      <c r="F27" s="19">
        <v>321.631035</v>
      </c>
      <c r="G27" s="19">
        <v>1757.4883674205566</v>
      </c>
      <c r="H27" s="19">
        <v>105.89992699999999</v>
      </c>
      <c r="I27" s="19">
        <v>19600.194352999992</v>
      </c>
      <c r="J27" s="6"/>
      <c r="K27" s="6"/>
    </row>
    <row r="28" spans="1:12" ht="15.75" thickBot="1" x14ac:dyDescent="0.3">
      <c r="A28" s="18">
        <v>2012</v>
      </c>
      <c r="B28" s="19">
        <v>7612.8365199999998</v>
      </c>
      <c r="C28" s="19">
        <v>8858.692138748218</v>
      </c>
      <c r="D28" s="19">
        <v>1265.6158175266082</v>
      </c>
      <c r="E28" s="19">
        <v>178.32171099999999</v>
      </c>
      <c r="F28" s="19">
        <v>333.75619</v>
      </c>
      <c r="G28" s="19">
        <v>1757.1483447251744</v>
      </c>
      <c r="H28" s="19">
        <v>101.39161000000001</v>
      </c>
      <c r="I28" s="19">
        <v>20107.762332000002</v>
      </c>
      <c r="J28" s="6"/>
      <c r="K28" s="6"/>
    </row>
    <row r="29" spans="1:12" ht="15.75" thickBot="1" x14ac:dyDescent="0.3">
      <c r="A29" s="18">
        <v>2013</v>
      </c>
      <c r="B29" s="19">
        <v>7410.4366439999994</v>
      </c>
      <c r="C29" s="19">
        <v>8822.9710340507027</v>
      </c>
      <c r="D29" s="19">
        <v>1265.7324546652228</v>
      </c>
      <c r="E29" s="19">
        <v>170.26547600000001</v>
      </c>
      <c r="F29" s="19">
        <v>327.34742199999994</v>
      </c>
      <c r="G29" s="19">
        <v>1818.4054842840731</v>
      </c>
      <c r="H29" s="19">
        <v>93.086583000000019</v>
      </c>
      <c r="I29" s="19">
        <v>19908.245097999999</v>
      </c>
      <c r="J29" s="6"/>
      <c r="K29" s="6"/>
    </row>
    <row r="30" spans="1:12" ht="15.75" thickBot="1" x14ac:dyDescent="0.3">
      <c r="A30" s="18">
        <v>2014</v>
      </c>
      <c r="B30" s="19">
        <v>7339.6570839999995</v>
      </c>
      <c r="C30" s="19">
        <v>9093.0548609741163</v>
      </c>
      <c r="D30" s="19">
        <v>1318.1500328094924</v>
      </c>
      <c r="E30" s="19">
        <v>163.069298</v>
      </c>
      <c r="F30" s="19">
        <v>333.62732100000005</v>
      </c>
      <c r="G30" s="19">
        <v>1825.1504862163936</v>
      </c>
      <c r="H30" s="19">
        <v>94.07905800000006</v>
      </c>
      <c r="I30" s="19">
        <v>20166.788140999997</v>
      </c>
      <c r="J30" s="6"/>
      <c r="K30" s="6"/>
    </row>
    <row r="31" spans="1:12" ht="15.75" thickBot="1" x14ac:dyDescent="0.3">
      <c r="A31" s="18">
        <v>2015</v>
      </c>
      <c r="B31" s="19">
        <v>7136.3109620000005</v>
      </c>
      <c r="C31" s="19">
        <v>8924.8475867226844</v>
      </c>
      <c r="D31" s="19">
        <v>1360.8532347682051</v>
      </c>
      <c r="E31" s="19">
        <v>158.53847999999999</v>
      </c>
      <c r="F31" s="19">
        <v>290.26351899999997</v>
      </c>
      <c r="G31" s="19">
        <v>1831.2077815091097</v>
      </c>
      <c r="H31" s="19">
        <v>65.098984000000002</v>
      </c>
      <c r="I31" s="19">
        <v>19767.120547999999</v>
      </c>
      <c r="J31" s="15"/>
      <c r="K31" s="15"/>
      <c r="L31" s="15"/>
    </row>
    <row r="32" spans="1:12" ht="15.75" thickBot="1" x14ac:dyDescent="0.3">
      <c r="A32" s="18">
        <v>2016</v>
      </c>
      <c r="B32" s="19">
        <v>6637.4528839999994</v>
      </c>
      <c r="C32" s="19">
        <v>8673.9527523239994</v>
      </c>
      <c r="D32" s="19">
        <v>1233.8291480016674</v>
      </c>
      <c r="E32" s="19">
        <v>384.24017200000003</v>
      </c>
      <c r="F32" s="19">
        <v>282.05111399999998</v>
      </c>
      <c r="G32" s="19">
        <v>1834.594823674332</v>
      </c>
      <c r="H32" s="19">
        <v>87.150956000000008</v>
      </c>
      <c r="I32" s="19">
        <v>19133.271850000001</v>
      </c>
      <c r="J32" s="15"/>
      <c r="K32" s="15"/>
      <c r="L32" s="15"/>
    </row>
    <row r="33" spans="1:12" ht="15.75" thickBot="1" x14ac:dyDescent="0.3">
      <c r="A33" s="18">
        <v>2017</v>
      </c>
      <c r="B33" s="19">
        <v>6480.9510679868208</v>
      </c>
      <c r="C33" s="19">
        <v>8535.1375283382749</v>
      </c>
      <c r="D33" s="19">
        <v>1245.4586737455604</v>
      </c>
      <c r="E33" s="19">
        <v>344.92459614445443</v>
      </c>
      <c r="F33" s="19">
        <v>286.57621645145593</v>
      </c>
      <c r="G33" s="19">
        <v>1679.0040621471308</v>
      </c>
      <c r="H33" s="19">
        <v>87.887889999999999</v>
      </c>
      <c r="I33" s="19">
        <v>18659.940034813702</v>
      </c>
      <c r="J33" s="15"/>
      <c r="K33" s="15"/>
      <c r="L33" s="15"/>
    </row>
    <row r="34" spans="1:12" ht="15.75" thickBot="1" x14ac:dyDescent="0.3">
      <c r="A34" s="18">
        <v>2018</v>
      </c>
      <c r="B34" s="19">
        <v>6365.5886487232956</v>
      </c>
      <c r="C34" s="19">
        <v>8581.684236636338</v>
      </c>
      <c r="D34" s="19">
        <v>1247.1089031696945</v>
      </c>
      <c r="E34" s="19">
        <v>351.11886428135176</v>
      </c>
      <c r="F34" s="19">
        <v>283.65257524451505</v>
      </c>
      <c r="G34" s="19">
        <v>1676.0415491051176</v>
      </c>
      <c r="H34" s="19">
        <v>87.890187281521463</v>
      </c>
      <c r="I34" s="19">
        <v>18593.084964441834</v>
      </c>
      <c r="J34" s="15"/>
      <c r="K34" s="15"/>
      <c r="L34" s="15"/>
    </row>
    <row r="35" spans="1:12" ht="15.75" thickBot="1" x14ac:dyDescent="0.3">
      <c r="A35" s="18">
        <v>2019</v>
      </c>
      <c r="B35" s="19">
        <v>6216.6492765058101</v>
      </c>
      <c r="C35" s="19">
        <v>8692.92903459626</v>
      </c>
      <c r="D35" s="19">
        <v>1235.6637863489566</v>
      </c>
      <c r="E35" s="19">
        <v>351.86606334424215</v>
      </c>
      <c r="F35" s="19">
        <v>282.49471947611346</v>
      </c>
      <c r="G35" s="19">
        <v>1675.9381976730263</v>
      </c>
      <c r="H35" s="19">
        <v>87.892462874732445</v>
      </c>
      <c r="I35" s="19">
        <v>18543.43354081914</v>
      </c>
      <c r="J35" s="15"/>
      <c r="K35" s="15"/>
      <c r="L35" s="15"/>
    </row>
    <row r="36" spans="1:12" ht="15.75" thickBot="1" x14ac:dyDescent="0.3">
      <c r="A36" s="18">
        <v>2020</v>
      </c>
      <c r="B36" s="19">
        <v>6094.4861790651121</v>
      </c>
      <c r="C36" s="19">
        <v>8823.8961735001958</v>
      </c>
      <c r="D36" s="19">
        <v>1207.7818236990395</v>
      </c>
      <c r="E36" s="19">
        <v>352.86449333640621</v>
      </c>
      <c r="F36" s="19">
        <v>282.48067117251827</v>
      </c>
      <c r="G36" s="19">
        <v>1676.8523850746042</v>
      </c>
      <c r="H36" s="19">
        <v>87.894709581197958</v>
      </c>
      <c r="I36" s="19">
        <v>18526.256435429077</v>
      </c>
      <c r="J36" s="15"/>
      <c r="K36" s="15"/>
      <c r="L36" s="15"/>
    </row>
    <row r="37" spans="1:12" ht="15.75" thickBot="1" x14ac:dyDescent="0.3">
      <c r="A37" s="18">
        <v>2021</v>
      </c>
      <c r="B37" s="19">
        <v>6095.2347105393301</v>
      </c>
      <c r="C37" s="19">
        <v>8938.0081552105457</v>
      </c>
      <c r="D37" s="19">
        <v>1203.4381163207611</v>
      </c>
      <c r="E37" s="19">
        <v>352.03479259090102</v>
      </c>
      <c r="F37" s="19">
        <v>282.81960678628019</v>
      </c>
      <c r="G37" s="19">
        <v>1682.1718996922618</v>
      </c>
      <c r="H37" s="19">
        <v>87.896869867320291</v>
      </c>
      <c r="I37" s="19">
        <v>18641.604151007399</v>
      </c>
      <c r="J37" s="15"/>
      <c r="K37" s="15"/>
      <c r="L37" s="15"/>
    </row>
    <row r="38" spans="1:12" ht="15.75" thickBot="1" x14ac:dyDescent="0.3">
      <c r="A38" s="18">
        <v>2022</v>
      </c>
      <c r="B38" s="19">
        <v>6273.8816634241966</v>
      </c>
      <c r="C38" s="19">
        <v>9178.7018043330318</v>
      </c>
      <c r="D38" s="19">
        <v>1207.5502657052532</v>
      </c>
      <c r="E38" s="19">
        <v>353.4747494123219</v>
      </c>
      <c r="F38" s="19">
        <v>283.61516957448589</v>
      </c>
      <c r="G38" s="19">
        <v>1687.241585306635</v>
      </c>
      <c r="H38" s="19">
        <v>87.898955986875393</v>
      </c>
      <c r="I38" s="19">
        <v>19072.364193742796</v>
      </c>
      <c r="J38" s="15"/>
      <c r="K38" s="15"/>
      <c r="L38" s="15"/>
    </row>
    <row r="39" spans="1:12" ht="15.75" thickBot="1" x14ac:dyDescent="0.3">
      <c r="A39" s="18">
        <v>2023</v>
      </c>
      <c r="B39" s="19">
        <v>6476.370701128636</v>
      </c>
      <c r="C39" s="19">
        <v>9291.6311804270008</v>
      </c>
      <c r="D39" s="19">
        <v>1198.5002388353528</v>
      </c>
      <c r="E39" s="19">
        <v>354.53859269488277</v>
      </c>
      <c r="F39" s="19">
        <v>284.50779144748799</v>
      </c>
      <c r="G39" s="19">
        <v>1690.3253790105834</v>
      </c>
      <c r="H39" s="19">
        <v>87.900976782953109</v>
      </c>
      <c r="I39" s="19">
        <v>19383.774860326892</v>
      </c>
      <c r="J39" s="15"/>
      <c r="K39" s="15"/>
      <c r="L39" s="15"/>
    </row>
    <row r="40" spans="1:12" ht="15.75" thickBot="1" x14ac:dyDescent="0.3">
      <c r="A40" s="18">
        <v>2024</v>
      </c>
      <c r="B40" s="19">
        <v>6683.7446382922044</v>
      </c>
      <c r="C40" s="19">
        <v>9401.8989194646419</v>
      </c>
      <c r="D40" s="19">
        <v>1188.5768366876728</v>
      </c>
      <c r="E40" s="19">
        <v>354.33483080922917</v>
      </c>
      <c r="F40" s="19">
        <v>285.41501310657429</v>
      </c>
      <c r="G40" s="19">
        <v>1695.039292171253</v>
      </c>
      <c r="H40" s="19">
        <v>87.902921836205977</v>
      </c>
      <c r="I40" s="19">
        <v>19696.912452367782</v>
      </c>
      <c r="J40" s="15"/>
      <c r="K40" s="15"/>
      <c r="L40" s="15"/>
    </row>
    <row r="41" spans="1:12" ht="15.75" thickBot="1" x14ac:dyDescent="0.3">
      <c r="A41" s="18">
        <v>2025</v>
      </c>
      <c r="B41" s="19">
        <v>6875.3243665783557</v>
      </c>
      <c r="C41" s="19">
        <v>9473.6747098531578</v>
      </c>
      <c r="D41" s="19">
        <v>1177.9606463442049</v>
      </c>
      <c r="E41" s="19">
        <v>353.56970028351247</v>
      </c>
      <c r="F41" s="19">
        <v>286.06302082993614</v>
      </c>
      <c r="G41" s="19">
        <v>1698.3961474879402</v>
      </c>
      <c r="H41" s="19">
        <v>87.904793520537467</v>
      </c>
      <c r="I41" s="19">
        <v>19952.893384897649</v>
      </c>
      <c r="J41" s="15"/>
      <c r="K41" s="15"/>
      <c r="L41" s="15"/>
    </row>
    <row r="42" spans="1:12" ht="15.75" thickBot="1" x14ac:dyDescent="0.3">
      <c r="A42" s="18">
        <v>2026</v>
      </c>
      <c r="B42" s="19">
        <v>7045.8212369773491</v>
      </c>
      <c r="C42" s="19">
        <v>9493.9531323939809</v>
      </c>
      <c r="D42" s="19">
        <v>1167.8852939274707</v>
      </c>
      <c r="E42" s="19">
        <v>352.2780144663476</v>
      </c>
      <c r="F42" s="19">
        <v>286.63259728347725</v>
      </c>
      <c r="G42" s="19">
        <v>1700.8183469873006</v>
      </c>
      <c r="H42" s="19">
        <v>87.906599335648806</v>
      </c>
      <c r="I42" s="19">
        <v>20135.295221371569</v>
      </c>
      <c r="J42" s="15"/>
      <c r="K42" s="15"/>
      <c r="L42" s="15"/>
    </row>
    <row r="43" spans="1:12" ht="14.1" customHeight="1" thickBot="1" x14ac:dyDescent="0.3">
      <c r="A43" s="18">
        <v>2027</v>
      </c>
      <c r="B43" s="19">
        <v>7209.2217879890741</v>
      </c>
      <c r="C43" s="19">
        <v>9462.0684921486099</v>
      </c>
      <c r="D43" s="19">
        <v>1158.204926681499</v>
      </c>
      <c r="E43" s="19">
        <v>351.02732294611576</v>
      </c>
      <c r="F43" s="19">
        <v>287.15272904956362</v>
      </c>
      <c r="G43" s="19">
        <v>1702.594676217175</v>
      </c>
      <c r="H43" s="19">
        <v>87.908357132649442</v>
      </c>
      <c r="I43" s="19">
        <v>20258.178292164681</v>
      </c>
      <c r="J43" s="15"/>
      <c r="K43" s="15"/>
      <c r="L43" s="15"/>
    </row>
    <row r="44" spans="1:12" ht="14.1" customHeight="1" thickBot="1" x14ac:dyDescent="0.3">
      <c r="A44" s="18">
        <v>2028</v>
      </c>
      <c r="B44" s="19">
        <v>7378.4619516837065</v>
      </c>
      <c r="C44" s="19">
        <v>9391.2906329891975</v>
      </c>
      <c r="D44" s="19">
        <v>1152.1879551004524</v>
      </c>
      <c r="E44" s="19">
        <v>350.5366289585146</v>
      </c>
      <c r="F44" s="19">
        <v>287.69164194470432</v>
      </c>
      <c r="G44" s="19">
        <v>1705.0100900613843</v>
      </c>
      <c r="H44" s="19">
        <v>87.910073369638496</v>
      </c>
      <c r="I44" s="19">
        <v>20353.088974107595</v>
      </c>
      <c r="J44" s="15"/>
      <c r="K44" s="15" t="s">
        <v>11</v>
      </c>
      <c r="L44" s="15"/>
    </row>
    <row r="45" spans="1:12" ht="15.75" customHeight="1" thickBot="1" x14ac:dyDescent="0.3">
      <c r="A45" s="18">
        <v>2029</v>
      </c>
      <c r="B45" s="19">
        <v>7560.3133005413056</v>
      </c>
      <c r="C45" s="19">
        <v>9262.3577746438259</v>
      </c>
      <c r="D45" s="19">
        <v>1145.9916374629536</v>
      </c>
      <c r="E45" s="19">
        <v>349.93729917803836</v>
      </c>
      <c r="F45" s="19">
        <v>288.00603950147308</v>
      </c>
      <c r="G45" s="19">
        <v>1707.263969532258</v>
      </c>
      <c r="H45" s="19">
        <v>87.911586258719083</v>
      </c>
      <c r="I45" s="19">
        <v>20401.781607118573</v>
      </c>
      <c r="J45" s="15"/>
      <c r="K45" s="15"/>
      <c r="L45" s="15"/>
    </row>
    <row r="46" spans="1:12" ht="15.75" thickBot="1" x14ac:dyDescent="0.3">
      <c r="A46" s="18">
        <v>2030</v>
      </c>
      <c r="B46" s="19">
        <v>7751.3987506112735</v>
      </c>
      <c r="C46" s="19">
        <v>9077.6256021148911</v>
      </c>
      <c r="D46" s="19">
        <v>1137.6875731784039</v>
      </c>
      <c r="E46" s="19">
        <v>349.25811927699738</v>
      </c>
      <c r="F46" s="19">
        <v>288.20359394301744</v>
      </c>
      <c r="G46" s="19">
        <v>1709.2048949756074</v>
      </c>
      <c r="H46" s="19">
        <v>87.913062195043736</v>
      </c>
      <c r="I46" s="19">
        <v>20401.291596295232</v>
      </c>
      <c r="J46" s="15"/>
      <c r="K46" s="15"/>
      <c r="L46" s="15"/>
    </row>
    <row r="47" spans="1:12" x14ac:dyDescent="0.25">
      <c r="A47" s="66" t="s">
        <v>11</v>
      </c>
      <c r="B47" s="66"/>
      <c r="C47" s="66"/>
      <c r="D47" s="66"/>
      <c r="E47" s="66"/>
      <c r="F47" s="66"/>
      <c r="G47" s="66"/>
      <c r="H47" s="66"/>
      <c r="I47" s="66"/>
      <c r="J47" s="15"/>
      <c r="K47" s="15"/>
      <c r="L47" s="15"/>
    </row>
    <row r="48" spans="1:12" x14ac:dyDescent="0.25">
      <c r="A48" s="15" t="s">
        <v>30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ht="14.1" customHeight="1" x14ac:dyDescent="0.25">
      <c r="A50" s="67" t="s">
        <v>13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15"/>
    </row>
    <row r="51" spans="1:12" x14ac:dyDescent="0.25">
      <c r="A51" s="20" t="s">
        <v>14</v>
      </c>
      <c r="B51" s="21">
        <v>-3.1024625802397843E-2</v>
      </c>
      <c r="C51" s="21">
        <v>2.3418769598538836E-2</v>
      </c>
      <c r="D51" s="21">
        <v>4.5280469928659084E-3</v>
      </c>
      <c r="E51" s="21">
        <v>-5.2403471257311374E-2</v>
      </c>
      <c r="F51" s="21">
        <v>2.0922409167368539E-2</v>
      </c>
      <c r="G51" s="21">
        <v>1.8810517280655192E-2</v>
      </c>
      <c r="H51" s="21">
        <v>2.7087269711356887E-2</v>
      </c>
      <c r="I51" s="21">
        <v>2.0265498687737082E-3</v>
      </c>
      <c r="J51" s="15"/>
      <c r="K51" s="15"/>
      <c r="L51" s="15"/>
    </row>
    <row r="52" spans="1:12" x14ac:dyDescent="0.25">
      <c r="A52" s="20" t="s">
        <v>26</v>
      </c>
      <c r="B52" s="21">
        <v>2.9469987345025261E-2</v>
      </c>
      <c r="C52" s="21">
        <v>1.0565168966418126E-2</v>
      </c>
      <c r="D52" s="21">
        <v>-1.0477710796289785E-2</v>
      </c>
      <c r="E52" s="21">
        <v>4.2295295948025613E-2</v>
      </c>
      <c r="F52" s="21">
        <v>-1.5481067929463688E-3</v>
      </c>
      <c r="G52" s="21">
        <v>4.838646037347516E-3</v>
      </c>
      <c r="H52" s="21">
        <v>-5.1367083956255222E-3</v>
      </c>
      <c r="I52" s="21">
        <v>1.4165335857065919E-2</v>
      </c>
      <c r="J52" s="15"/>
      <c r="K52" s="15"/>
      <c r="L52" s="15"/>
    </row>
    <row r="53" spans="1:12" x14ac:dyDescent="0.25">
      <c r="A53" s="20" t="s">
        <v>27</v>
      </c>
      <c r="B53" s="21">
        <v>-2.0285690433725856E-2</v>
      </c>
      <c r="C53" s="21">
        <v>1.1152411588338351E-2</v>
      </c>
      <c r="D53" s="21">
        <v>-1.018722214169554E-2</v>
      </c>
      <c r="E53" s="21">
        <v>7.6149407818877357E-3</v>
      </c>
      <c r="F53" s="21">
        <v>-4.7866404037874011E-3</v>
      </c>
      <c r="G53" s="21">
        <v>-4.2735589805453778E-4</v>
      </c>
      <c r="H53" s="21">
        <v>2.5864029045585823E-5</v>
      </c>
      <c r="I53" s="21">
        <v>-2.3937933589656124E-3</v>
      </c>
      <c r="J53" s="15"/>
      <c r="K53" s="15"/>
      <c r="L53" s="15"/>
    </row>
    <row r="54" spans="1:12" x14ac:dyDescent="0.25">
      <c r="A54" s="20" t="s">
        <v>28</v>
      </c>
      <c r="B54" s="21">
        <v>1.3864934406232043E-2</v>
      </c>
      <c r="C54" s="21">
        <v>4.7513436428321398E-3</v>
      </c>
      <c r="D54" s="21">
        <v>-6.9378303562586119E-3</v>
      </c>
      <c r="E54" s="21">
        <v>9.6087783795772985E-4</v>
      </c>
      <c r="F54" s="21">
        <v>4.3568157487650083E-4</v>
      </c>
      <c r="G54" s="21">
        <v>1.372286201486439E-3</v>
      </c>
      <c r="H54" s="21">
        <v>2.2028823076336579E-5</v>
      </c>
      <c r="I54" s="21">
        <v>6.8866222087911044E-3</v>
      </c>
      <c r="J54" s="15"/>
      <c r="K54" s="15"/>
      <c r="L54" s="15"/>
    </row>
    <row r="55" spans="1:12" x14ac:dyDescent="0.25">
      <c r="J55" s="15"/>
      <c r="K55" s="15"/>
      <c r="L55" s="15"/>
    </row>
    <row r="56" spans="1:12" x14ac:dyDescent="0.25">
      <c r="J56" s="15"/>
      <c r="K56" s="15"/>
      <c r="L56" s="15"/>
    </row>
    <row r="57" spans="1:12" x14ac:dyDescent="0.25">
      <c r="J57" s="15"/>
      <c r="K57" s="15"/>
      <c r="L57" s="15"/>
    </row>
  </sheetData>
  <mergeCells count="5">
    <mergeCell ref="A47:I47"/>
    <mergeCell ref="A50:K50"/>
    <mergeCell ref="A1:I1"/>
    <mergeCell ref="A2:K2"/>
    <mergeCell ref="A3:I3"/>
  </mergeCells>
  <pageMargins left="0.7" right="0.7" top="0.75" bottom="0.75" header="0.3" footer="0.3"/>
  <pageSetup scale="67" orientation="portrait" r:id="rId1"/>
  <headerFooter scaleWithDoc="0">
    <oddFooter>&amp;C&amp;A&amp;R&amp;P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54"/>
  <sheetViews>
    <sheetView workbookViewId="0">
      <selection sqref="A1:H1"/>
    </sheetView>
  </sheetViews>
  <sheetFormatPr defaultRowHeight="15" x14ac:dyDescent="0.25"/>
  <cols>
    <col min="2" max="2" width="12.42578125" customWidth="1"/>
    <col min="3" max="3" width="12.7109375" customWidth="1"/>
    <col min="4" max="4" width="12.42578125" customWidth="1"/>
    <col min="6" max="6" width="10.140625" customWidth="1"/>
    <col min="8" max="8" width="13.140625" customWidth="1"/>
  </cols>
  <sheetData>
    <row r="1" spans="1:8" ht="15.75" customHeight="1" x14ac:dyDescent="0.25">
      <c r="A1" s="65" t="s">
        <v>31</v>
      </c>
      <c r="B1" s="65"/>
      <c r="C1" s="65"/>
      <c r="D1" s="65"/>
      <c r="E1" s="65"/>
      <c r="F1" s="65"/>
      <c r="G1" s="65"/>
      <c r="H1" s="65"/>
    </row>
    <row r="2" spans="1:8" ht="15.75" customHeight="1" x14ac:dyDescent="0.25">
      <c r="A2" s="65" t="s">
        <v>22</v>
      </c>
      <c r="B2" s="65"/>
      <c r="C2" s="65"/>
      <c r="D2" s="65"/>
      <c r="E2" s="65"/>
      <c r="F2" s="65"/>
      <c r="G2" s="65"/>
      <c r="H2" s="65"/>
    </row>
    <row r="3" spans="1:8" ht="15.75" customHeight="1" x14ac:dyDescent="0.25">
      <c r="A3" s="65" t="s">
        <v>15</v>
      </c>
      <c r="B3" s="65"/>
      <c r="C3" s="65"/>
      <c r="D3" s="65"/>
      <c r="E3" s="65"/>
      <c r="F3" s="65"/>
      <c r="G3" s="65"/>
      <c r="H3" s="65"/>
    </row>
    <row r="4" spans="1:8" ht="15" customHeight="1" thickBot="1" x14ac:dyDescent="0.3">
      <c r="A4" s="23"/>
      <c r="B4" s="22"/>
      <c r="C4" s="22"/>
      <c r="D4" s="22"/>
      <c r="E4" s="22"/>
      <c r="F4" s="22"/>
      <c r="G4" s="22"/>
      <c r="H4" s="22"/>
    </row>
    <row r="5" spans="1:8" ht="27" thickBot="1" x14ac:dyDescent="0.3">
      <c r="A5" s="24" t="s">
        <v>2</v>
      </c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10</v>
      </c>
    </row>
    <row r="6" spans="1:8" ht="15.75" thickBot="1" x14ac:dyDescent="0.3">
      <c r="A6" s="25">
        <v>1990</v>
      </c>
      <c r="B6" s="26">
        <v>0</v>
      </c>
      <c r="C6" s="26">
        <v>170.68181700000002</v>
      </c>
      <c r="D6" s="26">
        <v>203.08453000000003</v>
      </c>
      <c r="E6" s="26">
        <v>0</v>
      </c>
      <c r="F6" s="26">
        <v>0.42291099999999998</v>
      </c>
      <c r="G6" s="26">
        <v>86.120863999999997</v>
      </c>
      <c r="H6" s="26">
        <v>460.31012200000004</v>
      </c>
    </row>
    <row r="7" spans="1:8" ht="15.75" thickBot="1" x14ac:dyDescent="0.3">
      <c r="A7" s="25">
        <v>1991</v>
      </c>
      <c r="B7" s="26">
        <v>0</v>
      </c>
      <c r="C7" s="26">
        <v>157.41170499999998</v>
      </c>
      <c r="D7" s="26">
        <v>217.318095</v>
      </c>
      <c r="E7" s="26">
        <v>0</v>
      </c>
      <c r="F7" s="26">
        <v>0.33144800000000002</v>
      </c>
      <c r="G7" s="26">
        <v>89.668076000000013</v>
      </c>
      <c r="H7" s="26">
        <v>464.72932400000002</v>
      </c>
    </row>
    <row r="8" spans="1:8" ht="15.75" thickBot="1" x14ac:dyDescent="0.3">
      <c r="A8" s="25">
        <v>1992</v>
      </c>
      <c r="B8" s="26">
        <v>0</v>
      </c>
      <c r="C8" s="26">
        <v>146.218951</v>
      </c>
      <c r="D8" s="26">
        <v>213.35628000000003</v>
      </c>
      <c r="E8" s="26">
        <v>0</v>
      </c>
      <c r="F8" s="26">
        <v>0.331231</v>
      </c>
      <c r="G8" s="26">
        <v>77.492145999999991</v>
      </c>
      <c r="H8" s="26">
        <v>437.39860800000002</v>
      </c>
    </row>
    <row r="9" spans="1:8" ht="15.75" thickBot="1" x14ac:dyDescent="0.3">
      <c r="A9" s="25">
        <v>1993</v>
      </c>
      <c r="B9" s="26">
        <v>0</v>
      </c>
      <c r="C9" s="26">
        <v>148.93004999999999</v>
      </c>
      <c r="D9" s="26">
        <v>199.293363</v>
      </c>
      <c r="E9" s="26">
        <v>0</v>
      </c>
      <c r="F9" s="26">
        <v>6.5429000000000001E-2</v>
      </c>
      <c r="G9" s="26">
        <v>54.438796000000004</v>
      </c>
      <c r="H9" s="26">
        <v>402.72763800000001</v>
      </c>
    </row>
    <row r="10" spans="1:8" ht="15.75" thickBot="1" x14ac:dyDescent="0.3">
      <c r="A10" s="25">
        <v>1994</v>
      </c>
      <c r="B10" s="26">
        <v>0</v>
      </c>
      <c r="C10" s="26">
        <v>146.13573700000001</v>
      </c>
      <c r="D10" s="26">
        <v>190.26608999999999</v>
      </c>
      <c r="E10" s="26">
        <v>0</v>
      </c>
      <c r="F10" s="26">
        <v>0</v>
      </c>
      <c r="G10" s="26">
        <v>55.543492999999998</v>
      </c>
      <c r="H10" s="26">
        <v>391.94532000000004</v>
      </c>
    </row>
    <row r="11" spans="1:8" ht="15.75" thickBot="1" x14ac:dyDescent="0.3">
      <c r="A11" s="25">
        <v>1995</v>
      </c>
      <c r="B11" s="26">
        <v>0</v>
      </c>
      <c r="C11" s="26">
        <v>147.86972800000001</v>
      </c>
      <c r="D11" s="26">
        <v>192.23727399999999</v>
      </c>
      <c r="E11" s="26">
        <v>0</v>
      </c>
      <c r="F11" s="26">
        <v>0</v>
      </c>
      <c r="G11" s="26">
        <v>51.862008000000003</v>
      </c>
      <c r="H11" s="26">
        <v>391.96900999999997</v>
      </c>
    </row>
    <row r="12" spans="1:8" ht="15.75" thickBot="1" x14ac:dyDescent="0.3">
      <c r="A12" s="25">
        <v>1996</v>
      </c>
      <c r="B12" s="26">
        <v>0</v>
      </c>
      <c r="C12" s="26">
        <v>152.28039699999999</v>
      </c>
      <c r="D12" s="26">
        <v>179.93970400000003</v>
      </c>
      <c r="E12" s="26">
        <v>0</v>
      </c>
      <c r="F12" s="26">
        <v>0</v>
      </c>
      <c r="G12" s="26">
        <v>56.779741000000001</v>
      </c>
      <c r="H12" s="26">
        <v>388.999842</v>
      </c>
    </row>
    <row r="13" spans="1:8" ht="15.75" thickBot="1" x14ac:dyDescent="0.3">
      <c r="A13" s="25">
        <v>1997</v>
      </c>
      <c r="B13" s="26">
        <v>0</v>
      </c>
      <c r="C13" s="26">
        <v>149.79907</v>
      </c>
      <c r="D13" s="26">
        <v>180.59689499999999</v>
      </c>
      <c r="E13" s="26">
        <v>0</v>
      </c>
      <c r="F13" s="26">
        <v>0</v>
      </c>
      <c r="G13" s="26">
        <v>53.674627999999998</v>
      </c>
      <c r="H13" s="26">
        <v>384.07059299999997</v>
      </c>
    </row>
    <row r="14" spans="1:8" ht="15.75" thickBot="1" x14ac:dyDescent="0.3">
      <c r="A14" s="25">
        <v>1998</v>
      </c>
      <c r="B14" s="26">
        <v>8.4593114218868895E-5</v>
      </c>
      <c r="C14" s="26">
        <v>141.88896499999998</v>
      </c>
      <c r="D14" s="26">
        <v>171.38888900000003</v>
      </c>
      <c r="E14" s="26">
        <v>0</v>
      </c>
      <c r="F14" s="26">
        <v>0</v>
      </c>
      <c r="G14" s="26">
        <v>53.046481999999997</v>
      </c>
      <c r="H14" s="26">
        <v>366.32442059311427</v>
      </c>
    </row>
    <row r="15" spans="1:8" ht="15.75" thickBot="1" x14ac:dyDescent="0.3">
      <c r="A15" s="25">
        <v>1999</v>
      </c>
      <c r="B15" s="26">
        <v>1.3926016774071801E-2</v>
      </c>
      <c r="C15" s="26">
        <v>136.824996</v>
      </c>
      <c r="D15" s="26">
        <v>123.97960200000001</v>
      </c>
      <c r="E15" s="26">
        <v>0</v>
      </c>
      <c r="F15" s="26">
        <v>0</v>
      </c>
      <c r="G15" s="26">
        <v>67.627983999999998</v>
      </c>
      <c r="H15" s="26">
        <v>328.44650801677403</v>
      </c>
    </row>
    <row r="16" spans="1:8" ht="15.75" thickBot="1" x14ac:dyDescent="0.3">
      <c r="A16" s="25">
        <v>2000</v>
      </c>
      <c r="B16" s="26">
        <v>6.6433825007174069E-2</v>
      </c>
      <c r="C16" s="26">
        <v>140.94289376121606</v>
      </c>
      <c r="D16" s="26">
        <v>126.036974</v>
      </c>
      <c r="E16" s="26">
        <v>0</v>
      </c>
      <c r="F16" s="26">
        <v>0</v>
      </c>
      <c r="G16" s="26">
        <v>92.27000799999999</v>
      </c>
      <c r="H16" s="26">
        <v>359.31630958622327</v>
      </c>
    </row>
    <row r="17" spans="1:8" ht="15.75" thickBot="1" x14ac:dyDescent="0.3">
      <c r="A17" s="25">
        <v>2001</v>
      </c>
      <c r="B17" s="26">
        <v>0.65352328131037907</v>
      </c>
      <c r="C17" s="26">
        <v>96.947499366556855</v>
      </c>
      <c r="D17" s="26">
        <v>118.30602499999999</v>
      </c>
      <c r="E17" s="26">
        <v>0</v>
      </c>
      <c r="F17" s="26">
        <v>2.7649E-2</v>
      </c>
      <c r="G17" s="26">
        <v>81.838828156800005</v>
      </c>
      <c r="H17" s="26">
        <v>297.7735248046672</v>
      </c>
    </row>
    <row r="18" spans="1:8" ht="15.75" thickBot="1" x14ac:dyDescent="0.3">
      <c r="A18" s="25">
        <v>2002</v>
      </c>
      <c r="B18" s="26">
        <v>2.5696688678718527</v>
      </c>
      <c r="C18" s="26">
        <v>236.0205332953779</v>
      </c>
      <c r="D18" s="26">
        <v>138.24198183999999</v>
      </c>
      <c r="E18" s="26">
        <v>0</v>
      </c>
      <c r="F18" s="26">
        <v>0.70856300000000005</v>
      </c>
      <c r="G18" s="26">
        <v>74.491637908000001</v>
      </c>
      <c r="H18" s="26">
        <v>452.03238491124978</v>
      </c>
    </row>
    <row r="19" spans="1:8" ht="15.75" thickBot="1" x14ac:dyDescent="0.3">
      <c r="A19" s="25">
        <v>2003</v>
      </c>
      <c r="B19" s="26">
        <v>4.500106696618948</v>
      </c>
      <c r="C19" s="26">
        <v>312.93084553661009</v>
      </c>
      <c r="D19" s="26">
        <v>168.90706080421901</v>
      </c>
      <c r="E19" s="26">
        <v>0</v>
      </c>
      <c r="F19" s="26">
        <v>0.45069599999999999</v>
      </c>
      <c r="G19" s="26">
        <v>102.08719666130565</v>
      </c>
      <c r="H19" s="26">
        <v>588.87590569875374</v>
      </c>
    </row>
    <row r="20" spans="1:8" ht="15.75" thickBot="1" x14ac:dyDescent="0.3">
      <c r="A20" s="25">
        <v>2004</v>
      </c>
      <c r="B20" s="26">
        <v>7.9337382621132804</v>
      </c>
      <c r="C20" s="26">
        <v>348.80769039437592</v>
      </c>
      <c r="D20" s="26">
        <v>185.32704474748761</v>
      </c>
      <c r="E20" s="26">
        <v>0</v>
      </c>
      <c r="F20" s="26">
        <v>0.114287</v>
      </c>
      <c r="G20" s="26">
        <v>86.088055010705418</v>
      </c>
      <c r="H20" s="26">
        <v>628.27081541468226</v>
      </c>
    </row>
    <row r="21" spans="1:8" ht="15.75" thickBot="1" x14ac:dyDescent="0.3">
      <c r="A21" s="25">
        <v>2005</v>
      </c>
      <c r="B21" s="26">
        <v>11.066040454152638</v>
      </c>
      <c r="C21" s="26">
        <v>442.73513354260012</v>
      </c>
      <c r="D21" s="26">
        <v>186.20671124362815</v>
      </c>
      <c r="E21" s="26">
        <v>0</v>
      </c>
      <c r="F21" s="26">
        <v>0.35622999999999999</v>
      </c>
      <c r="G21" s="26">
        <v>90.514745907425493</v>
      </c>
      <c r="H21" s="26">
        <v>730.87886114780645</v>
      </c>
    </row>
    <row r="22" spans="1:8" ht="15.75" thickBot="1" x14ac:dyDescent="0.3">
      <c r="A22" s="25">
        <v>2006</v>
      </c>
      <c r="B22" s="26">
        <v>14.83938719216971</v>
      </c>
      <c r="C22" s="26">
        <v>473.7191408876659</v>
      </c>
      <c r="D22" s="26">
        <v>187.64015402868057</v>
      </c>
      <c r="E22" s="26">
        <v>0</v>
      </c>
      <c r="F22" s="26">
        <v>0.69801044065917106</v>
      </c>
      <c r="G22" s="26">
        <v>118.22125737684716</v>
      </c>
      <c r="H22" s="26">
        <v>795.11794992602233</v>
      </c>
    </row>
    <row r="23" spans="1:8" ht="15.75" thickBot="1" x14ac:dyDescent="0.3">
      <c r="A23" s="25">
        <v>2007</v>
      </c>
      <c r="B23" s="26">
        <v>19.697341365126292</v>
      </c>
      <c r="C23" s="26">
        <v>564.5361592116368</v>
      </c>
      <c r="D23" s="26">
        <v>165.75915870440016</v>
      </c>
      <c r="E23" s="26">
        <v>2.9521545509935401E-3</v>
      </c>
      <c r="F23" s="26">
        <v>1.063636610784928</v>
      </c>
      <c r="G23" s="26">
        <v>110.21215711836749</v>
      </c>
      <c r="H23" s="26">
        <v>861.27140516486656</v>
      </c>
    </row>
    <row r="24" spans="1:8" ht="15.75" thickBot="1" x14ac:dyDescent="0.3">
      <c r="A24" s="25">
        <v>2008</v>
      </c>
      <c r="B24" s="26">
        <v>25.905757741107031</v>
      </c>
      <c r="C24" s="26">
        <v>597.52966429237699</v>
      </c>
      <c r="D24" s="26">
        <v>164.03448839433079</v>
      </c>
      <c r="E24" s="26">
        <v>0.10017351316765966</v>
      </c>
      <c r="F24" s="26">
        <v>0.99676358283821909</v>
      </c>
      <c r="G24" s="26">
        <v>59.079509568166117</v>
      </c>
      <c r="H24" s="26">
        <v>847.64635709198672</v>
      </c>
    </row>
    <row r="25" spans="1:8" ht="15.75" thickBot="1" x14ac:dyDescent="0.3">
      <c r="A25" s="25">
        <v>2009</v>
      </c>
      <c r="B25" s="26">
        <v>35.897004245498771</v>
      </c>
      <c r="C25" s="26">
        <v>579.03300480083601</v>
      </c>
      <c r="D25" s="26">
        <v>151.08165415220626</v>
      </c>
      <c r="E25" s="26">
        <v>0.13702801387735467</v>
      </c>
      <c r="F25" s="26">
        <v>4.1134559783251232</v>
      </c>
      <c r="G25" s="26">
        <v>79.613086908655262</v>
      </c>
      <c r="H25" s="26">
        <v>849.87523409939888</v>
      </c>
    </row>
    <row r="26" spans="1:8" ht="15.75" thickBot="1" x14ac:dyDescent="0.3">
      <c r="A26" s="25">
        <v>2010</v>
      </c>
      <c r="B26" s="26">
        <v>60.017706719855539</v>
      </c>
      <c r="C26" s="26">
        <v>587.63541338728282</v>
      </c>
      <c r="D26" s="26">
        <v>155.25233542153293</v>
      </c>
      <c r="E26" s="26">
        <v>0.13634287380796808</v>
      </c>
      <c r="F26" s="26">
        <v>5.8383647303419188</v>
      </c>
      <c r="G26" s="26">
        <v>82.411081971083348</v>
      </c>
      <c r="H26" s="26">
        <v>891.29124510390466</v>
      </c>
    </row>
    <row r="27" spans="1:8" ht="15.75" thickBot="1" x14ac:dyDescent="0.3">
      <c r="A27" s="25">
        <v>2011</v>
      </c>
      <c r="B27" s="26">
        <v>86.196322654488739</v>
      </c>
      <c r="C27" s="26">
        <v>613.70444985017321</v>
      </c>
      <c r="D27" s="26">
        <v>148.3895742289431</v>
      </c>
      <c r="E27" s="26">
        <v>0.13566115943892842</v>
      </c>
      <c r="F27" s="26">
        <v>11.217521947701131</v>
      </c>
      <c r="G27" s="26">
        <v>84.202448253208473</v>
      </c>
      <c r="H27" s="26">
        <v>943.84597809395348</v>
      </c>
    </row>
    <row r="28" spans="1:8" ht="15.75" thickBot="1" x14ac:dyDescent="0.3">
      <c r="A28" s="25">
        <v>2012</v>
      </c>
      <c r="B28" s="26">
        <v>121.1442972787476</v>
      </c>
      <c r="C28" s="26">
        <v>638.10915582474024</v>
      </c>
      <c r="D28" s="26">
        <v>143.81490475436385</v>
      </c>
      <c r="E28" s="26">
        <v>0.1349828536417334</v>
      </c>
      <c r="F28" s="26">
        <v>11.83363823695435</v>
      </c>
      <c r="G28" s="26">
        <v>112.41005434696091</v>
      </c>
      <c r="H28" s="26">
        <v>1027.4470332954086</v>
      </c>
    </row>
    <row r="29" spans="1:8" ht="15.75" thickBot="1" x14ac:dyDescent="0.3">
      <c r="A29" s="25">
        <v>2013</v>
      </c>
      <c r="B29" s="26">
        <v>189.04156777261656</v>
      </c>
      <c r="C29" s="26">
        <v>649.27839427789274</v>
      </c>
      <c r="D29" s="26">
        <v>148.86885017625397</v>
      </c>
      <c r="E29" s="26">
        <v>0.33929193937352498</v>
      </c>
      <c r="F29" s="26">
        <v>13.159024667484378</v>
      </c>
      <c r="G29" s="26">
        <v>214.75344277517956</v>
      </c>
      <c r="H29" s="26">
        <v>1215.4405716088008</v>
      </c>
    </row>
    <row r="30" spans="1:8" ht="15.75" thickBot="1" x14ac:dyDescent="0.3">
      <c r="A30" s="25">
        <v>2014</v>
      </c>
      <c r="B30" s="26">
        <v>323.23368237939991</v>
      </c>
      <c r="C30" s="26">
        <v>701.40201900038301</v>
      </c>
      <c r="D30" s="26">
        <v>139.0420313481396</v>
      </c>
      <c r="E30" s="26">
        <v>0.3365705596766575</v>
      </c>
      <c r="F30" s="26">
        <v>14.686004520665596</v>
      </c>
      <c r="G30" s="26">
        <v>135.87864871922056</v>
      </c>
      <c r="H30" s="26">
        <v>1314.5789565274852</v>
      </c>
    </row>
    <row r="31" spans="1:8" ht="15.75" thickBot="1" x14ac:dyDescent="0.3">
      <c r="A31" s="25">
        <v>2015</v>
      </c>
      <c r="B31" s="26">
        <v>530.13622488099338</v>
      </c>
      <c r="C31" s="26">
        <v>746.01570999745695</v>
      </c>
      <c r="D31" s="26">
        <v>143.73243610260496</v>
      </c>
      <c r="E31" s="26">
        <v>0.33089185278227368</v>
      </c>
      <c r="F31" s="26">
        <v>17.256222832285253</v>
      </c>
      <c r="G31" s="26">
        <v>177.37202897002339</v>
      </c>
      <c r="H31" s="26">
        <v>1614.8435146361462</v>
      </c>
    </row>
    <row r="32" spans="1:8" ht="15.75" thickBot="1" x14ac:dyDescent="0.3">
      <c r="A32" s="25">
        <v>2016</v>
      </c>
      <c r="B32" s="26">
        <v>861.26425255938796</v>
      </c>
      <c r="C32" s="26">
        <v>797.825399842651</v>
      </c>
      <c r="D32" s="26">
        <v>134.97143188051305</v>
      </c>
      <c r="E32" s="26">
        <v>0.32774142513484278</v>
      </c>
      <c r="F32" s="26">
        <v>19.319312183487646</v>
      </c>
      <c r="G32" s="26">
        <v>169.3681669470796</v>
      </c>
      <c r="H32" s="26">
        <v>1983.0763048382544</v>
      </c>
    </row>
    <row r="33" spans="1:9" ht="15.75" thickBot="1" x14ac:dyDescent="0.3">
      <c r="A33" s="25">
        <v>2017</v>
      </c>
      <c r="B33" s="26">
        <v>1088.178652099007</v>
      </c>
      <c r="C33" s="26">
        <v>733.63947178743069</v>
      </c>
      <c r="D33" s="26">
        <v>127.75087979234117</v>
      </c>
      <c r="E33" s="26">
        <v>0.32512552776644377</v>
      </c>
      <c r="F33" s="26">
        <v>19.579825817741749</v>
      </c>
      <c r="G33" s="26">
        <v>166.37595234882485</v>
      </c>
      <c r="H33" s="26">
        <v>2135.8499073731118</v>
      </c>
    </row>
    <row r="34" spans="1:9" ht="15.75" thickBot="1" x14ac:dyDescent="0.3">
      <c r="A34" s="25">
        <v>2018</v>
      </c>
      <c r="B34" s="26">
        <v>1317.6962700061231</v>
      </c>
      <c r="C34" s="26">
        <v>930.82052694983952</v>
      </c>
      <c r="D34" s="26">
        <v>143.2189037207888</v>
      </c>
      <c r="E34" s="26">
        <v>0.32292629541234175</v>
      </c>
      <c r="F34" s="26">
        <v>20.605141062157564</v>
      </c>
      <c r="G34" s="26">
        <v>186.08622028057721</v>
      </c>
      <c r="H34" s="26">
        <v>2598.7499883148985</v>
      </c>
    </row>
    <row r="35" spans="1:9" ht="15.75" thickBot="1" x14ac:dyDescent="0.3">
      <c r="A35" s="25">
        <v>2019</v>
      </c>
      <c r="B35" s="26">
        <v>1586.0533602051057</v>
      </c>
      <c r="C35" s="26">
        <v>1020.4677516248693</v>
      </c>
      <c r="D35" s="26">
        <v>149.29182166446688</v>
      </c>
      <c r="E35" s="26">
        <v>0.3109128666262877</v>
      </c>
      <c r="F35" s="26">
        <v>22.333927697695373</v>
      </c>
      <c r="G35" s="26">
        <v>194.24156338938283</v>
      </c>
      <c r="H35" s="26">
        <v>2972.6993374481467</v>
      </c>
    </row>
    <row r="36" spans="1:9" ht="15.75" thickBot="1" x14ac:dyDescent="0.3">
      <c r="A36" s="25">
        <v>2020</v>
      </c>
      <c r="B36" s="26">
        <v>1849.2271760008557</v>
      </c>
      <c r="C36" s="26">
        <v>1071.5146344573891</v>
      </c>
      <c r="D36" s="26">
        <v>155.3776754406274</v>
      </c>
      <c r="E36" s="26">
        <v>0.30844641918230586</v>
      </c>
      <c r="F36" s="26">
        <v>23.985133810865364</v>
      </c>
      <c r="G36" s="26">
        <v>197.6799944191963</v>
      </c>
      <c r="H36" s="26">
        <v>3298.0930605481162</v>
      </c>
      <c r="I36" s="51"/>
    </row>
    <row r="37" spans="1:9" ht="15.75" thickBot="1" x14ac:dyDescent="0.3">
      <c r="A37" s="25">
        <v>2021</v>
      </c>
      <c r="B37" s="26">
        <v>2030.7267725263127</v>
      </c>
      <c r="C37" s="26">
        <v>1123.4035147077414</v>
      </c>
      <c r="D37" s="26">
        <v>161.45314266043644</v>
      </c>
      <c r="E37" s="26">
        <v>0.30128165421677106</v>
      </c>
      <c r="F37" s="26">
        <v>25.667779630234531</v>
      </c>
      <c r="G37" s="26">
        <v>201.15048016937874</v>
      </c>
      <c r="H37" s="26">
        <v>3542.7029713483203</v>
      </c>
    </row>
    <row r="38" spans="1:9" ht="15.75" thickBot="1" x14ac:dyDescent="0.3">
      <c r="A38" s="25">
        <v>2022</v>
      </c>
      <c r="B38" s="26">
        <v>2110.7753092813973</v>
      </c>
      <c r="C38" s="26">
        <v>1176.559825652108</v>
      </c>
      <c r="D38" s="26">
        <v>167.49848929025262</v>
      </c>
      <c r="E38" s="26">
        <v>0.29418221947361045</v>
      </c>
      <c r="F38" s="26">
        <v>27.342278996836086</v>
      </c>
      <c r="G38" s="26">
        <v>204.60695586161131</v>
      </c>
      <c r="H38" s="26">
        <v>3687.0770413016789</v>
      </c>
    </row>
    <row r="39" spans="1:9" ht="15.75" thickBot="1" x14ac:dyDescent="0.3">
      <c r="A39" s="25">
        <v>2023</v>
      </c>
      <c r="B39" s="26">
        <v>2145.511580889407</v>
      </c>
      <c r="C39" s="26">
        <v>1233.306763050997</v>
      </c>
      <c r="D39" s="26">
        <v>173.513858651813</v>
      </c>
      <c r="E39" s="26">
        <v>0.2871475024642367</v>
      </c>
      <c r="F39" s="26">
        <v>29.008670221144271</v>
      </c>
      <c r="G39" s="26">
        <v>208.04946314450561</v>
      </c>
      <c r="H39" s="26">
        <v>3789.6774834603311</v>
      </c>
    </row>
    <row r="40" spans="1:9" ht="15.75" thickBot="1" x14ac:dyDescent="0.3">
      <c r="A40" s="25">
        <v>2024</v>
      </c>
      <c r="B40" s="26">
        <v>2174.8193437404511</v>
      </c>
      <c r="C40" s="26">
        <v>1296.5075699770214</v>
      </c>
      <c r="D40" s="26">
        <v>179.49939343165019</v>
      </c>
      <c r="E40" s="26">
        <v>0.28017689654706851</v>
      </c>
      <c r="F40" s="26">
        <v>30.666991444335821</v>
      </c>
      <c r="G40" s="26">
        <v>211.47804370111453</v>
      </c>
      <c r="H40" s="26">
        <v>3893.2515191911202</v>
      </c>
    </row>
    <row r="41" spans="1:9" ht="15.75" thickBot="1" x14ac:dyDescent="0.3">
      <c r="A41" s="25">
        <v>2025</v>
      </c>
      <c r="B41" s="26">
        <v>2199.0780406364611</v>
      </c>
      <c r="C41" s="26">
        <v>1369.6563881196835</v>
      </c>
      <c r="D41" s="26">
        <v>185.45523568344316</v>
      </c>
      <c r="E41" s="26">
        <v>0.27326980087103986</v>
      </c>
      <c r="F41" s="26">
        <v>32.317280638929574</v>
      </c>
      <c r="G41" s="26">
        <v>214.89273924664658</v>
      </c>
      <c r="H41" s="26">
        <v>4001.6729541260352</v>
      </c>
    </row>
    <row r="42" spans="1:9" ht="15.75" thickBot="1" x14ac:dyDescent="0.3">
      <c r="A42" s="25">
        <v>2026</v>
      </c>
      <c r="B42" s="26">
        <v>2221.2761580998331</v>
      </c>
      <c r="C42" s="26">
        <v>1457.0697372826771</v>
      </c>
      <c r="D42" s="26">
        <v>191.38152683036481</v>
      </c>
      <c r="E42" s="26">
        <v>0.26642562031966055</v>
      </c>
      <c r="F42" s="26">
        <v>33.959575609424789</v>
      </c>
      <c r="G42" s="26">
        <v>218.29359152621103</v>
      </c>
      <c r="H42" s="26">
        <v>4122.2470149688306</v>
      </c>
    </row>
    <row r="43" spans="1:9" ht="15.75" thickBot="1" x14ac:dyDescent="0.3">
      <c r="A43" s="25">
        <v>2027</v>
      </c>
      <c r="B43" s="26">
        <v>2241.0795837166384</v>
      </c>
      <c r="C43" s="26">
        <v>1564.7455036366869</v>
      </c>
      <c r="D43" s="26">
        <v>197.27840766742543</v>
      </c>
      <c r="E43" s="26">
        <v>0.25964376545562096</v>
      </c>
      <c r="F43" s="26">
        <v>35.593913992938297</v>
      </c>
      <c r="G43" s="26">
        <v>221.6806423125924</v>
      </c>
      <c r="H43" s="26">
        <v>4260.6376950917365</v>
      </c>
    </row>
    <row r="44" spans="1:9" ht="15.75" thickBot="1" x14ac:dyDescent="0.3">
      <c r="A44" s="25">
        <v>2028</v>
      </c>
      <c r="B44" s="26">
        <v>2258.0779728024477</v>
      </c>
      <c r="C44" s="26">
        <v>1699.401779320646</v>
      </c>
      <c r="D44" s="26">
        <v>203.1460183638132</v>
      </c>
      <c r="E44" s="26">
        <v>0.25292365246593673</v>
      </c>
      <c r="F44" s="26">
        <v>37.220333259840281</v>
      </c>
      <c r="G44" s="26">
        <v>225.05393340405524</v>
      </c>
      <c r="H44" s="26">
        <v>4423.1529608032679</v>
      </c>
    </row>
    <row r="45" spans="1:9" ht="15.75" thickBot="1" x14ac:dyDescent="0.3">
      <c r="A45" s="25">
        <v>2029</v>
      </c>
      <c r="B45" s="26">
        <v>2271.9288775272566</v>
      </c>
      <c r="C45" s="26">
        <v>1869.6378638776171</v>
      </c>
      <c r="D45" s="26">
        <v>208.98449846523059</v>
      </c>
      <c r="E45" s="26">
        <v>0.24626470310762727</v>
      </c>
      <c r="F45" s="26">
        <v>38.838870714388726</v>
      </c>
      <c r="G45" s="26">
        <v>228.41350662217749</v>
      </c>
      <c r="H45" s="26">
        <v>4618.0498819097793</v>
      </c>
    </row>
    <row r="46" spans="1:9" ht="15.75" thickBot="1" x14ac:dyDescent="0.3">
      <c r="A46" s="25">
        <v>2030</v>
      </c>
      <c r="B46" s="26">
        <v>2282.6519009511485</v>
      </c>
      <c r="C46" s="26">
        <v>2086.7087631540262</v>
      </c>
      <c r="D46" s="26">
        <v>214.79398689622684</v>
      </c>
      <c r="E46" s="26">
        <v>0.23966634465392417</v>
      </c>
      <c r="F46" s="26">
        <v>40.449563495362746</v>
      </c>
      <c r="G46" s="26">
        <v>231.75940380971318</v>
      </c>
      <c r="H46" s="26">
        <v>4856.6032846511316</v>
      </c>
    </row>
    <row r="47" spans="1:9" x14ac:dyDescent="0.25">
      <c r="A47" s="30"/>
      <c r="B47" s="31"/>
      <c r="C47" s="31"/>
      <c r="D47" s="31"/>
      <c r="E47" s="31"/>
      <c r="F47" s="31"/>
      <c r="G47" s="31"/>
      <c r="H47" s="31"/>
    </row>
    <row r="48" spans="1:9" x14ac:dyDescent="0.25">
      <c r="A48" s="30"/>
      <c r="B48" s="31"/>
      <c r="C48" s="31"/>
      <c r="D48" s="31"/>
      <c r="E48" s="31"/>
      <c r="F48" s="31"/>
      <c r="G48" s="31"/>
      <c r="H48" s="31"/>
    </row>
    <row r="49" spans="1:8" x14ac:dyDescent="0.25">
      <c r="A49" s="23"/>
      <c r="B49" s="22"/>
      <c r="C49" s="22"/>
      <c r="D49" s="22"/>
      <c r="E49" s="22"/>
      <c r="F49" s="22"/>
      <c r="G49" s="22"/>
      <c r="H49" s="22"/>
    </row>
    <row r="50" spans="1:8" ht="15.75" x14ac:dyDescent="0.25">
      <c r="A50" s="68" t="s">
        <v>13</v>
      </c>
      <c r="B50" s="68"/>
      <c r="C50" s="68"/>
      <c r="D50" s="68"/>
      <c r="E50" s="68"/>
      <c r="F50" s="68"/>
      <c r="G50" s="68"/>
      <c r="H50" s="68"/>
    </row>
    <row r="51" spans="1:8" ht="26.25" x14ac:dyDescent="0.25">
      <c r="A51" s="27" t="s">
        <v>14</v>
      </c>
      <c r="B51" s="29" t="s">
        <v>16</v>
      </c>
      <c r="C51" s="28">
        <v>-1.8962535894660459E-2</v>
      </c>
      <c r="D51" s="28">
        <v>-4.658470980564311E-2</v>
      </c>
      <c r="E51" s="29" t="s">
        <v>16</v>
      </c>
      <c r="F51" s="29" t="s">
        <v>16</v>
      </c>
      <c r="G51" s="28">
        <v>6.9205816430260025E-3</v>
      </c>
      <c r="H51" s="28">
        <v>-2.4465482847446429E-2</v>
      </c>
    </row>
    <row r="52" spans="1:8" ht="26.25" x14ac:dyDescent="0.25">
      <c r="A52" s="27" t="s">
        <v>26</v>
      </c>
      <c r="B52" s="28">
        <v>0.7697040457330484</v>
      </c>
      <c r="C52" s="28">
        <v>0.10190334218719066</v>
      </c>
      <c r="D52" s="28">
        <v>7.9483380363987166E-4</v>
      </c>
      <c r="E52" s="29" t="s">
        <v>16</v>
      </c>
      <c r="F52" s="29" t="s">
        <v>16</v>
      </c>
      <c r="G52" s="28">
        <v>3.528658845060928E-2</v>
      </c>
      <c r="H52" s="28">
        <v>0.11054185029321983</v>
      </c>
    </row>
    <row r="53" spans="1:8" ht="26.25" x14ac:dyDescent="0.25">
      <c r="A53" s="27" t="s">
        <v>27</v>
      </c>
      <c r="B53" s="28">
        <v>0.19333768368757021</v>
      </c>
      <c r="C53" s="28">
        <v>0.13458874857248859</v>
      </c>
      <c r="D53" s="28">
        <v>6.7435330915834424E-2</v>
      </c>
      <c r="E53" s="28">
        <v>-1.7401219333476159E-2</v>
      </c>
      <c r="F53" s="28">
        <v>6.9985208180128211E-2</v>
      </c>
      <c r="G53" s="28">
        <v>5.9149800065978475E-2</v>
      </c>
      <c r="H53" s="28">
        <v>0.15583912671018507</v>
      </c>
    </row>
    <row r="54" spans="1:8" ht="26.25" x14ac:dyDescent="0.25">
      <c r="A54" s="27" t="s">
        <v>28</v>
      </c>
      <c r="B54" s="28">
        <v>5.8642173715853341E-2</v>
      </c>
      <c r="C54" s="28">
        <v>8.373094164854944E-2</v>
      </c>
      <c r="D54" s="28">
        <v>4.0778529764714966E-2</v>
      </c>
      <c r="E54" s="28">
        <v>-2.3185722923775298E-2</v>
      </c>
      <c r="F54" s="28">
        <v>5.7398883097140363E-2</v>
      </c>
      <c r="G54" s="28">
        <v>2.5823943441917407E-2</v>
      </c>
      <c r="H54" s="28">
        <v>6.5229592973267136E-2</v>
      </c>
    </row>
  </sheetData>
  <mergeCells count="4">
    <mergeCell ref="A50:H50"/>
    <mergeCell ref="A1:H1"/>
    <mergeCell ref="A3:H3"/>
    <mergeCell ref="A2:H2"/>
  </mergeCells>
  <pageMargins left="0.7" right="0.7" top="0.75" bottom="0.75" header="0.3" footer="0.3"/>
  <pageSetup orientation="portrait" r:id="rId1"/>
  <headerFooter scaleWithDoc="0">
    <oddFooter>&amp;C&amp;A&amp;R&amp;P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08B25-43C1-4535-9740-7DB7802949FD}">
  <dimension ref="A1:P23"/>
  <sheetViews>
    <sheetView workbookViewId="0"/>
  </sheetViews>
  <sheetFormatPr defaultRowHeight="15" x14ac:dyDescent="0.25"/>
  <cols>
    <col min="1" max="1" width="18" customWidth="1"/>
    <col min="2" max="2" width="82.140625" customWidth="1"/>
    <col min="3" max="3" width="43.85546875" customWidth="1"/>
  </cols>
  <sheetData>
    <row r="1" spans="1:16" ht="15.75" x14ac:dyDescent="0.25">
      <c r="A1" s="40" t="s">
        <v>83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3" spans="1:16" x14ac:dyDescent="0.25">
      <c r="A3" s="41" t="s">
        <v>85</v>
      </c>
      <c r="B3" s="47"/>
      <c r="C3" s="47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x14ac:dyDescent="0.25">
      <c r="A4" s="41"/>
      <c r="B4" s="47"/>
      <c r="C4" s="47"/>
      <c r="D4" s="43">
        <v>2018</v>
      </c>
      <c r="E4" s="43">
        <v>2019</v>
      </c>
      <c r="F4" s="43">
        <v>2020</v>
      </c>
      <c r="G4" s="43">
        <v>2021</v>
      </c>
      <c r="H4" s="43">
        <v>2022</v>
      </c>
      <c r="I4" s="43">
        <v>2023</v>
      </c>
      <c r="J4" s="43">
        <v>2024</v>
      </c>
      <c r="K4" s="43">
        <v>2025</v>
      </c>
      <c r="L4" s="43">
        <v>2026</v>
      </c>
      <c r="M4" s="43">
        <v>2027</v>
      </c>
      <c r="N4" s="43">
        <v>2028</v>
      </c>
      <c r="O4" s="43">
        <v>2029</v>
      </c>
      <c r="P4" s="43">
        <v>2030</v>
      </c>
    </row>
    <row r="5" spans="1:16" x14ac:dyDescent="0.25">
      <c r="A5" s="48">
        <v>22</v>
      </c>
      <c r="B5" s="44" t="s">
        <v>86</v>
      </c>
      <c r="C5" s="44"/>
      <c r="D5" s="45">
        <v>21191.834952756733</v>
      </c>
      <c r="E5" s="45">
        <v>21516.132878267286</v>
      </c>
      <c r="F5" s="45">
        <v>21824.349495977192</v>
      </c>
      <c r="G5" s="45">
        <v>22184.30712235572</v>
      </c>
      <c r="H5" s="45">
        <v>22759.441235044476</v>
      </c>
      <c r="I5" s="45">
        <v>23173.452343787223</v>
      </c>
      <c r="J5" s="45">
        <v>23590.163971558901</v>
      </c>
      <c r="K5" s="45">
        <v>23954.566339023684</v>
      </c>
      <c r="L5" s="45">
        <v>24257.5422363404</v>
      </c>
      <c r="M5" s="45">
        <v>24518.815987256417</v>
      </c>
      <c r="N5" s="45">
        <v>24776.241934910864</v>
      </c>
      <c r="O5" s="45">
        <v>25019.831489028355</v>
      </c>
      <c r="P5" s="45">
        <v>25257.894880946365</v>
      </c>
    </row>
    <row r="6" spans="1:16" x14ac:dyDescent="0.25">
      <c r="A6" s="48">
        <v>23</v>
      </c>
      <c r="B6" s="44"/>
      <c r="C6" s="39" t="s">
        <v>87</v>
      </c>
      <c r="D6" s="45">
        <v>310.98738624694647</v>
      </c>
      <c r="E6" s="45">
        <v>415.51322083867905</v>
      </c>
      <c r="F6" s="45">
        <v>520.01761150353582</v>
      </c>
      <c r="G6" s="45">
        <v>640.98868249444979</v>
      </c>
      <c r="H6" s="45">
        <v>774.70248488599134</v>
      </c>
      <c r="I6" s="45">
        <v>914.32018185625759</v>
      </c>
      <c r="J6" s="45">
        <v>1032.5375875520706</v>
      </c>
      <c r="K6" s="45">
        <v>1139.9156951056423</v>
      </c>
      <c r="L6" s="45">
        <v>1221.4299321672138</v>
      </c>
      <c r="M6" s="45">
        <v>1293.7143409088781</v>
      </c>
      <c r="N6" s="45">
        <v>1374.9655605055971</v>
      </c>
      <c r="O6" s="45">
        <v>1456.9174433859307</v>
      </c>
      <c r="P6" s="45">
        <v>1543.6886558572212</v>
      </c>
    </row>
    <row r="7" spans="1:16" x14ac:dyDescent="0.25">
      <c r="A7" s="48">
        <v>24</v>
      </c>
      <c r="B7" s="44"/>
      <c r="C7" s="39" t="s">
        <v>88</v>
      </c>
      <c r="D7" s="45">
        <v>6.9695867793717623</v>
      </c>
      <c r="E7" s="45">
        <v>10.325863755472914</v>
      </c>
      <c r="F7" s="45">
        <v>13.794270959103685</v>
      </c>
      <c r="G7" s="45">
        <v>16.521610817645779</v>
      </c>
      <c r="H7" s="45">
        <v>19.626563618744985</v>
      </c>
      <c r="I7" s="45">
        <v>23.007817553126177</v>
      </c>
      <c r="J7" s="45">
        <v>26.562246076323504</v>
      </c>
      <c r="K7" s="45">
        <v>30.129612969084086</v>
      </c>
      <c r="L7" s="45">
        <v>33.996249375759625</v>
      </c>
      <c r="M7" s="45">
        <v>35.556302875340805</v>
      </c>
      <c r="N7" s="45">
        <v>37.529684604247016</v>
      </c>
      <c r="O7" s="45">
        <v>40.16685048153267</v>
      </c>
      <c r="P7" s="45">
        <v>43.329699985721092</v>
      </c>
    </row>
    <row r="8" spans="1:16" x14ac:dyDescent="0.25">
      <c r="A8" s="48">
        <v>25</v>
      </c>
      <c r="B8" s="44"/>
      <c r="C8" s="39" t="s">
        <v>89</v>
      </c>
      <c r="D8" s="45">
        <v>6.3983278871019138</v>
      </c>
      <c r="E8" s="45">
        <v>12.873087315992962</v>
      </c>
      <c r="F8" s="45">
        <v>19.341739877590953</v>
      </c>
      <c r="G8" s="45">
        <v>25.771995139542014</v>
      </c>
      <c r="H8" s="45">
        <v>32.441016472148476</v>
      </c>
      <c r="I8" s="45">
        <v>39.16495762953582</v>
      </c>
      <c r="J8" s="45">
        <v>45.791479642703962</v>
      </c>
      <c r="K8" s="45">
        <v>52.383514026832927</v>
      </c>
      <c r="L8" s="45">
        <v>59.00373670557201</v>
      </c>
      <c r="M8" s="45">
        <v>65.620067230449422</v>
      </c>
      <c r="N8" s="45">
        <v>72.300045996560584</v>
      </c>
      <c r="O8" s="45">
        <v>78.953974108088005</v>
      </c>
      <c r="P8" s="45">
        <v>85.609268239964877</v>
      </c>
    </row>
    <row r="9" spans="1:16" x14ac:dyDescent="0.25">
      <c r="A9" s="48">
        <v>26</v>
      </c>
      <c r="B9" s="44" t="s">
        <v>90</v>
      </c>
      <c r="C9" s="44"/>
      <c r="D9" s="45">
        <v>2598.7499883148985</v>
      </c>
      <c r="E9" s="45">
        <v>2972.6993374481467</v>
      </c>
      <c r="F9" s="45">
        <v>3298.0930605481162</v>
      </c>
      <c r="G9" s="45">
        <v>3542.7029713483203</v>
      </c>
      <c r="H9" s="45">
        <v>3687.0770413016789</v>
      </c>
      <c r="I9" s="45">
        <v>3789.6774834603311</v>
      </c>
      <c r="J9" s="45">
        <v>3893.2515191911202</v>
      </c>
      <c r="K9" s="45">
        <v>4001.6729541260352</v>
      </c>
      <c r="L9" s="45">
        <v>4122.2470149688306</v>
      </c>
      <c r="M9" s="45">
        <v>4260.6376950917365</v>
      </c>
      <c r="N9" s="45">
        <v>4423.1529608032679</v>
      </c>
      <c r="O9" s="45">
        <v>4618.0498819097793</v>
      </c>
      <c r="P9" s="45">
        <v>4856.6032846511316</v>
      </c>
    </row>
    <row r="10" spans="1:16" x14ac:dyDescent="0.25">
      <c r="A10" s="48">
        <v>27</v>
      </c>
      <c r="B10" s="44"/>
      <c r="C10" s="39" t="s">
        <v>91</v>
      </c>
      <c r="D10" s="45">
        <v>1763.0486957224978</v>
      </c>
      <c r="E10" s="45">
        <v>2127.9267293011467</v>
      </c>
      <c r="F10" s="45">
        <v>2449.5215351370048</v>
      </c>
      <c r="G10" s="45">
        <v>2690.5611453407932</v>
      </c>
      <c r="H10" s="45">
        <v>2832.5429483444714</v>
      </c>
      <c r="I10" s="45">
        <v>2932.8124436482376</v>
      </c>
      <c r="J10" s="45">
        <v>3034.4186942641045</v>
      </c>
      <c r="K10" s="45">
        <v>3141.3378501840662</v>
      </c>
      <c r="L10" s="45">
        <v>3260.9465659771217</v>
      </c>
      <c r="M10" s="45">
        <v>3398.2852417384902</v>
      </c>
      <c r="N10" s="45">
        <v>3559.8415354934837</v>
      </c>
      <c r="O10" s="45">
        <v>3753.7468735716352</v>
      </c>
      <c r="P10" s="45">
        <v>3991.276603175178</v>
      </c>
    </row>
    <row r="11" spans="1:16" x14ac:dyDescent="0.25">
      <c r="A11" s="48">
        <v>28</v>
      </c>
      <c r="B11" s="44"/>
      <c r="C11" s="39" t="s">
        <v>92</v>
      </c>
      <c r="D11" s="45">
        <v>835.7012925924007</v>
      </c>
      <c r="E11" s="45">
        <v>844.77260814700003</v>
      </c>
      <c r="F11" s="45">
        <v>848.57152541111145</v>
      </c>
      <c r="G11" s="45">
        <v>852.14182600752702</v>
      </c>
      <c r="H11" s="45">
        <v>854.53409295720758</v>
      </c>
      <c r="I11" s="45">
        <v>856.86503981209353</v>
      </c>
      <c r="J11" s="45">
        <v>858.83282492701574</v>
      </c>
      <c r="K11" s="45">
        <v>860.33510394196901</v>
      </c>
      <c r="L11" s="45">
        <v>861.30044899170889</v>
      </c>
      <c r="M11" s="45">
        <v>862.35245335324635</v>
      </c>
      <c r="N11" s="45">
        <v>863.31142530978423</v>
      </c>
      <c r="O11" s="45">
        <v>864.30300833814408</v>
      </c>
      <c r="P11" s="45">
        <v>865.32668147595359</v>
      </c>
    </row>
    <row r="12" spans="1:16" x14ac:dyDescent="0.25">
      <c r="A12" s="48">
        <v>29</v>
      </c>
      <c r="B12" s="46" t="s">
        <v>93</v>
      </c>
      <c r="C12" s="44"/>
      <c r="D12" s="45">
        <v>18593.084964441834</v>
      </c>
      <c r="E12" s="45">
        <v>18543.43354081914</v>
      </c>
      <c r="F12" s="45">
        <v>18526.256435429077</v>
      </c>
      <c r="G12" s="45">
        <v>18641.604151007399</v>
      </c>
      <c r="H12" s="45">
        <v>19072.364193742796</v>
      </c>
      <c r="I12" s="45">
        <v>19383.774860326892</v>
      </c>
      <c r="J12" s="45">
        <v>19696.912452367782</v>
      </c>
      <c r="K12" s="45">
        <v>19952.893384897649</v>
      </c>
      <c r="L12" s="45">
        <v>20135.295221371569</v>
      </c>
      <c r="M12" s="45">
        <v>20258.178292164681</v>
      </c>
      <c r="N12" s="45">
        <v>20353.088974107595</v>
      </c>
      <c r="O12" s="45">
        <v>20401.781607118573</v>
      </c>
      <c r="P12" s="45">
        <v>20401.291596295232</v>
      </c>
    </row>
    <row r="13" spans="1:16" x14ac:dyDescent="0.25">
      <c r="A13" s="48">
        <v>30</v>
      </c>
      <c r="B13" s="39" t="s">
        <v>84</v>
      </c>
      <c r="C13" s="44"/>
      <c r="D13" s="45">
        <v>1519.7540387823276</v>
      </c>
      <c r="E13" s="45">
        <v>1513.9567631807097</v>
      </c>
      <c r="F13" s="45">
        <v>1510.7787775388729</v>
      </c>
      <c r="G13" s="45">
        <v>1518.396696399662</v>
      </c>
      <c r="H13" s="45">
        <v>1551.7075862415666</v>
      </c>
      <c r="I13" s="45">
        <v>1575.2424726043548</v>
      </c>
      <c r="J13" s="45">
        <v>1598.8535573578258</v>
      </c>
      <c r="K13" s="45">
        <v>1617.7539805539272</v>
      </c>
      <c r="L13" s="45">
        <v>1630.6168418182408</v>
      </c>
      <c r="M13" s="45">
        <v>1638.4029030397344</v>
      </c>
      <c r="N13" s="45">
        <v>1643.6458622206158</v>
      </c>
      <c r="O13" s="45">
        <v>1644.834221554265</v>
      </c>
      <c r="P13" s="45">
        <v>1641.6886211306401</v>
      </c>
    </row>
    <row r="14" spans="1:16" x14ac:dyDescent="0.25">
      <c r="A14" s="48">
        <v>31</v>
      </c>
      <c r="B14" s="46" t="s">
        <v>94</v>
      </c>
      <c r="C14" s="44"/>
      <c r="D14" s="45">
        <v>20112.839003224162</v>
      </c>
      <c r="E14" s="45">
        <v>20057.390303999851</v>
      </c>
      <c r="F14" s="45">
        <v>20037.035212967949</v>
      </c>
      <c r="G14" s="45">
        <v>20160.00084740706</v>
      </c>
      <c r="H14" s="45">
        <v>20624.071779984362</v>
      </c>
      <c r="I14" s="45">
        <v>20959.017332931246</v>
      </c>
      <c r="J14" s="45">
        <v>21295.766009725608</v>
      </c>
      <c r="K14" s="45">
        <v>21570.647365451576</v>
      </c>
      <c r="L14" s="45">
        <v>21765.912063189811</v>
      </c>
      <c r="M14" s="45">
        <v>21896.581195204417</v>
      </c>
      <c r="N14" s="45">
        <v>21996.734836328211</v>
      </c>
      <c r="O14" s="45">
        <v>22046.615828672839</v>
      </c>
      <c r="P14" s="45">
        <v>22042.980217425873</v>
      </c>
    </row>
    <row r="15" spans="1:16" x14ac:dyDescent="0.25">
      <c r="A15" s="48">
        <v>32</v>
      </c>
      <c r="B15" s="44" t="s">
        <v>95</v>
      </c>
      <c r="C15" s="44"/>
      <c r="D15" s="45">
        <v>161.97405110323973</v>
      </c>
      <c r="E15" s="45">
        <v>341.05372233729764</v>
      </c>
      <c r="F15" s="45">
        <v>529.10325882049472</v>
      </c>
      <c r="G15" s="45">
        <v>726.55498522993059</v>
      </c>
      <c r="H15" s="45">
        <v>926.33705829735743</v>
      </c>
      <c r="I15" s="45">
        <v>1168.5212003177803</v>
      </c>
      <c r="J15" s="45">
        <v>1396.0897034851287</v>
      </c>
      <c r="K15" s="45">
        <v>1627.36968066795</v>
      </c>
      <c r="L15" s="45">
        <v>1860.4583126338071</v>
      </c>
      <c r="M15" s="45">
        <v>2097.7747127721564</v>
      </c>
      <c r="N15" s="45">
        <v>2332.4966881451505</v>
      </c>
      <c r="O15" s="45">
        <v>2565.7312358559693</v>
      </c>
      <c r="P15" s="45">
        <v>2803.3493058276335</v>
      </c>
    </row>
    <row r="16" spans="1:16" x14ac:dyDescent="0.25">
      <c r="A16" s="48">
        <v>33</v>
      </c>
      <c r="B16" s="44" t="s">
        <v>96</v>
      </c>
      <c r="C16" s="44"/>
      <c r="D16" s="45">
        <v>175.25592329370539</v>
      </c>
      <c r="E16" s="45">
        <v>369.02012756895607</v>
      </c>
      <c r="F16" s="45">
        <v>572.48972604377536</v>
      </c>
      <c r="G16" s="45">
        <v>786.132494018785</v>
      </c>
      <c r="H16" s="45">
        <v>1002.2966970777408</v>
      </c>
      <c r="I16" s="45">
        <v>1264.3399387438383</v>
      </c>
      <c r="J16" s="45">
        <v>1510.5690591709092</v>
      </c>
      <c r="K16" s="45">
        <v>1760.8139944827219</v>
      </c>
      <c r="L16" s="45">
        <v>2013.0158942697794</v>
      </c>
      <c r="M16" s="45">
        <v>2269.7922392194732</v>
      </c>
      <c r="N16" s="45">
        <v>2523.7614165730529</v>
      </c>
      <c r="O16" s="45">
        <v>2776.1211971961588</v>
      </c>
      <c r="P16" s="45">
        <v>3033.2239489054996</v>
      </c>
    </row>
    <row r="17" spans="1:16" x14ac:dyDescent="0.25">
      <c r="A17" s="48">
        <v>34</v>
      </c>
      <c r="B17" s="44" t="s">
        <v>97</v>
      </c>
      <c r="C17" s="44"/>
      <c r="D17" s="45"/>
      <c r="E17" s="45"/>
      <c r="F17" s="45">
        <v>13.542629626620965</v>
      </c>
      <c r="G17" s="45">
        <v>34.533941781396834</v>
      </c>
      <c r="H17" s="45">
        <v>58.056140305426197</v>
      </c>
      <c r="I17" s="45">
        <v>87.089723528612467</v>
      </c>
      <c r="J17" s="45">
        <v>116.67887856836523</v>
      </c>
      <c r="K17" s="45">
        <v>146.23353738851301</v>
      </c>
      <c r="L17" s="45">
        <v>174.32115165321466</v>
      </c>
      <c r="M17" s="45">
        <v>201.00835051961576</v>
      </c>
      <c r="N17" s="45">
        <v>226.91047725479484</v>
      </c>
      <c r="O17" s="45">
        <v>252.30789714195771</v>
      </c>
      <c r="P17" s="45">
        <v>277.06258549331824</v>
      </c>
    </row>
    <row r="18" spans="1:16" x14ac:dyDescent="0.25">
      <c r="A18" s="48">
        <v>35</v>
      </c>
      <c r="B18" s="44" t="s">
        <v>98</v>
      </c>
      <c r="C18" s="44"/>
      <c r="D18" s="45"/>
      <c r="E18" s="45"/>
      <c r="F18" s="45">
        <v>14.653125256003884</v>
      </c>
      <c r="G18" s="45">
        <v>37.365725007471376</v>
      </c>
      <c r="H18" s="45">
        <v>62.816743810471152</v>
      </c>
      <c r="I18" s="45">
        <v>94.231080857958702</v>
      </c>
      <c r="J18" s="45">
        <v>126.24654661097119</v>
      </c>
      <c r="K18" s="45">
        <v>158.22468745437109</v>
      </c>
      <c r="L18" s="45">
        <v>188.61548608877828</v>
      </c>
      <c r="M18" s="45">
        <v>217.49103526222427</v>
      </c>
      <c r="N18" s="45">
        <v>245.51713638968803</v>
      </c>
      <c r="O18" s="45">
        <v>272.99714470759824</v>
      </c>
      <c r="P18" s="45">
        <v>299.78171750377038</v>
      </c>
    </row>
    <row r="19" spans="1:16" x14ac:dyDescent="0.25">
      <c r="A19" s="48">
        <v>36</v>
      </c>
      <c r="B19" s="46" t="s">
        <v>99</v>
      </c>
      <c r="C19" s="44"/>
      <c r="D19" s="45">
        <v>18431.110913338594</v>
      </c>
      <c r="E19" s="45">
        <v>18202.379818481841</v>
      </c>
      <c r="F19" s="45">
        <v>17983.610546981963</v>
      </c>
      <c r="G19" s="45">
        <v>17880.515223996073</v>
      </c>
      <c r="H19" s="45">
        <v>18087.970995140011</v>
      </c>
      <c r="I19" s="45">
        <v>18128.163936480498</v>
      </c>
      <c r="J19" s="45">
        <v>18184.143870314289</v>
      </c>
      <c r="K19" s="45">
        <v>18179.290166841183</v>
      </c>
      <c r="L19" s="45">
        <v>18100.515757084548</v>
      </c>
      <c r="M19" s="45">
        <v>17959.395228872909</v>
      </c>
      <c r="N19" s="45">
        <v>17793.68180870765</v>
      </c>
      <c r="O19" s="45">
        <v>17583.742474120649</v>
      </c>
      <c r="P19" s="45">
        <v>17320.879704974283</v>
      </c>
    </row>
    <row r="20" spans="1:16" x14ac:dyDescent="0.25">
      <c r="A20" s="48">
        <v>37</v>
      </c>
      <c r="B20" s="46" t="s">
        <v>100</v>
      </c>
      <c r="C20" s="44"/>
      <c r="D20" s="45">
        <v>19937.583079930457</v>
      </c>
      <c r="E20" s="45">
        <v>19688.370176430893</v>
      </c>
      <c r="F20" s="45">
        <v>19449.892361668168</v>
      </c>
      <c r="G20" s="45">
        <v>19336.502628380804</v>
      </c>
      <c r="H20" s="45">
        <v>19558.958339096149</v>
      </c>
      <c r="I20" s="45">
        <v>19600.446313329448</v>
      </c>
      <c r="J20" s="45">
        <v>19658.950403943727</v>
      </c>
      <c r="K20" s="45">
        <v>19651.608683514482</v>
      </c>
      <c r="L20" s="45">
        <v>19564.280682831253</v>
      </c>
      <c r="M20" s="45">
        <v>19409.297920722718</v>
      </c>
      <c r="N20" s="45">
        <v>19227.456283365471</v>
      </c>
      <c r="O20" s="45">
        <v>18997.49748676908</v>
      </c>
      <c r="P20" s="45">
        <v>18709.974551016603</v>
      </c>
    </row>
    <row r="21" spans="1:16" x14ac:dyDescent="0.25">
      <c r="A21" s="39" t="s">
        <v>101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pans="1:16" x14ac:dyDescent="0.25">
      <c r="A22" s="39"/>
      <c r="B22" s="39"/>
      <c r="C22" s="3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</row>
    <row r="23" spans="1:16" x14ac:dyDescent="0.25">
      <c r="A23" s="39"/>
      <c r="B23" s="39"/>
      <c r="C23" s="39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4B57A-AE2F-453B-A28A-AD9C4AD178A2}">
  <dimension ref="A1:X79"/>
  <sheetViews>
    <sheetView zoomScale="80" zoomScaleNormal="80" workbookViewId="0">
      <selection activeCell="A5" sqref="A5"/>
    </sheetView>
  </sheetViews>
  <sheetFormatPr defaultRowHeight="15" x14ac:dyDescent="0.25"/>
  <cols>
    <col min="1" max="1" width="18" style="22" customWidth="1"/>
    <col min="2" max="2" width="16.85546875" style="22" customWidth="1"/>
    <col min="3" max="3" width="15.85546875" style="22" customWidth="1"/>
    <col min="4" max="4" width="8.85546875" style="22" customWidth="1"/>
    <col min="5" max="5" width="22.7109375" style="22" customWidth="1"/>
    <col min="6" max="6" width="25.140625" style="22" customWidth="1"/>
    <col min="7" max="7" width="27.7109375" style="22" customWidth="1"/>
    <col min="8" max="8" width="17.42578125" style="22" customWidth="1"/>
    <col min="9" max="9" width="29.85546875" style="22" customWidth="1"/>
    <col min="10" max="15" width="9.28515625" style="22" bestFit="1" customWidth="1"/>
    <col min="16" max="22" width="10.140625" style="22" bestFit="1" customWidth="1"/>
    <col min="23" max="23" width="11" style="22" customWidth="1"/>
    <col min="24" max="24" width="20.85546875" style="22" customWidth="1"/>
    <col min="25" max="16384" width="9.140625" style="22"/>
  </cols>
  <sheetData>
    <row r="1" spans="1:24" x14ac:dyDescent="0.25">
      <c r="A1" s="32" t="s">
        <v>33</v>
      </c>
      <c r="B1" s="32" t="s">
        <v>34</v>
      </c>
      <c r="C1" s="32" t="s">
        <v>35</v>
      </c>
      <c r="D1" s="32" t="s">
        <v>36</v>
      </c>
      <c r="E1" s="32" t="s">
        <v>37</v>
      </c>
      <c r="F1" s="32" t="s">
        <v>38</v>
      </c>
      <c r="G1" s="32" t="s">
        <v>39</v>
      </c>
      <c r="H1" s="32" t="s">
        <v>40</v>
      </c>
      <c r="I1" s="32" t="s">
        <v>41</v>
      </c>
      <c r="J1" s="32">
        <v>2017</v>
      </c>
      <c r="K1" s="32">
        <v>2018</v>
      </c>
      <c r="L1" s="32">
        <v>2019</v>
      </c>
      <c r="M1" s="32">
        <v>2020</v>
      </c>
      <c r="N1" s="32">
        <v>2021</v>
      </c>
      <c r="O1" s="32">
        <v>2022</v>
      </c>
      <c r="P1" s="32">
        <v>2023</v>
      </c>
      <c r="Q1" s="32">
        <v>2024</v>
      </c>
      <c r="R1" s="32">
        <v>2025</v>
      </c>
      <c r="S1" s="32">
        <v>2026</v>
      </c>
      <c r="T1" s="32">
        <v>2027</v>
      </c>
      <c r="U1" s="32">
        <v>2028</v>
      </c>
      <c r="V1" s="32">
        <v>2029</v>
      </c>
      <c r="W1" s="32">
        <v>2030</v>
      </c>
      <c r="X1" s="22" t="s">
        <v>42</v>
      </c>
    </row>
    <row r="2" spans="1:24" x14ac:dyDescent="0.25">
      <c r="A2" s="22">
        <v>3</v>
      </c>
      <c r="B2" s="22" t="s">
        <v>43</v>
      </c>
      <c r="C2" s="22" t="s">
        <v>32</v>
      </c>
      <c r="D2" s="22" t="s">
        <v>44</v>
      </c>
      <c r="E2" s="22" t="s">
        <v>45</v>
      </c>
      <c r="F2" s="22" t="s">
        <v>46</v>
      </c>
      <c r="H2" s="22" t="s">
        <v>47</v>
      </c>
      <c r="I2" s="22" t="s">
        <v>48</v>
      </c>
      <c r="J2" s="33">
        <v>0</v>
      </c>
      <c r="K2" s="33">
        <v>0.903827735164348</v>
      </c>
      <c r="L2" s="33">
        <v>12.346462322519587</v>
      </c>
      <c r="M2" s="33">
        <v>23.185568389336261</v>
      </c>
      <c r="N2" s="33">
        <v>34.169147026055185</v>
      </c>
      <c r="O2" s="33">
        <v>44.139113303263784</v>
      </c>
      <c r="P2" s="33">
        <v>56.088219237512185</v>
      </c>
      <c r="Q2" s="33">
        <v>68.735661311386295</v>
      </c>
      <c r="R2" s="33">
        <v>79.276740429527038</v>
      </c>
      <c r="S2" s="33">
        <v>85.978420989066834</v>
      </c>
      <c r="T2" s="33">
        <v>91.217719503249214</v>
      </c>
      <c r="U2" s="33">
        <v>93.741400623549964</v>
      </c>
      <c r="V2" s="33">
        <v>96.122189235397656</v>
      </c>
      <c r="W2" s="33">
        <v>96.843236925421664</v>
      </c>
      <c r="X2" s="22" t="s">
        <v>49</v>
      </c>
    </row>
    <row r="3" spans="1:24" x14ac:dyDescent="0.25">
      <c r="A3" s="22">
        <v>3</v>
      </c>
      <c r="B3" s="22" t="s">
        <v>43</v>
      </c>
      <c r="C3" s="22" t="s">
        <v>32</v>
      </c>
      <c r="D3" s="22" t="s">
        <v>44</v>
      </c>
      <c r="E3" s="22" t="s">
        <v>45</v>
      </c>
      <c r="F3" s="22" t="s">
        <v>46</v>
      </c>
      <c r="H3" s="22" t="s">
        <v>50</v>
      </c>
      <c r="I3" s="22" t="s">
        <v>48</v>
      </c>
      <c r="J3" s="33">
        <v>0</v>
      </c>
      <c r="K3" s="33">
        <v>0</v>
      </c>
      <c r="L3" s="33">
        <v>0.99620315375010071</v>
      </c>
      <c r="M3" s="33">
        <v>2.9071903251858586</v>
      </c>
      <c r="N3" s="33">
        <v>4.779419434498184</v>
      </c>
      <c r="O3" s="33">
        <v>6.6245944614258248</v>
      </c>
      <c r="P3" s="33">
        <v>8.4517174743879515</v>
      </c>
      <c r="Q3" s="33">
        <v>10.266148384794016</v>
      </c>
      <c r="R3" s="33">
        <v>12.071102649483983</v>
      </c>
      <c r="S3" s="33">
        <v>13.868586585143488</v>
      </c>
      <c r="T3" s="33">
        <v>15.659918054885198</v>
      </c>
      <c r="U3" s="33">
        <v>17.446015897566273</v>
      </c>
      <c r="V3" s="33">
        <v>19.227561180792136</v>
      </c>
      <c r="W3" s="33">
        <v>20.975497846697337</v>
      </c>
      <c r="X3" s="22" t="s">
        <v>49</v>
      </c>
    </row>
    <row r="4" spans="1:24" x14ac:dyDescent="0.25">
      <c r="A4" s="22">
        <v>3</v>
      </c>
      <c r="B4" s="22" t="s">
        <v>43</v>
      </c>
      <c r="C4" s="22" t="s">
        <v>32</v>
      </c>
      <c r="D4" s="22" t="s">
        <v>44</v>
      </c>
      <c r="E4" s="22" t="s">
        <v>45</v>
      </c>
      <c r="F4" s="22" t="s">
        <v>46</v>
      </c>
      <c r="H4" s="22" t="s">
        <v>51</v>
      </c>
      <c r="I4" s="22" t="s">
        <v>48</v>
      </c>
      <c r="J4" s="33">
        <v>0</v>
      </c>
      <c r="K4" s="33">
        <v>22.333069209870981</v>
      </c>
      <c r="L4" s="33">
        <v>44.136899002588542</v>
      </c>
      <c r="M4" s="33">
        <v>59.801967355900814</v>
      </c>
      <c r="N4" s="33">
        <v>74.652233073927334</v>
      </c>
      <c r="O4" s="33">
        <v>88.75293978418884</v>
      </c>
      <c r="P4" s="33">
        <v>102.16285792288774</v>
      </c>
      <c r="Q4" s="33">
        <v>108.20337801281212</v>
      </c>
      <c r="R4" s="33">
        <v>113.6038228284938</v>
      </c>
      <c r="S4" s="33">
        <v>118.8586447084939</v>
      </c>
      <c r="T4" s="33">
        <v>123.96866701354857</v>
      </c>
      <c r="U4" s="33">
        <v>125.14207920065451</v>
      </c>
      <c r="V4" s="33">
        <v>126.27021751874679</v>
      </c>
      <c r="W4" s="33">
        <v>127.35564020937926</v>
      </c>
      <c r="X4" s="22" t="s">
        <v>49</v>
      </c>
    </row>
    <row r="5" spans="1:24" x14ac:dyDescent="0.25">
      <c r="A5" s="22">
        <v>3</v>
      </c>
      <c r="B5" s="22" t="s">
        <v>43</v>
      </c>
      <c r="C5" s="22" t="s">
        <v>32</v>
      </c>
      <c r="D5" s="22" t="s">
        <v>44</v>
      </c>
      <c r="E5" s="22" t="s">
        <v>45</v>
      </c>
      <c r="F5" s="22" t="s">
        <v>52</v>
      </c>
      <c r="H5" s="22" t="s">
        <v>53</v>
      </c>
      <c r="I5" s="22" t="s">
        <v>48</v>
      </c>
      <c r="J5" s="33">
        <v>0</v>
      </c>
      <c r="K5" s="33">
        <v>0</v>
      </c>
      <c r="L5" s="33">
        <v>0</v>
      </c>
      <c r="M5" s="33">
        <v>6.0638822284399723</v>
      </c>
      <c r="N5" s="33">
        <v>17.992690487305001</v>
      </c>
      <c r="O5" s="33">
        <v>29.785409147811826</v>
      </c>
      <c r="P5" s="33">
        <v>41.44139147086662</v>
      </c>
      <c r="Q5" s="33">
        <v>52.962434898001383</v>
      </c>
      <c r="R5" s="33">
        <v>64.352654673974257</v>
      </c>
      <c r="S5" s="33">
        <v>75.618203799254886</v>
      </c>
      <c r="T5" s="33">
        <v>86.766878480606522</v>
      </c>
      <c r="U5" s="33">
        <v>97.807659915352275</v>
      </c>
      <c r="V5" s="33">
        <v>108.75024438158641</v>
      </c>
      <c r="W5" s="33">
        <v>119.60460580852966</v>
      </c>
      <c r="X5" s="22" t="s">
        <v>49</v>
      </c>
    </row>
    <row r="6" spans="1:24" x14ac:dyDescent="0.25">
      <c r="A6" s="22">
        <v>3</v>
      </c>
      <c r="B6" s="22" t="s">
        <v>43</v>
      </c>
      <c r="C6" s="22" t="s">
        <v>32</v>
      </c>
      <c r="D6" s="22" t="s">
        <v>44</v>
      </c>
      <c r="E6" s="22" t="s">
        <v>54</v>
      </c>
      <c r="F6" s="22" t="s">
        <v>55</v>
      </c>
      <c r="H6" s="22" t="s">
        <v>56</v>
      </c>
      <c r="I6" s="22" t="s">
        <v>48</v>
      </c>
      <c r="J6" s="33">
        <v>0</v>
      </c>
      <c r="K6" s="33">
        <v>11.386170498471641</v>
      </c>
      <c r="L6" s="33">
        <v>16.166337790339352</v>
      </c>
      <c r="M6" s="33">
        <v>18.892314461063069</v>
      </c>
      <c r="N6" s="33">
        <v>21.78042890873056</v>
      </c>
      <c r="O6" s="33">
        <v>24.963422888178766</v>
      </c>
      <c r="P6" s="33">
        <v>28.202722527980686</v>
      </c>
      <c r="Q6" s="33">
        <v>31.596813079843866</v>
      </c>
      <c r="R6" s="33">
        <v>35.235535302408799</v>
      </c>
      <c r="S6" s="33">
        <v>38.950395860545569</v>
      </c>
      <c r="T6" s="33">
        <v>42.834423099115718</v>
      </c>
      <c r="U6" s="33">
        <v>46.669233901471486</v>
      </c>
      <c r="V6" s="33">
        <v>50.554143706299556</v>
      </c>
      <c r="W6" s="33">
        <v>54.575663964105495</v>
      </c>
      <c r="X6" s="22" t="s">
        <v>49</v>
      </c>
    </row>
    <row r="7" spans="1:24" x14ac:dyDescent="0.25">
      <c r="A7" s="22">
        <v>3</v>
      </c>
      <c r="B7" s="22" t="s">
        <v>43</v>
      </c>
      <c r="C7" s="22" t="s">
        <v>32</v>
      </c>
      <c r="D7" s="22" t="s">
        <v>44</v>
      </c>
      <c r="E7" s="22" t="s">
        <v>57</v>
      </c>
      <c r="F7" s="22" t="s">
        <v>55</v>
      </c>
      <c r="H7" s="22" t="s">
        <v>53</v>
      </c>
      <c r="I7" s="22" t="s">
        <v>48</v>
      </c>
      <c r="J7" s="33">
        <v>0</v>
      </c>
      <c r="K7" s="33">
        <v>7.2639219999999991</v>
      </c>
      <c r="L7" s="33">
        <v>14.581697</v>
      </c>
      <c r="M7" s="33">
        <v>21.707639999999998</v>
      </c>
      <c r="N7" s="33">
        <v>28.833583000000001</v>
      </c>
      <c r="O7" s="33">
        <v>35.959525999999997</v>
      </c>
      <c r="P7" s="33">
        <v>43.085469000000003</v>
      </c>
      <c r="Q7" s="33">
        <v>50.211411999999996</v>
      </c>
      <c r="R7" s="33">
        <v>57.337355000000002</v>
      </c>
      <c r="S7" s="33">
        <v>64.463298000000009</v>
      </c>
      <c r="T7" s="33">
        <v>71.589241000000001</v>
      </c>
      <c r="U7" s="33">
        <v>78.715183999999994</v>
      </c>
      <c r="V7" s="33">
        <v>85.841127</v>
      </c>
      <c r="W7" s="33">
        <v>92.967070000000007</v>
      </c>
      <c r="X7" s="22" t="s">
        <v>49</v>
      </c>
    </row>
    <row r="8" spans="1:24" x14ac:dyDescent="0.25">
      <c r="A8" s="22">
        <v>3</v>
      </c>
      <c r="B8" s="22" t="s">
        <v>43</v>
      </c>
      <c r="C8" s="22" t="s">
        <v>32</v>
      </c>
      <c r="D8" s="22" t="s">
        <v>44</v>
      </c>
      <c r="E8" s="22" t="s">
        <v>58</v>
      </c>
      <c r="F8" s="22" t="s">
        <v>55</v>
      </c>
      <c r="G8" s="22" t="s">
        <v>59</v>
      </c>
      <c r="H8" s="22" t="s">
        <v>47</v>
      </c>
      <c r="I8" s="22" t="s">
        <v>48</v>
      </c>
      <c r="J8" s="33">
        <v>0</v>
      </c>
      <c r="K8" s="33">
        <v>2.683224456353285</v>
      </c>
      <c r="L8" s="33">
        <v>13.598566853579792</v>
      </c>
      <c r="M8" s="33">
        <v>24.886344002967363</v>
      </c>
      <c r="N8" s="33">
        <v>28.083758229448883</v>
      </c>
      <c r="O8" s="33">
        <v>30.591078271766641</v>
      </c>
      <c r="P8" s="33">
        <v>32.380191784573668</v>
      </c>
      <c r="Q8" s="33">
        <v>33.534507547990628</v>
      </c>
      <c r="R8" s="33">
        <v>34.377316510617419</v>
      </c>
      <c r="S8" s="33">
        <v>35.038795055625563</v>
      </c>
      <c r="T8" s="33">
        <v>35.786604835876965</v>
      </c>
      <c r="U8" s="33">
        <v>36.770475362541397</v>
      </c>
      <c r="V8" s="33">
        <v>38.053907488634543</v>
      </c>
      <c r="W8" s="33">
        <v>39.412350685078387</v>
      </c>
      <c r="X8" s="22" t="s">
        <v>49</v>
      </c>
    </row>
    <row r="9" spans="1:24" x14ac:dyDescent="0.25">
      <c r="A9" s="22">
        <v>3</v>
      </c>
      <c r="B9" s="22" t="s">
        <v>43</v>
      </c>
      <c r="C9" s="22" t="s">
        <v>32</v>
      </c>
      <c r="D9" s="22" t="s">
        <v>44</v>
      </c>
      <c r="E9" s="22" t="s">
        <v>58</v>
      </c>
      <c r="F9" s="22" t="s">
        <v>55</v>
      </c>
      <c r="G9" s="22" t="s">
        <v>59</v>
      </c>
      <c r="H9" s="22" t="s">
        <v>60</v>
      </c>
      <c r="I9" s="22" t="s">
        <v>48</v>
      </c>
      <c r="J9" s="33">
        <v>0</v>
      </c>
      <c r="K9" s="33">
        <v>0.67766475255207026</v>
      </c>
      <c r="L9" s="33">
        <v>1.6157176195064904</v>
      </c>
      <c r="M9" s="33">
        <v>2.5265482483623032</v>
      </c>
      <c r="N9" s="33">
        <v>3.3813854348989678</v>
      </c>
      <c r="O9" s="33">
        <v>4.1257567083277191</v>
      </c>
      <c r="P9" s="33">
        <v>4.8337526051211439</v>
      </c>
      <c r="Q9" s="33">
        <v>5.433381066179571</v>
      </c>
      <c r="R9" s="33">
        <v>5.9901016579949928</v>
      </c>
      <c r="S9" s="33">
        <v>6.3962617675309614</v>
      </c>
      <c r="T9" s="33">
        <v>6.7970826592105791</v>
      </c>
      <c r="U9" s="33">
        <v>7.1969828488740379</v>
      </c>
      <c r="V9" s="33">
        <v>7.1254525226407024</v>
      </c>
      <c r="W9" s="33">
        <v>6.8541179319906114</v>
      </c>
      <c r="X9" s="22" t="s">
        <v>49</v>
      </c>
    </row>
    <row r="10" spans="1:24" x14ac:dyDescent="0.25">
      <c r="A10" s="22">
        <v>3</v>
      </c>
      <c r="B10" s="22" t="s">
        <v>43</v>
      </c>
      <c r="C10" s="22" t="s">
        <v>32</v>
      </c>
      <c r="D10" s="22" t="s">
        <v>44</v>
      </c>
      <c r="E10" s="22" t="s">
        <v>58</v>
      </c>
      <c r="F10" s="22" t="s">
        <v>55</v>
      </c>
      <c r="G10" s="22" t="s">
        <v>59</v>
      </c>
      <c r="H10" s="22" t="s">
        <v>50</v>
      </c>
      <c r="I10" s="22" t="s">
        <v>48</v>
      </c>
      <c r="J10" s="33">
        <v>0</v>
      </c>
      <c r="K10" s="33">
        <v>0.47990712511897948</v>
      </c>
      <c r="L10" s="33">
        <v>1.1140857484558977</v>
      </c>
      <c r="M10" s="33">
        <v>1.8648534523767193</v>
      </c>
      <c r="N10" s="33">
        <v>2.7651692055381627</v>
      </c>
      <c r="O10" s="33">
        <v>3.7353301094267088</v>
      </c>
      <c r="P10" s="33">
        <v>4.7860999400529272</v>
      </c>
      <c r="Q10" s="33">
        <v>5.9740713968696468</v>
      </c>
      <c r="R10" s="33">
        <v>7.2706204691199083</v>
      </c>
      <c r="S10" s="33">
        <v>8.5569367022390281</v>
      </c>
      <c r="T10" s="33">
        <v>9.9534751010130211</v>
      </c>
      <c r="U10" s="33">
        <v>11.522519179609667</v>
      </c>
      <c r="V10" s="33">
        <v>13.19980701099203</v>
      </c>
      <c r="W10" s="33">
        <v>14.896128265485739</v>
      </c>
      <c r="X10" s="22" t="s">
        <v>49</v>
      </c>
    </row>
    <row r="11" spans="1:24" x14ac:dyDescent="0.25">
      <c r="A11" s="22">
        <v>3</v>
      </c>
      <c r="B11" s="22" t="s">
        <v>43</v>
      </c>
      <c r="C11" s="22" t="s">
        <v>32</v>
      </c>
      <c r="D11" s="22" t="s">
        <v>44</v>
      </c>
      <c r="E11" s="22" t="s">
        <v>58</v>
      </c>
      <c r="F11" s="22" t="s">
        <v>55</v>
      </c>
      <c r="G11" s="22" t="s">
        <v>59</v>
      </c>
      <c r="H11" s="22" t="s">
        <v>51</v>
      </c>
      <c r="I11" s="22" t="s">
        <v>48</v>
      </c>
      <c r="J11" s="33">
        <v>0</v>
      </c>
      <c r="K11" s="33">
        <v>1.8346669413366765</v>
      </c>
      <c r="L11" s="33">
        <v>4.2867855970372721</v>
      </c>
      <c r="M11" s="33">
        <v>7.3332343610123427</v>
      </c>
      <c r="N11" s="33">
        <v>11.410289514650161</v>
      </c>
      <c r="O11" s="33">
        <v>16.879423352261426</v>
      </c>
      <c r="P11" s="33">
        <v>23.609895886442782</v>
      </c>
      <c r="Q11" s="33">
        <v>31.244629290327129</v>
      </c>
      <c r="R11" s="33">
        <v>39.627290693600912</v>
      </c>
      <c r="S11" s="33">
        <v>48.297671610351379</v>
      </c>
      <c r="T11" s="33">
        <v>57.14607504671708</v>
      </c>
      <c r="U11" s="33">
        <v>66.081891685655307</v>
      </c>
      <c r="V11" s="33">
        <v>74.953604531566441</v>
      </c>
      <c r="W11" s="33">
        <v>83.689593047393231</v>
      </c>
      <c r="X11" s="22" t="s">
        <v>49</v>
      </c>
    </row>
    <row r="12" spans="1:24" x14ac:dyDescent="0.25">
      <c r="A12" s="22">
        <v>3</v>
      </c>
      <c r="B12" s="22" t="s">
        <v>43</v>
      </c>
      <c r="C12" s="22" t="s">
        <v>32</v>
      </c>
      <c r="D12" s="22" t="s">
        <v>44</v>
      </c>
      <c r="E12" s="22" t="s">
        <v>58</v>
      </c>
      <c r="F12" s="22" t="s">
        <v>55</v>
      </c>
      <c r="G12" s="22" t="s">
        <v>59</v>
      </c>
      <c r="H12" s="22" t="s">
        <v>61</v>
      </c>
      <c r="I12" s="22" t="s">
        <v>48</v>
      </c>
      <c r="J12" s="33">
        <v>0</v>
      </c>
      <c r="K12" s="33">
        <v>0.58753264041010878</v>
      </c>
      <c r="L12" s="33">
        <v>1.272626544964333</v>
      </c>
      <c r="M12" s="33">
        <v>1.9635605091377051</v>
      </c>
      <c r="N12" s="33">
        <v>2.64022831695894</v>
      </c>
      <c r="O12" s="33">
        <v>3.113543726833421</v>
      </c>
      <c r="P12" s="33">
        <v>3.7831121280368034</v>
      </c>
      <c r="Q12" s="33">
        <v>4.3380563815096007</v>
      </c>
      <c r="R12" s="33">
        <v>4.8479007592473158</v>
      </c>
      <c r="S12" s="33">
        <v>5.2525474159963661</v>
      </c>
      <c r="T12" s="33">
        <v>5.6128106463303213</v>
      </c>
      <c r="U12" s="33">
        <v>5.9504274680278577</v>
      </c>
      <c r="V12" s="33">
        <v>5.8749425550114092</v>
      </c>
      <c r="W12" s="33">
        <v>5.8109068108824085</v>
      </c>
      <c r="X12" s="22" t="s">
        <v>49</v>
      </c>
    </row>
    <row r="13" spans="1:24" x14ac:dyDescent="0.25">
      <c r="A13" s="22">
        <v>3</v>
      </c>
      <c r="B13" s="22" t="s">
        <v>43</v>
      </c>
      <c r="C13" s="22" t="s">
        <v>32</v>
      </c>
      <c r="D13" s="22" t="s">
        <v>44</v>
      </c>
      <c r="E13" s="22" t="s">
        <v>58</v>
      </c>
      <c r="F13" s="22" t="s">
        <v>55</v>
      </c>
      <c r="G13" s="22" t="s">
        <v>62</v>
      </c>
      <c r="H13" s="22" t="s">
        <v>47</v>
      </c>
      <c r="I13" s="22" t="s">
        <v>48</v>
      </c>
      <c r="J13" s="33">
        <v>0</v>
      </c>
      <c r="K13" s="33">
        <v>0.81451899150745033</v>
      </c>
      <c r="L13" s="33">
        <v>1.8632544786346614</v>
      </c>
      <c r="M13" s="33">
        <v>3.0880419263028398</v>
      </c>
      <c r="N13" s="33">
        <v>4.4680283348867196</v>
      </c>
      <c r="O13" s="33">
        <v>5.959634522132502</v>
      </c>
      <c r="P13" s="33">
        <v>7.5860425615478331</v>
      </c>
      <c r="Q13" s="33">
        <v>9.2956844676274315</v>
      </c>
      <c r="R13" s="33">
        <v>11.185141514439298</v>
      </c>
      <c r="S13" s="33">
        <v>13.206181957712756</v>
      </c>
      <c r="T13" s="33">
        <v>15.420883252372132</v>
      </c>
      <c r="U13" s="33">
        <v>17.849572214367527</v>
      </c>
      <c r="V13" s="33">
        <v>20.432179920713889</v>
      </c>
      <c r="W13" s="33">
        <v>23.183721787313569</v>
      </c>
      <c r="X13" s="22" t="s">
        <v>49</v>
      </c>
    </row>
    <row r="14" spans="1:24" x14ac:dyDescent="0.25">
      <c r="A14" s="22">
        <v>3</v>
      </c>
      <c r="B14" s="22" t="s">
        <v>43</v>
      </c>
      <c r="C14" s="22" t="s">
        <v>32</v>
      </c>
      <c r="D14" s="22" t="s">
        <v>44</v>
      </c>
      <c r="E14" s="22" t="s">
        <v>58</v>
      </c>
      <c r="F14" s="22" t="s">
        <v>55</v>
      </c>
      <c r="G14" s="22" t="s">
        <v>62</v>
      </c>
      <c r="H14" s="22" t="s">
        <v>53</v>
      </c>
      <c r="I14" s="22" t="s">
        <v>48</v>
      </c>
      <c r="J14" s="33">
        <v>0</v>
      </c>
      <c r="K14" s="33">
        <v>1.8841227432929333</v>
      </c>
      <c r="L14" s="33">
        <v>5.0539354970612491</v>
      </c>
      <c r="M14" s="33">
        <v>6.1463922293414832</v>
      </c>
      <c r="N14" s="33">
        <v>7.7689384974575324</v>
      </c>
      <c r="O14" s="33">
        <v>9.5706675840244113</v>
      </c>
      <c r="P14" s="33">
        <v>11.549054844343933</v>
      </c>
      <c r="Q14" s="33">
        <v>13.581429042388686</v>
      </c>
      <c r="R14" s="33">
        <v>15.89800585402957</v>
      </c>
      <c r="S14" s="33">
        <v>18.208949887043168</v>
      </c>
      <c r="T14" s="33">
        <v>20.642705012916625</v>
      </c>
      <c r="U14" s="33">
        <v>23.273220367939036</v>
      </c>
      <c r="V14" s="33">
        <v>25.995650042356981</v>
      </c>
      <c r="W14" s="33">
        <v>28.79799275409594</v>
      </c>
      <c r="X14" s="22" t="s">
        <v>49</v>
      </c>
    </row>
    <row r="15" spans="1:24" x14ac:dyDescent="0.25">
      <c r="A15" s="22">
        <v>3</v>
      </c>
      <c r="B15" s="22" t="s">
        <v>43</v>
      </c>
      <c r="C15" s="22" t="s">
        <v>32</v>
      </c>
      <c r="D15" s="22" t="s">
        <v>63</v>
      </c>
      <c r="E15" s="22" t="s">
        <v>45</v>
      </c>
      <c r="F15" s="22" t="s">
        <v>46</v>
      </c>
      <c r="H15" s="22" t="s">
        <v>51</v>
      </c>
      <c r="I15" s="22" t="s">
        <v>48</v>
      </c>
      <c r="J15" s="33">
        <v>0.18960810344048901</v>
      </c>
      <c r="K15" s="33">
        <v>0.39376409935238599</v>
      </c>
      <c r="L15" s="33">
        <v>0.58936082780437893</v>
      </c>
      <c r="M15" s="33">
        <v>0.77725921521060093</v>
      </c>
      <c r="N15" s="33">
        <v>0.96259808795928092</v>
      </c>
      <c r="O15" s="33">
        <v>1.1455289894311969</v>
      </c>
      <c r="P15" s="33">
        <v>1.3262359375015138</v>
      </c>
      <c r="Q15" s="33">
        <v>1.5049236434229447</v>
      </c>
      <c r="R15" s="33">
        <v>1.6818061863108147</v>
      </c>
      <c r="S15" s="33">
        <v>1.8570971844708266</v>
      </c>
      <c r="T15" s="33">
        <v>2.0310020513543257</v>
      </c>
      <c r="U15" s="33">
        <v>2.2037125023914745</v>
      </c>
      <c r="V15" s="33">
        <v>2.3754031641041666</v>
      </c>
      <c r="W15" s="33">
        <v>2.5462299505218575</v>
      </c>
      <c r="X15" s="22" t="s">
        <v>49</v>
      </c>
    </row>
    <row r="16" spans="1:24" x14ac:dyDescent="0.25">
      <c r="A16" s="22">
        <v>3</v>
      </c>
      <c r="B16" s="22" t="s">
        <v>43</v>
      </c>
      <c r="C16" s="22" t="s">
        <v>32</v>
      </c>
      <c r="D16" s="22" t="s">
        <v>63</v>
      </c>
      <c r="E16" s="22" t="s">
        <v>45</v>
      </c>
      <c r="F16" s="22" t="s">
        <v>46</v>
      </c>
      <c r="H16" s="22" t="s">
        <v>64</v>
      </c>
      <c r="I16" s="22" t="s">
        <v>48</v>
      </c>
      <c r="J16" s="33">
        <v>0</v>
      </c>
      <c r="K16" s="33">
        <v>0</v>
      </c>
      <c r="L16" s="33">
        <v>0.16227116117054499</v>
      </c>
      <c r="M16" s="33">
        <v>0.40146801534336274</v>
      </c>
      <c r="N16" s="33">
        <v>0.62003756109298314</v>
      </c>
      <c r="O16" s="33">
        <v>0.80935273592210366</v>
      </c>
      <c r="P16" s="33">
        <v>0.97116035583585991</v>
      </c>
      <c r="Q16" s="33">
        <v>1.1097550777209002</v>
      </c>
      <c r="R16" s="33">
        <v>1.2305271499916459</v>
      </c>
      <c r="S16" s="33">
        <v>1.3385723538792251</v>
      </c>
      <c r="T16" s="33">
        <v>1.4379703707119522</v>
      </c>
      <c r="U16" s="33">
        <v>1.531668910813418</v>
      </c>
      <c r="V16" s="33">
        <v>1.6216692243379665</v>
      </c>
      <c r="W16" s="33">
        <v>1.7092819993250807</v>
      </c>
      <c r="X16" s="22" t="s">
        <v>49</v>
      </c>
    </row>
    <row r="17" spans="1:24" x14ac:dyDescent="0.25">
      <c r="A17" s="22">
        <v>3</v>
      </c>
      <c r="B17" s="22" t="s">
        <v>43</v>
      </c>
      <c r="C17" s="22" t="s">
        <v>32</v>
      </c>
      <c r="D17" s="22" t="s">
        <v>63</v>
      </c>
      <c r="E17" s="22" t="s">
        <v>58</v>
      </c>
      <c r="F17" s="22" t="s">
        <v>55</v>
      </c>
      <c r="G17" s="22" t="s">
        <v>59</v>
      </c>
      <c r="H17" s="22" t="s">
        <v>50</v>
      </c>
      <c r="I17" s="22" t="s">
        <v>48</v>
      </c>
      <c r="J17" s="33">
        <v>0</v>
      </c>
      <c r="K17" s="33">
        <v>0.18007483487267265</v>
      </c>
      <c r="L17" s="33">
        <v>0.31112683343524011</v>
      </c>
      <c r="M17" s="33">
        <v>0.4157579715412939</v>
      </c>
      <c r="N17" s="33">
        <v>0.50581659118385014</v>
      </c>
      <c r="O17" s="33">
        <v>0.5605289248189057</v>
      </c>
      <c r="P17" s="33">
        <v>0.59437308761395136</v>
      </c>
      <c r="Q17" s="33">
        <v>0.61522381629648104</v>
      </c>
      <c r="R17" s="33">
        <v>0.63813145948005079</v>
      </c>
      <c r="S17" s="33">
        <v>0.65809681240636486</v>
      </c>
      <c r="T17" s="33">
        <v>0.66453205640373958</v>
      </c>
      <c r="U17" s="33">
        <v>0.66988660475453876</v>
      </c>
      <c r="V17" s="33">
        <v>0.67444878264602937</v>
      </c>
      <c r="W17" s="33">
        <v>0.67841410182849837</v>
      </c>
      <c r="X17" s="22" t="s">
        <v>49</v>
      </c>
    </row>
    <row r="18" spans="1:24" x14ac:dyDescent="0.25">
      <c r="A18" s="22">
        <v>3</v>
      </c>
      <c r="B18" s="22" t="s">
        <v>43</v>
      </c>
      <c r="C18" s="22" t="s">
        <v>32</v>
      </c>
      <c r="D18" s="22" t="s">
        <v>63</v>
      </c>
      <c r="E18" s="22" t="s">
        <v>58</v>
      </c>
      <c r="F18" s="22" t="s">
        <v>55</v>
      </c>
      <c r="G18" s="22" t="s">
        <v>59</v>
      </c>
      <c r="H18" s="22" t="s">
        <v>51</v>
      </c>
      <c r="I18" s="22" t="s">
        <v>48</v>
      </c>
      <c r="J18" s="33">
        <v>0</v>
      </c>
      <c r="K18" s="33">
        <v>3.7164669697532764</v>
      </c>
      <c r="L18" s="33">
        <v>6.9069160759232036</v>
      </c>
      <c r="M18" s="33">
        <v>9.1940577783551483</v>
      </c>
      <c r="N18" s="33">
        <v>11.234862670350527</v>
      </c>
      <c r="O18" s="33">
        <v>12.286296895772383</v>
      </c>
      <c r="P18" s="33">
        <v>12.736726702518238</v>
      </c>
      <c r="Q18" s="33">
        <v>12.485176508400658</v>
      </c>
      <c r="R18" s="33">
        <v>12.563955169668874</v>
      </c>
      <c r="S18" s="33">
        <v>12.695359233101263</v>
      </c>
      <c r="T18" s="33">
        <v>12.557948343080851</v>
      </c>
      <c r="U18" s="33">
        <v>12.425575709982953</v>
      </c>
      <c r="V18" s="33">
        <v>9.660474534030195</v>
      </c>
      <c r="W18" s="33">
        <v>7.2398809453226844</v>
      </c>
      <c r="X18" s="22" t="s">
        <v>49</v>
      </c>
    </row>
    <row r="19" spans="1:24" x14ac:dyDescent="0.25">
      <c r="A19" s="22">
        <v>3</v>
      </c>
      <c r="B19" s="22" t="s">
        <v>43</v>
      </c>
      <c r="C19" s="22" t="s">
        <v>32</v>
      </c>
      <c r="D19" s="22" t="s">
        <v>63</v>
      </c>
      <c r="E19" s="22" t="s">
        <v>58</v>
      </c>
      <c r="F19" s="22" t="s">
        <v>55</v>
      </c>
      <c r="G19" s="22" t="s">
        <v>59</v>
      </c>
      <c r="H19" s="22" t="s">
        <v>64</v>
      </c>
      <c r="I19" s="22" t="s">
        <v>48</v>
      </c>
      <c r="J19" s="33">
        <v>0</v>
      </c>
      <c r="K19" s="33">
        <v>2.3483023511713119</v>
      </c>
      <c r="L19" s="33">
        <v>4.0886542867238198</v>
      </c>
      <c r="M19" s="33">
        <v>5.3999588751269432</v>
      </c>
      <c r="N19" s="33">
        <v>6.4376499523735351</v>
      </c>
      <c r="O19" s="33">
        <v>6.9746854871420148</v>
      </c>
      <c r="P19" s="33">
        <v>6.7630364437763824</v>
      </c>
      <c r="Q19" s="33">
        <v>6.5959623775167149</v>
      </c>
      <c r="R19" s="33">
        <v>6.655321715693324</v>
      </c>
      <c r="S19" s="33">
        <v>6.720650484152598</v>
      </c>
      <c r="T19" s="33">
        <v>6.7696339801944987</v>
      </c>
      <c r="U19" s="33">
        <v>6.8474700658846208</v>
      </c>
      <c r="V19" s="33">
        <v>6.9252265844295469</v>
      </c>
      <c r="W19" s="33">
        <v>6.9587988533052956</v>
      </c>
      <c r="X19" s="22" t="s">
        <v>49</v>
      </c>
    </row>
    <row r="20" spans="1:24" x14ac:dyDescent="0.25">
      <c r="A20" s="22">
        <v>3</v>
      </c>
      <c r="B20" s="22" t="s">
        <v>43</v>
      </c>
      <c r="C20" s="22" t="s">
        <v>32</v>
      </c>
      <c r="D20" s="22" t="s">
        <v>63</v>
      </c>
      <c r="E20" s="22" t="s">
        <v>58</v>
      </c>
      <c r="F20" s="22" t="s">
        <v>55</v>
      </c>
      <c r="G20" s="22" t="s">
        <v>59</v>
      </c>
      <c r="H20" s="22" t="s">
        <v>65</v>
      </c>
      <c r="I20" s="22" t="s">
        <v>48</v>
      </c>
      <c r="J20" s="33">
        <v>0</v>
      </c>
      <c r="K20" s="33">
        <v>2.2316142840530376E-4</v>
      </c>
      <c r="L20" s="33">
        <v>4.7912072056106744E-4</v>
      </c>
      <c r="M20" s="33">
        <v>7.551410804650569E-4</v>
      </c>
      <c r="N20" s="33">
        <v>1.0319659338964143E-3</v>
      </c>
      <c r="O20" s="33">
        <v>1.0649781025454336E-3</v>
      </c>
      <c r="P20" s="33">
        <v>1.0272749699775936E-3</v>
      </c>
      <c r="Q20" s="33">
        <v>2.841840013380407E-3</v>
      </c>
      <c r="R20" s="33">
        <v>4.2612792576489653E-3</v>
      </c>
      <c r="S20" s="33">
        <v>5.3121784694521853E-3</v>
      </c>
      <c r="T20" s="33">
        <v>6.0625844559826772E-3</v>
      </c>
      <c r="U20" s="33">
        <v>6.172287459593034E-3</v>
      </c>
      <c r="V20" s="33">
        <v>5.9453306945910951E-3</v>
      </c>
      <c r="W20" s="33">
        <v>5.5508196423275005E-3</v>
      </c>
      <c r="X20" s="22" t="s">
        <v>49</v>
      </c>
    </row>
    <row r="21" spans="1:24" x14ac:dyDescent="0.25">
      <c r="A21" s="22">
        <v>3</v>
      </c>
      <c r="B21" s="22" t="s">
        <v>43</v>
      </c>
      <c r="C21" s="22" t="s">
        <v>32</v>
      </c>
      <c r="D21" s="22" t="s">
        <v>63</v>
      </c>
      <c r="E21" s="22" t="s">
        <v>58</v>
      </c>
      <c r="F21" s="22" t="s">
        <v>55</v>
      </c>
      <c r="G21" s="22" t="s">
        <v>59</v>
      </c>
      <c r="H21" s="22" t="s">
        <v>66</v>
      </c>
      <c r="I21" s="22" t="s">
        <v>48</v>
      </c>
      <c r="J21" s="33">
        <v>0</v>
      </c>
      <c r="K21" s="33">
        <v>8.4184840254989624E-2</v>
      </c>
      <c r="L21" s="33">
        <v>0.16239701458864322</v>
      </c>
      <c r="M21" s="33">
        <v>0.23512376902455009</v>
      </c>
      <c r="N21" s="33">
        <v>0.30288999232847991</v>
      </c>
      <c r="O21" s="33">
        <v>0.35402568957558933</v>
      </c>
      <c r="P21" s="33">
        <v>0.39151513018702772</v>
      </c>
      <c r="Q21" s="33">
        <v>0.41894094275872473</v>
      </c>
      <c r="R21" s="33">
        <v>0.44362190645983618</v>
      </c>
      <c r="S21" s="33">
        <v>0.46294029947210014</v>
      </c>
      <c r="T21" s="33">
        <v>0.46721180540781215</v>
      </c>
      <c r="U21" s="33">
        <v>0.4701225235964796</v>
      </c>
      <c r="V21" s="33">
        <v>0.47254558316191858</v>
      </c>
      <c r="W21" s="33">
        <v>0.47461792263745023</v>
      </c>
      <c r="X21" s="22" t="s">
        <v>49</v>
      </c>
    </row>
    <row r="22" spans="1:24" x14ac:dyDescent="0.25">
      <c r="A22" s="22">
        <v>3</v>
      </c>
      <c r="B22" s="22" t="s">
        <v>43</v>
      </c>
      <c r="C22" s="22" t="s">
        <v>32</v>
      </c>
      <c r="D22" s="22" t="s">
        <v>67</v>
      </c>
      <c r="E22" s="22" t="s">
        <v>45</v>
      </c>
      <c r="F22" s="22" t="s">
        <v>46</v>
      </c>
      <c r="H22" s="22" t="s">
        <v>47</v>
      </c>
      <c r="I22" s="22" t="s">
        <v>48</v>
      </c>
      <c r="J22" s="33">
        <v>0</v>
      </c>
      <c r="K22" s="33">
        <v>1.0841907947154956</v>
      </c>
      <c r="L22" s="33">
        <v>8.2553147552546839</v>
      </c>
      <c r="M22" s="33">
        <v>15.100045970955893</v>
      </c>
      <c r="N22" s="33">
        <v>21.266572565641042</v>
      </c>
      <c r="O22" s="33">
        <v>26.730305129961685</v>
      </c>
      <c r="P22" s="33">
        <v>31.584530134235891</v>
      </c>
      <c r="Q22" s="33">
        <v>35.250831775323732</v>
      </c>
      <c r="R22" s="33">
        <v>38.214481325826746</v>
      </c>
      <c r="S22" s="33">
        <v>39.651563738922775</v>
      </c>
      <c r="T22" s="33">
        <v>40.644390177784494</v>
      </c>
      <c r="U22" s="33">
        <v>41.11185419424497</v>
      </c>
      <c r="V22" s="33">
        <v>41.512340297918655</v>
      </c>
      <c r="W22" s="33">
        <v>41.895499687014315</v>
      </c>
      <c r="X22" s="22" t="s">
        <v>49</v>
      </c>
    </row>
    <row r="23" spans="1:24" x14ac:dyDescent="0.25">
      <c r="A23" s="22">
        <v>3</v>
      </c>
      <c r="B23" s="22" t="s">
        <v>43</v>
      </c>
      <c r="C23" s="22" t="s">
        <v>32</v>
      </c>
      <c r="D23" s="22" t="s">
        <v>67</v>
      </c>
      <c r="E23" s="22" t="s">
        <v>45</v>
      </c>
      <c r="F23" s="22" t="s">
        <v>46</v>
      </c>
      <c r="H23" s="22" t="s">
        <v>68</v>
      </c>
      <c r="I23" s="22" t="s">
        <v>48</v>
      </c>
      <c r="J23" s="33">
        <v>12.378124351326404</v>
      </c>
      <c r="K23" s="33">
        <v>30.274073839753207</v>
      </c>
      <c r="L23" s="33">
        <v>48.040512513149885</v>
      </c>
      <c r="M23" s="33">
        <v>65.650837028538959</v>
      </c>
      <c r="N23" s="33">
        <v>83.10149533287219</v>
      </c>
      <c r="O23" s="33">
        <v>100.39019282300394</v>
      </c>
      <c r="P23" s="33">
        <v>117.51631487768303</v>
      </c>
      <c r="Q23" s="33">
        <v>134.48129270030847</v>
      </c>
      <c r="R23" s="33">
        <v>151.28883505219139</v>
      </c>
      <c r="S23" s="33">
        <v>167.87537369843596</v>
      </c>
      <c r="T23" s="33">
        <v>181.51174873235402</v>
      </c>
      <c r="U23" s="33">
        <v>193.01343419065407</v>
      </c>
      <c r="V23" s="33">
        <v>198.19054523689272</v>
      </c>
      <c r="W23" s="33">
        <v>201.39008395463634</v>
      </c>
      <c r="X23" s="22" t="s">
        <v>49</v>
      </c>
    </row>
    <row r="24" spans="1:24" x14ac:dyDescent="0.25">
      <c r="A24" s="22">
        <v>3</v>
      </c>
      <c r="B24" s="22" t="s">
        <v>43</v>
      </c>
      <c r="C24" s="22" t="s">
        <v>32</v>
      </c>
      <c r="D24" s="22" t="s">
        <v>67</v>
      </c>
      <c r="E24" s="22" t="s">
        <v>45</v>
      </c>
      <c r="F24" s="22" t="s">
        <v>46</v>
      </c>
      <c r="H24" s="22" t="s">
        <v>50</v>
      </c>
      <c r="I24" s="22" t="s">
        <v>48</v>
      </c>
      <c r="J24" s="33">
        <v>0</v>
      </c>
      <c r="K24" s="33">
        <v>0.64454850702841204</v>
      </c>
      <c r="L24" s="33">
        <v>1.3636113674235166</v>
      </c>
      <c r="M24" s="33">
        <v>2.185588699228453</v>
      </c>
      <c r="N24" s="33">
        <v>2.9798917147308908</v>
      </c>
      <c r="O24" s="33">
        <v>3.753068857648171</v>
      </c>
      <c r="P24" s="33">
        <v>44.2760875677859</v>
      </c>
      <c r="Q24" s="33">
        <v>82.599477287380594</v>
      </c>
      <c r="R24" s="33">
        <v>119.67725627943517</v>
      </c>
      <c r="S24" s="33">
        <v>156.05687328205312</v>
      </c>
      <c r="T24" s="33">
        <v>192.0465052420081</v>
      </c>
      <c r="U24" s="33">
        <v>227.81788820620667</v>
      </c>
      <c r="V24" s="33">
        <v>263.46627099156672</v>
      </c>
      <c r="W24" s="33">
        <v>299.01482505927413</v>
      </c>
      <c r="X24" s="22" t="s">
        <v>49</v>
      </c>
    </row>
    <row r="25" spans="1:24" x14ac:dyDescent="0.25">
      <c r="A25" s="22">
        <v>3</v>
      </c>
      <c r="B25" s="22" t="s">
        <v>43</v>
      </c>
      <c r="C25" s="22" t="s">
        <v>32</v>
      </c>
      <c r="D25" s="22" t="s">
        <v>67</v>
      </c>
      <c r="E25" s="22" t="s">
        <v>45</v>
      </c>
      <c r="F25" s="22" t="s">
        <v>46</v>
      </c>
      <c r="H25" s="22" t="s">
        <v>51</v>
      </c>
      <c r="I25" s="22" t="s">
        <v>48</v>
      </c>
      <c r="J25" s="33">
        <v>0.18960810344048901</v>
      </c>
      <c r="K25" s="33">
        <v>21.469773669138064</v>
      </c>
      <c r="L25" s="33">
        <v>42.56003362407813</v>
      </c>
      <c r="M25" s="33">
        <v>62.123220218336726</v>
      </c>
      <c r="N25" s="33">
        <v>80.611119601698277</v>
      </c>
      <c r="O25" s="33">
        <v>98.113671759817919</v>
      </c>
      <c r="P25" s="33">
        <v>114.71204021358096</v>
      </c>
      <c r="Q25" s="33">
        <v>121.33255521142596</v>
      </c>
      <c r="R25" s="33">
        <v>127.12034701756762</v>
      </c>
      <c r="S25" s="33">
        <v>132.74847058363741</v>
      </c>
      <c r="T25" s="33">
        <v>138.21913981574747</v>
      </c>
      <c r="U25" s="33">
        <v>139.74180823803536</v>
      </c>
      <c r="V25" s="33">
        <v>141.2089570299112</v>
      </c>
      <c r="W25" s="33">
        <v>142.62417831428198</v>
      </c>
      <c r="X25" s="22" t="s">
        <v>49</v>
      </c>
    </row>
    <row r="26" spans="1:24" x14ac:dyDescent="0.25">
      <c r="A26" s="22">
        <v>3</v>
      </c>
      <c r="B26" s="22" t="s">
        <v>43</v>
      </c>
      <c r="C26" s="22" t="s">
        <v>32</v>
      </c>
      <c r="D26" s="22" t="s">
        <v>67</v>
      </c>
      <c r="E26" s="22" t="s">
        <v>45</v>
      </c>
      <c r="F26" s="22" t="s">
        <v>46</v>
      </c>
      <c r="H26" s="22" t="s">
        <v>64</v>
      </c>
      <c r="I26" s="22" t="s">
        <v>48</v>
      </c>
      <c r="J26" s="33">
        <v>0</v>
      </c>
      <c r="K26" s="33">
        <v>0</v>
      </c>
      <c r="L26" s="33">
        <v>0</v>
      </c>
      <c r="M26" s="33">
        <v>9.6309840147927706E-2</v>
      </c>
      <c r="N26" s="33">
        <v>0.19570039051239813</v>
      </c>
      <c r="O26" s="33">
        <v>0.29163760220123103</v>
      </c>
      <c r="P26" s="33">
        <v>0.38481112149951879</v>
      </c>
      <c r="Q26" s="33">
        <v>0.47578557035199381</v>
      </c>
      <c r="R26" s="33">
        <v>0.5650182231873182</v>
      </c>
      <c r="S26" s="33">
        <v>0.65287627243403901</v>
      </c>
      <c r="T26" s="33">
        <v>0.73965260914660835</v>
      </c>
      <c r="U26" s="33">
        <v>0.8255796370974342</v>
      </c>
      <c r="V26" s="33">
        <v>0.91084101004027596</v>
      </c>
      <c r="W26" s="33">
        <v>0.99558139335279172</v>
      </c>
      <c r="X26" s="22" t="s">
        <v>49</v>
      </c>
    </row>
    <row r="27" spans="1:24" x14ac:dyDescent="0.25">
      <c r="A27" s="22">
        <v>3</v>
      </c>
      <c r="B27" s="22" t="s">
        <v>43</v>
      </c>
      <c r="C27" s="22" t="s">
        <v>32</v>
      </c>
      <c r="D27" s="22" t="s">
        <v>67</v>
      </c>
      <c r="E27" s="22" t="s">
        <v>45</v>
      </c>
      <c r="F27" s="22" t="s">
        <v>46</v>
      </c>
      <c r="H27" s="22" t="s">
        <v>61</v>
      </c>
      <c r="I27" s="22" t="s">
        <v>48</v>
      </c>
      <c r="J27" s="33">
        <v>0</v>
      </c>
      <c r="K27" s="33">
        <v>0</v>
      </c>
      <c r="L27" s="33">
        <v>0.200362201192501</v>
      </c>
      <c r="M27" s="33">
        <v>0.41667297081437904</v>
      </c>
      <c r="N27" s="33">
        <v>0.63293653976149811</v>
      </c>
      <c r="O27" s="33">
        <v>0.84916081572339408</v>
      </c>
      <c r="P27" s="33">
        <v>1.065352383325582</v>
      </c>
      <c r="Q27" s="33">
        <v>1.1011403359137295</v>
      </c>
      <c r="R27" s="33">
        <v>1.122559781676554</v>
      </c>
      <c r="S27" s="33">
        <v>1.1439773582350796</v>
      </c>
      <c r="T27" s="33">
        <v>1.1653933790396169</v>
      </c>
      <c r="U27" s="33">
        <v>1.186808105004908</v>
      </c>
      <c r="V27" s="33">
        <v>1.2082217533068531</v>
      </c>
      <c r="W27" s="33">
        <v>1.2296345047088852</v>
      </c>
      <c r="X27" s="22" t="s">
        <v>49</v>
      </c>
    </row>
    <row r="28" spans="1:24" x14ac:dyDescent="0.25">
      <c r="A28" s="22">
        <v>3</v>
      </c>
      <c r="B28" s="22" t="s">
        <v>43</v>
      </c>
      <c r="C28" s="22" t="s">
        <v>32</v>
      </c>
      <c r="D28" s="22" t="s">
        <v>67</v>
      </c>
      <c r="E28" s="22" t="s">
        <v>45</v>
      </c>
      <c r="F28" s="22" t="s">
        <v>52</v>
      </c>
      <c r="H28" s="22" t="s">
        <v>53</v>
      </c>
      <c r="I28" s="22" t="s">
        <v>48</v>
      </c>
      <c r="J28" s="33">
        <v>0</v>
      </c>
      <c r="K28" s="33">
        <v>0</v>
      </c>
      <c r="L28" s="33">
        <v>0</v>
      </c>
      <c r="M28" s="33">
        <v>2.7852615789342998</v>
      </c>
      <c r="N28" s="33">
        <v>13.524920805512799</v>
      </c>
      <c r="O28" s="33">
        <v>23.915940899951099</v>
      </c>
      <c r="P28" s="33">
        <v>33.956665023232098</v>
      </c>
      <c r="Q28" s="33">
        <v>43.65169792445748</v>
      </c>
      <c r="R28" s="33">
        <v>53.011582182768677</v>
      </c>
      <c r="S28" s="33">
        <v>62.052080771748358</v>
      </c>
      <c r="T28" s="33">
        <v>70.793166288808223</v>
      </c>
      <c r="U28" s="33">
        <v>79.257847081963675</v>
      </c>
      <c r="V28" s="33">
        <v>87.470963418366352</v>
      </c>
      <c r="W28" s="33">
        <v>95.458066861614768</v>
      </c>
      <c r="X28" s="22" t="s">
        <v>49</v>
      </c>
    </row>
    <row r="29" spans="1:24" x14ac:dyDescent="0.25">
      <c r="A29" s="22">
        <v>3</v>
      </c>
      <c r="B29" s="22" t="s">
        <v>43</v>
      </c>
      <c r="C29" s="22" t="s">
        <v>32</v>
      </c>
      <c r="D29" s="22" t="s">
        <v>67</v>
      </c>
      <c r="E29" s="22" t="s">
        <v>54</v>
      </c>
      <c r="F29" s="22" t="s">
        <v>55</v>
      </c>
      <c r="H29" s="22" t="s">
        <v>56</v>
      </c>
      <c r="I29" s="22" t="s">
        <v>48</v>
      </c>
      <c r="J29" s="33">
        <v>0</v>
      </c>
      <c r="K29" s="33">
        <v>4.8172303994014323</v>
      </c>
      <c r="L29" s="33">
        <v>10.098455802106908</v>
      </c>
      <c r="M29" s="33">
        <v>16.76185929823864</v>
      </c>
      <c r="N29" s="33">
        <v>22.572604666797119</v>
      </c>
      <c r="O29" s="33">
        <v>28.66678010661558</v>
      </c>
      <c r="P29" s="33">
        <v>32.138963373214274</v>
      </c>
      <c r="Q29" s="33">
        <v>35.392093740070081</v>
      </c>
      <c r="R29" s="33">
        <v>37.998880307919563</v>
      </c>
      <c r="S29" s="33">
        <v>40.956414414645259</v>
      </c>
      <c r="T29" s="33">
        <v>44.198668318053151</v>
      </c>
      <c r="U29" s="33">
        <v>47.822759533058232</v>
      </c>
      <c r="V29" s="33">
        <v>51.79661702978651</v>
      </c>
      <c r="W29" s="33">
        <v>56.263698369688655</v>
      </c>
      <c r="X29" s="22" t="s">
        <v>49</v>
      </c>
    </row>
    <row r="30" spans="1:24" x14ac:dyDescent="0.25">
      <c r="A30" s="22">
        <v>3</v>
      </c>
      <c r="B30" s="22" t="s">
        <v>43</v>
      </c>
      <c r="C30" s="22" t="s">
        <v>32</v>
      </c>
      <c r="D30" s="22" t="s">
        <v>67</v>
      </c>
      <c r="E30" s="22" t="s">
        <v>69</v>
      </c>
      <c r="F30" s="22" t="s">
        <v>70</v>
      </c>
      <c r="H30" s="22" t="s">
        <v>47</v>
      </c>
      <c r="I30" s="22" t="s">
        <v>48</v>
      </c>
      <c r="J30" s="33">
        <v>0.87271517671399512</v>
      </c>
      <c r="K30" s="33">
        <v>1.7079036008292883</v>
      </c>
      <c r="L30" s="33">
        <v>1.8885556424090855</v>
      </c>
      <c r="M30" s="33">
        <v>1.9383004074817822</v>
      </c>
      <c r="N30" s="33">
        <v>1.8820102785837294</v>
      </c>
      <c r="O30" s="33">
        <v>1.8538652141347032</v>
      </c>
      <c r="P30" s="33">
        <v>1.7964405555069225</v>
      </c>
      <c r="Q30" s="33">
        <v>1.7333868839893372</v>
      </c>
      <c r="R30" s="33">
        <v>1.6494971376277046</v>
      </c>
      <c r="S30" s="33">
        <v>1.5684218977109743</v>
      </c>
      <c r="T30" s="33">
        <v>1.5107136066507616</v>
      </c>
      <c r="U30" s="33">
        <v>1.4652778727630889</v>
      </c>
      <c r="V30" s="33">
        <v>1.4509217081061436</v>
      </c>
      <c r="W30" s="33">
        <v>1.4210257588338346</v>
      </c>
      <c r="X30" s="22" t="s">
        <v>71</v>
      </c>
    </row>
    <row r="31" spans="1:24" x14ac:dyDescent="0.25">
      <c r="A31" s="22">
        <v>3</v>
      </c>
      <c r="B31" s="22" t="s">
        <v>43</v>
      </c>
      <c r="C31" s="22" t="s">
        <v>32</v>
      </c>
      <c r="D31" s="22" t="s">
        <v>67</v>
      </c>
      <c r="E31" s="22" t="s">
        <v>69</v>
      </c>
      <c r="F31" s="22" t="s">
        <v>70</v>
      </c>
      <c r="H31" s="22" t="s">
        <v>50</v>
      </c>
      <c r="I31" s="22" t="s">
        <v>48</v>
      </c>
      <c r="J31" s="33">
        <v>3.6326769230720046</v>
      </c>
      <c r="K31" s="33">
        <v>7.1091487384519132</v>
      </c>
      <c r="L31" s="33">
        <v>7.8611128615278183</v>
      </c>
      <c r="M31" s="33">
        <v>8.0681754461429183</v>
      </c>
      <c r="N31" s="33">
        <v>7.8338677846047737</v>
      </c>
      <c r="O31" s="33">
        <v>7.7167139538357032</v>
      </c>
      <c r="P31" s="33">
        <v>7.4776838122975651</v>
      </c>
      <c r="Q31" s="33">
        <v>7.2152229046056169</v>
      </c>
      <c r="R31" s="33">
        <v>6.8660318353753205</v>
      </c>
      <c r="S31" s="33">
        <v>6.5285561492219299</v>
      </c>
      <c r="T31" s="33">
        <v>6.288345387683794</v>
      </c>
      <c r="U31" s="33">
        <v>6.0992191453763587</v>
      </c>
      <c r="V31" s="33">
        <v>6.0394616099918226</v>
      </c>
      <c r="W31" s="33">
        <v>5.9150197211458373</v>
      </c>
      <c r="X31" s="22" t="s">
        <v>71</v>
      </c>
    </row>
    <row r="32" spans="1:24" x14ac:dyDescent="0.25">
      <c r="A32" s="22">
        <v>3</v>
      </c>
      <c r="B32" s="22" t="s">
        <v>43</v>
      </c>
      <c r="C32" s="22" t="s">
        <v>32</v>
      </c>
      <c r="D32" s="22" t="s">
        <v>67</v>
      </c>
      <c r="E32" s="22" t="s">
        <v>69</v>
      </c>
      <c r="F32" s="22" t="s">
        <v>70</v>
      </c>
      <c r="H32" s="22" t="s">
        <v>51</v>
      </c>
      <c r="I32" s="22" t="s">
        <v>48</v>
      </c>
      <c r="J32" s="33">
        <v>6.4035476091389381</v>
      </c>
      <c r="K32" s="33">
        <v>12.531742671084903</v>
      </c>
      <c r="L32" s="33">
        <v>13.857277026176664</v>
      </c>
      <c r="M32" s="33">
        <v>14.222279239897576</v>
      </c>
      <c r="N32" s="33">
        <v>13.809250419108114</v>
      </c>
      <c r="O32" s="33">
        <v>13.602736008713384</v>
      </c>
      <c r="P32" s="33">
        <v>13.181382576032043</v>
      </c>
      <c r="Q32" s="33">
        <v>12.718726261271762</v>
      </c>
      <c r="R32" s="33">
        <v>12.10318524734328</v>
      </c>
      <c r="S32" s="33">
        <v>11.508295674454271</v>
      </c>
      <c r="T32" s="33">
        <v>11.084861088799961</v>
      </c>
      <c r="U32" s="33">
        <v>10.751476391399164</v>
      </c>
      <c r="V32" s="33">
        <v>10.646138033228826</v>
      </c>
      <c r="W32" s="33">
        <v>10.426776505443259</v>
      </c>
      <c r="X32" s="22" t="s">
        <v>71</v>
      </c>
    </row>
    <row r="33" spans="1:24" x14ac:dyDescent="0.25">
      <c r="A33" s="22">
        <v>3</v>
      </c>
      <c r="B33" s="22" t="s">
        <v>43</v>
      </c>
      <c r="C33" s="22" t="s">
        <v>32</v>
      </c>
      <c r="D33" s="22" t="s">
        <v>67</v>
      </c>
      <c r="E33" s="22" t="s">
        <v>72</v>
      </c>
      <c r="F33" s="22" t="s">
        <v>73</v>
      </c>
      <c r="H33" s="22" t="s">
        <v>53</v>
      </c>
      <c r="I33" s="22" t="s">
        <v>48</v>
      </c>
      <c r="J33" s="33">
        <v>0</v>
      </c>
      <c r="K33" s="33">
        <v>0</v>
      </c>
      <c r="L33" s="33">
        <v>0</v>
      </c>
      <c r="M33" s="33">
        <v>8.8875140005349564</v>
      </c>
      <c r="N33" s="33">
        <v>17.775028001069913</v>
      </c>
      <c r="O33" s="33">
        <v>26.662542001604869</v>
      </c>
      <c r="P33" s="33">
        <v>35.550056002139819</v>
      </c>
      <c r="Q33" s="33">
        <v>44.437570002674768</v>
      </c>
      <c r="R33" s="33">
        <v>53.325084003209746</v>
      </c>
      <c r="S33" s="33">
        <v>62.212598003744702</v>
      </c>
      <c r="T33" s="33">
        <v>71.100112004279666</v>
      </c>
      <c r="U33" s="33">
        <v>79.987626004814587</v>
      </c>
      <c r="V33" s="33">
        <v>88.875140005349564</v>
      </c>
      <c r="W33" s="33">
        <v>97.762654005884514</v>
      </c>
      <c r="X33" s="22" t="s">
        <v>71</v>
      </c>
    </row>
    <row r="34" spans="1:24" x14ac:dyDescent="0.25">
      <c r="A34" s="22">
        <v>3</v>
      </c>
      <c r="B34" s="22" t="s">
        <v>43</v>
      </c>
      <c r="C34" s="22" t="s">
        <v>32</v>
      </c>
      <c r="D34" s="22" t="s">
        <v>67</v>
      </c>
      <c r="E34" s="22" t="s">
        <v>58</v>
      </c>
      <c r="F34" s="22" t="s">
        <v>55</v>
      </c>
      <c r="G34" s="22" t="s">
        <v>59</v>
      </c>
      <c r="H34" s="22" t="s">
        <v>47</v>
      </c>
      <c r="I34" s="22" t="s">
        <v>48</v>
      </c>
      <c r="J34" s="33">
        <v>0</v>
      </c>
      <c r="K34" s="33">
        <v>1.1901160530737986</v>
      </c>
      <c r="L34" s="33">
        <v>2.8349685568766239</v>
      </c>
      <c r="M34" s="33">
        <v>4.3979221880346167</v>
      </c>
      <c r="N34" s="33">
        <v>5.9881158297179615</v>
      </c>
      <c r="O34" s="33">
        <v>7.5270647860026978</v>
      </c>
      <c r="P34" s="33">
        <v>9.1088073264183684</v>
      </c>
      <c r="Q34" s="33">
        <v>10.267740218061004</v>
      </c>
      <c r="R34" s="33">
        <v>11.469948629471187</v>
      </c>
      <c r="S34" s="33">
        <v>12.637692979923067</v>
      </c>
      <c r="T34" s="33">
        <v>13.244629965233555</v>
      </c>
      <c r="U34" s="33">
        <v>13.881108066505945</v>
      </c>
      <c r="V34" s="33">
        <v>14.518016323826146</v>
      </c>
      <c r="W34" s="33">
        <v>14.864126785038506</v>
      </c>
      <c r="X34" s="22" t="s">
        <v>49</v>
      </c>
    </row>
    <row r="35" spans="1:24" x14ac:dyDescent="0.25">
      <c r="A35" s="22">
        <v>3</v>
      </c>
      <c r="B35" s="22" t="s">
        <v>43</v>
      </c>
      <c r="C35" s="22" t="s">
        <v>32</v>
      </c>
      <c r="D35" s="22" t="s">
        <v>67</v>
      </c>
      <c r="E35" s="22" t="s">
        <v>58</v>
      </c>
      <c r="F35" s="22" t="s">
        <v>55</v>
      </c>
      <c r="G35" s="22" t="s">
        <v>59</v>
      </c>
      <c r="H35" s="22" t="s">
        <v>60</v>
      </c>
      <c r="I35" s="22" t="s">
        <v>48</v>
      </c>
      <c r="J35" s="33">
        <v>0</v>
      </c>
      <c r="K35" s="33">
        <v>7.1375070778929676E-3</v>
      </c>
      <c r="L35" s="33">
        <v>1.509347464055041E-2</v>
      </c>
      <c r="M35" s="33">
        <v>2.2880997985448518E-2</v>
      </c>
      <c r="N35" s="33">
        <v>3.0442410249617906E-2</v>
      </c>
      <c r="O35" s="33">
        <v>3.7237453075014096E-2</v>
      </c>
      <c r="P35" s="33">
        <v>4.3236164604552263E-2</v>
      </c>
      <c r="Q35" s="33">
        <v>4.844839056726246E-2</v>
      </c>
      <c r="R35" s="33">
        <v>4.9731615215065694E-2</v>
      </c>
      <c r="S35" s="33">
        <v>5.4446358635791448E-2</v>
      </c>
      <c r="T35" s="33">
        <v>5.8866661382913889E-2</v>
      </c>
      <c r="U35" s="33">
        <v>6.3213830345076702E-2</v>
      </c>
      <c r="V35" s="33">
        <v>6.7614722316021461E-2</v>
      </c>
      <c r="W35" s="33">
        <v>7.2229917608312849E-2</v>
      </c>
      <c r="X35" s="22" t="s">
        <v>49</v>
      </c>
    </row>
    <row r="36" spans="1:24" x14ac:dyDescent="0.25">
      <c r="A36" s="22">
        <v>3</v>
      </c>
      <c r="B36" s="22" t="s">
        <v>43</v>
      </c>
      <c r="C36" s="22" t="s">
        <v>32</v>
      </c>
      <c r="D36" s="22" t="s">
        <v>67</v>
      </c>
      <c r="E36" s="22" t="s">
        <v>58</v>
      </c>
      <c r="F36" s="22" t="s">
        <v>55</v>
      </c>
      <c r="G36" s="22" t="s">
        <v>59</v>
      </c>
      <c r="H36" s="22" t="s">
        <v>68</v>
      </c>
      <c r="I36" s="22" t="s">
        <v>48</v>
      </c>
      <c r="J36" s="33">
        <v>0</v>
      </c>
      <c r="K36" s="33">
        <v>10.653521144303634</v>
      </c>
      <c r="L36" s="33">
        <v>21.687480795105103</v>
      </c>
      <c r="M36" s="33">
        <v>32.769410224880012</v>
      </c>
      <c r="N36" s="33">
        <v>43.305873824857322</v>
      </c>
      <c r="O36" s="33">
        <v>53.118849579784573</v>
      </c>
      <c r="P36" s="33">
        <v>61.385942550704861</v>
      </c>
      <c r="Q36" s="33">
        <v>67.802789188120215</v>
      </c>
      <c r="R36" s="33">
        <v>73.448364246692776</v>
      </c>
      <c r="S36" s="33">
        <v>78.526459470134668</v>
      </c>
      <c r="T36" s="33">
        <v>83.35813837196433</v>
      </c>
      <c r="U36" s="33">
        <v>88.104929315468709</v>
      </c>
      <c r="V36" s="33">
        <v>92.032066511526793</v>
      </c>
      <c r="W36" s="33">
        <v>95.887225489544207</v>
      </c>
      <c r="X36" s="22" t="s">
        <v>49</v>
      </c>
    </row>
    <row r="37" spans="1:24" x14ac:dyDescent="0.25">
      <c r="A37" s="22">
        <v>3</v>
      </c>
      <c r="B37" s="22" t="s">
        <v>43</v>
      </c>
      <c r="C37" s="22" t="s">
        <v>32</v>
      </c>
      <c r="D37" s="22" t="s">
        <v>67</v>
      </c>
      <c r="E37" s="22" t="s">
        <v>58</v>
      </c>
      <c r="F37" s="22" t="s">
        <v>55</v>
      </c>
      <c r="G37" s="22" t="s">
        <v>59</v>
      </c>
      <c r="H37" s="22" t="s">
        <v>74</v>
      </c>
      <c r="I37" s="22" t="s">
        <v>48</v>
      </c>
      <c r="J37" s="33">
        <v>0</v>
      </c>
      <c r="K37" s="33">
        <v>0.35919516770920479</v>
      </c>
      <c r="L37" s="33">
        <v>0.73289439861239214</v>
      </c>
      <c r="M37" s="33">
        <v>1.1059503228810386</v>
      </c>
      <c r="N37" s="33">
        <v>1.4783107780777709</v>
      </c>
      <c r="O37" s="33">
        <v>1.8303139331251563</v>
      </c>
      <c r="P37" s="33">
        <v>2.1630183006613946</v>
      </c>
      <c r="Q37" s="33">
        <v>2.2873078040365526</v>
      </c>
      <c r="R37" s="33">
        <v>2.3553288642189227</v>
      </c>
      <c r="S37" s="33">
        <v>2.7470448825560294</v>
      </c>
      <c r="T37" s="33">
        <v>3.1386790844645911</v>
      </c>
      <c r="U37" s="33">
        <v>3.5254377551753011</v>
      </c>
      <c r="V37" s="33">
        <v>3.856574945981543</v>
      </c>
      <c r="W37" s="33">
        <v>4.1973460599059393</v>
      </c>
      <c r="X37" s="22" t="s">
        <v>49</v>
      </c>
    </row>
    <row r="38" spans="1:24" x14ac:dyDescent="0.25">
      <c r="A38" s="22">
        <v>3</v>
      </c>
      <c r="B38" s="22" t="s">
        <v>43</v>
      </c>
      <c r="C38" s="22" t="s">
        <v>32</v>
      </c>
      <c r="D38" s="22" t="s">
        <v>67</v>
      </c>
      <c r="E38" s="22" t="s">
        <v>58</v>
      </c>
      <c r="F38" s="22" t="s">
        <v>55</v>
      </c>
      <c r="G38" s="22" t="s">
        <v>59</v>
      </c>
      <c r="H38" s="22" t="s">
        <v>75</v>
      </c>
      <c r="I38" s="22" t="s">
        <v>48</v>
      </c>
      <c r="J38" s="33">
        <v>0</v>
      </c>
      <c r="K38" s="33">
        <v>1.1393404437912602</v>
      </c>
      <c r="L38" s="33">
        <v>2.3392656198972239</v>
      </c>
      <c r="M38" s="33">
        <v>3.5570473630050365</v>
      </c>
      <c r="N38" s="33">
        <v>4.842373995971843</v>
      </c>
      <c r="O38" s="33">
        <v>6.0941475649867289</v>
      </c>
      <c r="P38" s="33">
        <v>7.3592186863042928</v>
      </c>
      <c r="Q38" s="33">
        <v>8.6460970997439048</v>
      </c>
      <c r="R38" s="33">
        <v>9.9411569011247831</v>
      </c>
      <c r="S38" s="33">
        <v>11.230566881442043</v>
      </c>
      <c r="T38" s="33">
        <v>12.516984477875821</v>
      </c>
      <c r="U38" s="33">
        <v>13.800919168335662</v>
      </c>
      <c r="V38" s="33">
        <v>15.078836128091679</v>
      </c>
      <c r="W38" s="33">
        <v>16.347179077141156</v>
      </c>
      <c r="X38" s="22" t="s">
        <v>49</v>
      </c>
    </row>
    <row r="39" spans="1:24" x14ac:dyDescent="0.25">
      <c r="A39" s="22">
        <v>3</v>
      </c>
      <c r="B39" s="22" t="s">
        <v>43</v>
      </c>
      <c r="C39" s="22" t="s">
        <v>32</v>
      </c>
      <c r="D39" s="22" t="s">
        <v>67</v>
      </c>
      <c r="E39" s="22" t="s">
        <v>58</v>
      </c>
      <c r="F39" s="22" t="s">
        <v>55</v>
      </c>
      <c r="G39" s="22" t="s">
        <v>59</v>
      </c>
      <c r="H39" s="22" t="s">
        <v>50</v>
      </c>
      <c r="I39" s="22" t="s">
        <v>48</v>
      </c>
      <c r="J39" s="33">
        <v>0</v>
      </c>
      <c r="K39" s="33">
        <v>8.0039434318682332</v>
      </c>
      <c r="L39" s="33">
        <v>16.344842877962691</v>
      </c>
      <c r="M39" s="33">
        <v>24.740646268253663</v>
      </c>
      <c r="N39" s="33">
        <v>33.268013611497175</v>
      </c>
      <c r="O39" s="33">
        <v>42.142187507389082</v>
      </c>
      <c r="P39" s="33">
        <v>51.220526552146566</v>
      </c>
      <c r="Q39" s="33">
        <v>60.750998124614291</v>
      </c>
      <c r="R39" s="33">
        <v>70.237708023624492</v>
      </c>
      <c r="S39" s="33">
        <v>78.330391997200948</v>
      </c>
      <c r="T39" s="33">
        <v>86.411187671525425</v>
      </c>
      <c r="U39" s="33">
        <v>94.711898183953281</v>
      </c>
      <c r="V39" s="33">
        <v>102.81633592337337</v>
      </c>
      <c r="W39" s="33">
        <v>111.26588927009053</v>
      </c>
      <c r="X39" s="22" t="s">
        <v>49</v>
      </c>
    </row>
    <row r="40" spans="1:24" x14ac:dyDescent="0.25">
      <c r="A40" s="22">
        <v>3</v>
      </c>
      <c r="B40" s="22" t="s">
        <v>43</v>
      </c>
      <c r="C40" s="22" t="s">
        <v>32</v>
      </c>
      <c r="D40" s="22" t="s">
        <v>67</v>
      </c>
      <c r="E40" s="22" t="s">
        <v>58</v>
      </c>
      <c r="F40" s="22" t="s">
        <v>55</v>
      </c>
      <c r="G40" s="22" t="s">
        <v>59</v>
      </c>
      <c r="H40" s="22" t="s">
        <v>51</v>
      </c>
      <c r="I40" s="22" t="s">
        <v>48</v>
      </c>
      <c r="J40" s="33">
        <v>0</v>
      </c>
      <c r="K40" s="33">
        <v>22.348389614491371</v>
      </c>
      <c r="L40" s="33">
        <v>47.027760251757215</v>
      </c>
      <c r="M40" s="33">
        <v>75.838668492590088</v>
      </c>
      <c r="N40" s="33">
        <v>110.10143397924254</v>
      </c>
      <c r="O40" s="33">
        <v>150.72222784551289</v>
      </c>
      <c r="P40" s="33">
        <v>198.77216382876114</v>
      </c>
      <c r="Q40" s="33">
        <v>254.95140571525289</v>
      </c>
      <c r="R40" s="33">
        <v>320.21019284253242</v>
      </c>
      <c r="S40" s="33">
        <v>394.97989055787104</v>
      </c>
      <c r="T40" s="33">
        <v>479.36907941533826</v>
      </c>
      <c r="U40" s="33">
        <v>572.98728111115395</v>
      </c>
      <c r="V40" s="33">
        <v>674.95361096095473</v>
      </c>
      <c r="W40" s="33">
        <v>784.19462211981966</v>
      </c>
      <c r="X40" s="22" t="s">
        <v>49</v>
      </c>
    </row>
    <row r="41" spans="1:24" x14ac:dyDescent="0.25">
      <c r="A41" s="22">
        <v>3</v>
      </c>
      <c r="B41" s="22" t="s">
        <v>43</v>
      </c>
      <c r="C41" s="22" t="s">
        <v>32</v>
      </c>
      <c r="D41" s="22" t="s">
        <v>67</v>
      </c>
      <c r="E41" s="22" t="s">
        <v>58</v>
      </c>
      <c r="F41" s="22" t="s">
        <v>55</v>
      </c>
      <c r="G41" s="22" t="s">
        <v>59</v>
      </c>
      <c r="H41" s="22" t="s">
        <v>61</v>
      </c>
      <c r="I41" s="22" t="s">
        <v>48</v>
      </c>
      <c r="J41" s="33">
        <v>0</v>
      </c>
      <c r="K41" s="33">
        <v>0.14280394511296648</v>
      </c>
      <c r="L41" s="33">
        <v>0.31109126232053136</v>
      </c>
      <c r="M41" s="33">
        <v>0.49670625869748825</v>
      </c>
      <c r="N41" s="33">
        <v>0.70119646649591028</v>
      </c>
      <c r="O41" s="33">
        <v>0.9230961607662399</v>
      </c>
      <c r="P41" s="33">
        <v>1.1631815371457026</v>
      </c>
      <c r="Q41" s="33">
        <v>1.4419064945542062</v>
      </c>
      <c r="R41" s="33">
        <v>1.7485270588782975</v>
      </c>
      <c r="S41" s="33">
        <v>2.0786468517812557</v>
      </c>
      <c r="T41" s="33">
        <v>2.432538221445772</v>
      </c>
      <c r="U41" s="33">
        <v>2.8096298483512863</v>
      </c>
      <c r="V41" s="33">
        <v>3.2083226244569794</v>
      </c>
      <c r="W41" s="33">
        <v>3.6702841585612322</v>
      </c>
      <c r="X41" s="22" t="s">
        <v>49</v>
      </c>
    </row>
    <row r="42" spans="1:24" x14ac:dyDescent="0.25">
      <c r="A42" s="22">
        <v>3</v>
      </c>
      <c r="B42" s="22" t="s">
        <v>43</v>
      </c>
      <c r="C42" s="22" t="s">
        <v>32</v>
      </c>
      <c r="D42" s="22" t="s">
        <v>67</v>
      </c>
      <c r="E42" s="22" t="s">
        <v>58</v>
      </c>
      <c r="F42" s="22" t="s">
        <v>55</v>
      </c>
      <c r="G42" s="22" t="s">
        <v>59</v>
      </c>
      <c r="H42" s="22" t="s">
        <v>53</v>
      </c>
      <c r="I42" s="22" t="s">
        <v>48</v>
      </c>
      <c r="J42" s="33">
        <v>0</v>
      </c>
      <c r="K42" s="33">
        <v>0.41065594567677621</v>
      </c>
      <c r="L42" s="33">
        <v>0.81646911196747352</v>
      </c>
      <c r="M42" s="33">
        <v>1.2397724213557118</v>
      </c>
      <c r="N42" s="33">
        <v>1.6540650942785924</v>
      </c>
      <c r="O42" s="33">
        <v>2.047488958965336</v>
      </c>
      <c r="P42" s="33">
        <v>2.4321599412387567</v>
      </c>
      <c r="Q42" s="33">
        <v>2.8142639878457234</v>
      </c>
      <c r="R42" s="33">
        <v>3.1848710266195837</v>
      </c>
      <c r="S42" s="33">
        <v>3.5447814461292046</v>
      </c>
      <c r="T42" s="33">
        <v>3.8938911335909538</v>
      </c>
      <c r="U42" s="33">
        <v>3.9189972189466169</v>
      </c>
      <c r="V42" s="33">
        <v>3.8656329256460258</v>
      </c>
      <c r="W42" s="33">
        <v>3.7413115302773137</v>
      </c>
      <c r="X42" s="22" t="s">
        <v>49</v>
      </c>
    </row>
    <row r="43" spans="1:24" x14ac:dyDescent="0.25">
      <c r="A43" s="22">
        <v>3</v>
      </c>
      <c r="B43" s="22" t="s">
        <v>43</v>
      </c>
      <c r="C43" s="22" t="s">
        <v>32</v>
      </c>
      <c r="D43" s="22" t="s">
        <v>67</v>
      </c>
      <c r="E43" s="22" t="s">
        <v>58</v>
      </c>
      <c r="F43" s="22" t="s">
        <v>55</v>
      </c>
      <c r="G43" s="22" t="s">
        <v>62</v>
      </c>
      <c r="H43" s="22" t="s">
        <v>47</v>
      </c>
      <c r="I43" s="22" t="s">
        <v>48</v>
      </c>
      <c r="J43" s="33">
        <v>0</v>
      </c>
      <c r="K43" s="33">
        <v>0.15019382420590949</v>
      </c>
      <c r="L43" s="33">
        <v>0.28845579055123444</v>
      </c>
      <c r="M43" s="33">
        <v>0.4107462152266465</v>
      </c>
      <c r="N43" s="33">
        <v>0.53305222627442006</v>
      </c>
      <c r="O43" s="33">
        <v>0.64506847345689466</v>
      </c>
      <c r="P43" s="33">
        <v>0.75888723282072501</v>
      </c>
      <c r="Q43" s="33">
        <v>0.87169450234321844</v>
      </c>
      <c r="R43" s="33">
        <v>0.82892841633305681</v>
      </c>
      <c r="S43" s="33">
        <v>0.79109680458153742</v>
      </c>
      <c r="T43" s="33">
        <v>0.76535668028094728</v>
      </c>
      <c r="U43" s="33">
        <v>0.73779036390336494</v>
      </c>
      <c r="V43" s="33">
        <v>0.71775956125767182</v>
      </c>
      <c r="W43" s="33">
        <v>0.69321078885820397</v>
      </c>
      <c r="X43" s="22" t="s">
        <v>49</v>
      </c>
    </row>
    <row r="44" spans="1:24" x14ac:dyDescent="0.25">
      <c r="A44" s="22">
        <v>3</v>
      </c>
      <c r="B44" s="22" t="s">
        <v>43</v>
      </c>
      <c r="C44" s="22" t="s">
        <v>32</v>
      </c>
      <c r="D44" s="22" t="s">
        <v>67</v>
      </c>
      <c r="E44" s="22" t="s">
        <v>58</v>
      </c>
      <c r="F44" s="22" t="s">
        <v>55</v>
      </c>
      <c r="G44" s="22" t="s">
        <v>62</v>
      </c>
      <c r="H44" s="22" t="s">
        <v>51</v>
      </c>
      <c r="I44" s="22" t="s">
        <v>48</v>
      </c>
      <c r="J44" s="33">
        <v>0</v>
      </c>
      <c r="K44" s="33">
        <v>0.19139698822143172</v>
      </c>
      <c r="L44" s="33">
        <v>0.41224516164574243</v>
      </c>
      <c r="M44" s="33">
        <v>0.6483682747168289</v>
      </c>
      <c r="N44" s="33">
        <v>0.93495915525279538</v>
      </c>
      <c r="O44" s="33">
        <v>1.2466193945434747</v>
      </c>
      <c r="P44" s="33">
        <v>1.5883116998351621</v>
      </c>
      <c r="Q44" s="33">
        <v>1.9558140792593433</v>
      </c>
      <c r="R44" s="33">
        <v>2.349269863128423</v>
      </c>
      <c r="S44" s="33">
        <v>2.7696471101826341</v>
      </c>
      <c r="T44" s="33">
        <v>3.0234071004560317</v>
      </c>
      <c r="U44" s="33">
        <v>3.2704789768655185</v>
      </c>
      <c r="V44" s="33">
        <v>3.5215264789415239</v>
      </c>
      <c r="W44" s="33">
        <v>3.738738998361498</v>
      </c>
      <c r="X44" s="22" t="s">
        <v>49</v>
      </c>
    </row>
    <row r="45" spans="1:24" x14ac:dyDescent="0.25">
      <c r="A45" s="22">
        <v>3</v>
      </c>
      <c r="B45" s="22" t="s">
        <v>43</v>
      </c>
      <c r="C45" s="22" t="s">
        <v>32</v>
      </c>
      <c r="D45" s="22" t="s">
        <v>67</v>
      </c>
      <c r="E45" s="22" t="s">
        <v>58</v>
      </c>
      <c r="F45" s="22" t="s">
        <v>55</v>
      </c>
      <c r="G45" s="22" t="s">
        <v>62</v>
      </c>
      <c r="H45" s="22" t="s">
        <v>53</v>
      </c>
      <c r="I45" s="22" t="s">
        <v>48</v>
      </c>
      <c r="J45" s="33">
        <v>0</v>
      </c>
      <c r="K45" s="33">
        <v>2.546927822621428</v>
      </c>
      <c r="L45" s="33">
        <v>5.6147056506862301</v>
      </c>
      <c r="M45" s="33">
        <v>7.8482385915845052</v>
      </c>
      <c r="N45" s="33">
        <v>11.860851011292876</v>
      </c>
      <c r="O45" s="33">
        <v>16.308757061330592</v>
      </c>
      <c r="P45" s="33">
        <v>21.37269234917326</v>
      </c>
      <c r="Q45" s="33">
        <v>27.189388074017845</v>
      </c>
      <c r="R45" s="33">
        <v>33.666847931699579</v>
      </c>
      <c r="S45" s="33">
        <v>40.62342893618694</v>
      </c>
      <c r="T45" s="33">
        <v>48.111151132098307</v>
      </c>
      <c r="U45" s="33">
        <v>56.223743363945907</v>
      </c>
      <c r="V45" s="33">
        <v>64.913716608441518</v>
      </c>
      <c r="W45" s="33">
        <v>74.138023115987892</v>
      </c>
      <c r="X45" s="22" t="s">
        <v>49</v>
      </c>
    </row>
    <row r="46" spans="1:24" x14ac:dyDescent="0.25">
      <c r="A46" s="22">
        <v>3</v>
      </c>
      <c r="B46" s="22" t="s">
        <v>43</v>
      </c>
      <c r="C46" s="22" t="s">
        <v>32</v>
      </c>
      <c r="D46" s="22" t="s">
        <v>76</v>
      </c>
      <c r="E46" s="22" t="s">
        <v>45</v>
      </c>
      <c r="F46" s="22" t="s">
        <v>46</v>
      </c>
      <c r="H46" s="22" t="s">
        <v>64</v>
      </c>
      <c r="I46" s="22" t="s">
        <v>48</v>
      </c>
      <c r="J46" s="33">
        <v>0</v>
      </c>
      <c r="K46" s="33">
        <v>0</v>
      </c>
      <c r="L46" s="33">
        <v>0.16227116117054499</v>
      </c>
      <c r="M46" s="33">
        <v>0.30515817519543498</v>
      </c>
      <c r="N46" s="33">
        <v>0.42433717058058495</v>
      </c>
      <c r="O46" s="33">
        <v>0.51771513372087252</v>
      </c>
      <c r="P46" s="33">
        <v>0.58634923433634101</v>
      </c>
      <c r="Q46" s="33">
        <v>0.63396950736890623</v>
      </c>
      <c r="R46" s="33">
        <v>0.66550892680432761</v>
      </c>
      <c r="S46" s="33">
        <v>0.68569608144518601</v>
      </c>
      <c r="T46" s="33">
        <v>0.69831776156534386</v>
      </c>
      <c r="U46" s="33">
        <v>0.70608927371598385</v>
      </c>
      <c r="V46" s="33">
        <v>0.7108282142976905</v>
      </c>
      <c r="W46" s="33">
        <v>0.7137006059722889</v>
      </c>
      <c r="X46" s="22" t="s">
        <v>49</v>
      </c>
    </row>
    <row r="47" spans="1:24" x14ac:dyDescent="0.25">
      <c r="A47" s="22">
        <v>3</v>
      </c>
      <c r="B47" s="22" t="s">
        <v>43</v>
      </c>
      <c r="C47" s="22" t="s">
        <v>32</v>
      </c>
      <c r="D47" s="22" t="s">
        <v>76</v>
      </c>
      <c r="E47" s="22" t="s">
        <v>58</v>
      </c>
      <c r="F47" s="22" t="s">
        <v>55</v>
      </c>
      <c r="G47" s="22" t="s">
        <v>59</v>
      </c>
      <c r="H47" s="22" t="s">
        <v>50</v>
      </c>
      <c r="I47" s="22" t="s">
        <v>48</v>
      </c>
      <c r="J47" s="33">
        <v>0</v>
      </c>
      <c r="K47" s="33">
        <v>0.18196351542688591</v>
      </c>
      <c r="L47" s="33">
        <v>0.38471553923275909</v>
      </c>
      <c r="M47" s="33">
        <v>0.61055790233682794</v>
      </c>
      <c r="N47" s="33">
        <v>0.86371632937384635</v>
      </c>
      <c r="O47" s="33">
        <v>1.1393290905225084</v>
      </c>
      <c r="P47" s="33">
        <v>1.4402005390463857</v>
      </c>
      <c r="Q47" s="33">
        <v>1.7558447244912394</v>
      </c>
      <c r="R47" s="33">
        <v>2.0987590782212617</v>
      </c>
      <c r="S47" s="33">
        <v>2.451980357180422</v>
      </c>
      <c r="T47" s="33">
        <v>2.8031260151022823</v>
      </c>
      <c r="U47" s="33">
        <v>3.1530673255815316</v>
      </c>
      <c r="V47" s="33">
        <v>3.3123125688870014</v>
      </c>
      <c r="W47" s="33">
        <v>3.434924228115328</v>
      </c>
      <c r="X47" s="22" t="s">
        <v>49</v>
      </c>
    </row>
    <row r="48" spans="1:24" x14ac:dyDescent="0.25">
      <c r="A48" s="22">
        <v>3</v>
      </c>
      <c r="B48" s="22" t="s">
        <v>43</v>
      </c>
      <c r="C48" s="22" t="s">
        <v>32</v>
      </c>
      <c r="D48" s="22" t="s">
        <v>76</v>
      </c>
      <c r="E48" s="22" t="s">
        <v>58</v>
      </c>
      <c r="F48" s="22" t="s">
        <v>55</v>
      </c>
      <c r="G48" s="22" t="s">
        <v>59</v>
      </c>
      <c r="H48" s="22" t="s">
        <v>51</v>
      </c>
      <c r="I48" s="22" t="s">
        <v>48</v>
      </c>
      <c r="J48" s="33">
        <v>0</v>
      </c>
      <c r="K48" s="33">
        <v>0.19763554777122699</v>
      </c>
      <c r="L48" s="33">
        <v>0.43719059027980395</v>
      </c>
      <c r="M48" s="33">
        <v>0.68636623521433004</v>
      </c>
      <c r="N48" s="33">
        <v>0.93566690009892972</v>
      </c>
      <c r="O48" s="33">
        <v>1.1402841765906002</v>
      </c>
      <c r="P48" s="33">
        <v>1.295226999799775</v>
      </c>
      <c r="Q48" s="33">
        <v>1.2031749717064302</v>
      </c>
      <c r="R48" s="33">
        <v>1.2162944537267382</v>
      </c>
      <c r="S48" s="33">
        <v>1.1540571135994533</v>
      </c>
      <c r="T48" s="33">
        <v>0.97590602058337117</v>
      </c>
      <c r="U48" s="33">
        <v>0.85072223278964643</v>
      </c>
      <c r="V48" s="33">
        <v>0.76099188434899712</v>
      </c>
      <c r="W48" s="33">
        <v>0.69834418393671682</v>
      </c>
      <c r="X48" s="22" t="s">
        <v>49</v>
      </c>
    </row>
    <row r="49" spans="1:24" x14ac:dyDescent="0.25">
      <c r="A49" s="22">
        <v>3</v>
      </c>
      <c r="B49" s="22" t="s">
        <v>43</v>
      </c>
      <c r="C49" s="22" t="s">
        <v>32</v>
      </c>
      <c r="D49" s="22" t="s">
        <v>76</v>
      </c>
      <c r="E49" s="22" t="s">
        <v>58</v>
      </c>
      <c r="F49" s="22" t="s">
        <v>55</v>
      </c>
      <c r="G49" s="22" t="s">
        <v>59</v>
      </c>
      <c r="H49" s="22" t="s">
        <v>64</v>
      </c>
      <c r="I49" s="22" t="s">
        <v>48</v>
      </c>
      <c r="J49" s="33">
        <v>0</v>
      </c>
      <c r="K49" s="33">
        <v>0</v>
      </c>
      <c r="L49" s="33">
        <v>0</v>
      </c>
      <c r="M49" s="33">
        <v>0</v>
      </c>
      <c r="N49" s="33">
        <v>1.577101487229975E-2</v>
      </c>
      <c r="O49" s="33">
        <v>3.6396441012874238E-2</v>
      </c>
      <c r="P49" s="33">
        <v>6.3558154592730481E-2</v>
      </c>
      <c r="Q49" s="33">
        <v>9.8417473044551618E-2</v>
      </c>
      <c r="R49" s="33">
        <v>0.14225991201794194</v>
      </c>
      <c r="S49" s="33">
        <v>0.19761038657867522</v>
      </c>
      <c r="T49" s="33">
        <v>0.25050551307091445</v>
      </c>
      <c r="U49" s="33">
        <v>0.31320493161595209</v>
      </c>
      <c r="V49" s="33">
        <v>0.38459722358554327</v>
      </c>
      <c r="W49" s="33">
        <v>0.46255719796812356</v>
      </c>
      <c r="X49" s="22" t="s">
        <v>49</v>
      </c>
    </row>
    <row r="50" spans="1:24" x14ac:dyDescent="0.25">
      <c r="A50" s="22">
        <v>3</v>
      </c>
      <c r="B50" s="22" t="s">
        <v>43</v>
      </c>
      <c r="C50" s="22" t="s">
        <v>32</v>
      </c>
      <c r="D50" s="22" t="s">
        <v>76</v>
      </c>
      <c r="E50" s="22" t="s">
        <v>58</v>
      </c>
      <c r="F50" s="22" t="s">
        <v>55</v>
      </c>
      <c r="G50" s="22" t="s">
        <v>59</v>
      </c>
      <c r="H50" s="22" t="s">
        <v>66</v>
      </c>
      <c r="I50" s="22" t="s">
        <v>48</v>
      </c>
      <c r="J50" s="33">
        <v>0</v>
      </c>
      <c r="K50" s="33">
        <v>0.32209873379262216</v>
      </c>
      <c r="L50" s="33">
        <v>0.66436747661788498</v>
      </c>
      <c r="M50" s="33">
        <v>1.0087184189895309</v>
      </c>
      <c r="N50" s="33">
        <v>1.3463666423420886</v>
      </c>
      <c r="O50" s="33">
        <v>1.6411498221712328</v>
      </c>
      <c r="P50" s="33">
        <v>1.8537288912162784</v>
      </c>
      <c r="Q50" s="33">
        <v>2.0086046970782943</v>
      </c>
      <c r="R50" s="33">
        <v>2.1790578551745958</v>
      </c>
      <c r="S50" s="33">
        <v>2.302587275421089</v>
      </c>
      <c r="T50" s="33">
        <v>2.3707536790412522</v>
      </c>
      <c r="U50" s="33">
        <v>2.4262893618996686</v>
      </c>
      <c r="V50" s="33">
        <v>2.4681192665955431</v>
      </c>
      <c r="W50" s="33">
        <v>2.4970946603555659</v>
      </c>
      <c r="X50" s="22" t="s">
        <v>49</v>
      </c>
    </row>
    <row r="51" spans="1:24" x14ac:dyDescent="0.25">
      <c r="A51" s="22">
        <v>3</v>
      </c>
      <c r="B51" s="22" t="s">
        <v>43</v>
      </c>
      <c r="C51" s="22" t="s">
        <v>32</v>
      </c>
      <c r="D51" s="22" t="s">
        <v>76</v>
      </c>
      <c r="E51" s="22" t="s">
        <v>58</v>
      </c>
      <c r="F51" s="22" t="s">
        <v>55</v>
      </c>
      <c r="G51" s="22" t="s">
        <v>62</v>
      </c>
      <c r="H51" s="22" t="s">
        <v>51</v>
      </c>
      <c r="I51" s="22" t="s">
        <v>48</v>
      </c>
      <c r="J51" s="33">
        <v>0</v>
      </c>
      <c r="K51" s="33">
        <v>2.4290537499103499E-2</v>
      </c>
      <c r="L51" s="33">
        <v>5.6733522020937725E-2</v>
      </c>
      <c r="M51" s="33">
        <v>9.9097808225967712E-2</v>
      </c>
      <c r="N51" s="33">
        <v>0.15281102603735047</v>
      </c>
      <c r="O51" s="33">
        <v>0.21648252556567674</v>
      </c>
      <c r="P51" s="33">
        <v>0.28573833489912176</v>
      </c>
      <c r="Q51" s="33">
        <v>0.35583928687688665</v>
      </c>
      <c r="R51" s="33">
        <v>0.42746160472585726</v>
      </c>
      <c r="S51" s="33">
        <v>0.4899363729075879</v>
      </c>
      <c r="T51" s="33">
        <v>0.53637415005321709</v>
      </c>
      <c r="U51" s="33">
        <v>0.57120009389112503</v>
      </c>
      <c r="V51" s="33">
        <v>0.595568260134681</v>
      </c>
      <c r="W51" s="33">
        <v>0.58726775308467039</v>
      </c>
      <c r="X51" s="22" t="s">
        <v>49</v>
      </c>
    </row>
    <row r="52" spans="1:24" x14ac:dyDescent="0.25">
      <c r="A52" s="22">
        <v>3</v>
      </c>
      <c r="B52" s="22" t="s">
        <v>43</v>
      </c>
      <c r="C52" s="22" t="s">
        <v>32</v>
      </c>
      <c r="D52" s="22" t="s">
        <v>77</v>
      </c>
      <c r="E52" s="22" t="s">
        <v>58</v>
      </c>
      <c r="F52" s="22" t="s">
        <v>55</v>
      </c>
      <c r="G52" s="22" t="s">
        <v>59</v>
      </c>
      <c r="H52" s="22" t="s">
        <v>77</v>
      </c>
      <c r="I52" s="22" t="s">
        <v>48</v>
      </c>
      <c r="J52" s="33">
        <v>0</v>
      </c>
      <c r="K52" s="33">
        <v>0.56046557641405892</v>
      </c>
      <c r="L52" s="33">
        <v>1.2104386409621291</v>
      </c>
      <c r="M52" s="33">
        <v>1.9552999740923136</v>
      </c>
      <c r="N52" s="33">
        <v>2.8083236440780328</v>
      </c>
      <c r="O52" s="33">
        <v>3.7903839223488678</v>
      </c>
      <c r="P52" s="33">
        <v>4.9096023045163424</v>
      </c>
      <c r="Q52" s="33">
        <v>6.1720677296445539</v>
      </c>
      <c r="R52" s="33">
        <v>7.5817720809447495</v>
      </c>
      <c r="S52" s="33">
        <v>9.1402063069826287</v>
      </c>
      <c r="T52" s="33">
        <v>10.848558436408226</v>
      </c>
      <c r="U52" s="33">
        <v>12.704118118727123</v>
      </c>
      <c r="V52" s="33">
        <v>14.701926567828679</v>
      </c>
      <c r="W52" s="33">
        <v>16.835165389302748</v>
      </c>
      <c r="X52" s="22" t="s">
        <v>49</v>
      </c>
    </row>
    <row r="54" spans="1:24" x14ac:dyDescent="0.25">
      <c r="I54" s="22" t="s">
        <v>3</v>
      </c>
      <c r="J54" s="34">
        <f>SUM(J2:J14)</f>
        <v>0</v>
      </c>
      <c r="K54" s="34">
        <f t="shared" ref="K54:W54" si="0">SUM(K2:K14)</f>
        <v>50.848627094078473</v>
      </c>
      <c r="L54" s="34">
        <f t="shared" si="0"/>
        <v>117.03257160843727</v>
      </c>
      <c r="M54" s="34">
        <f t="shared" si="0"/>
        <v>180.36753748942667</v>
      </c>
      <c r="N54" s="34">
        <f t="shared" si="0"/>
        <v>242.72529946435563</v>
      </c>
      <c r="O54" s="34">
        <f t="shared" si="0"/>
        <v>304.2004398596419</v>
      </c>
      <c r="P54" s="34">
        <f t="shared" si="0"/>
        <v>367.96052738375431</v>
      </c>
      <c r="Q54" s="34">
        <f t="shared" si="0"/>
        <v>425.37760687973037</v>
      </c>
      <c r="R54" s="34">
        <f t="shared" si="0"/>
        <v>481.07358834293734</v>
      </c>
      <c r="S54" s="34">
        <f t="shared" si="0"/>
        <v>532.69489433900389</v>
      </c>
      <c r="T54" s="34">
        <f t="shared" si="0"/>
        <v>583.396483705842</v>
      </c>
      <c r="U54" s="34">
        <f t="shared" si="0"/>
        <v>628.16666266560935</v>
      </c>
      <c r="V54" s="34">
        <f t="shared" si="0"/>
        <v>672.40102709473854</v>
      </c>
      <c r="W54" s="34">
        <f t="shared" si="0"/>
        <v>714.96652603637324</v>
      </c>
    </row>
    <row r="55" spans="1:24" x14ac:dyDescent="0.25">
      <c r="I55" s="22" t="s">
        <v>78</v>
      </c>
      <c r="J55" s="34">
        <f>SUM(J15:J52)</f>
        <v>23.666280267132322</v>
      </c>
      <c r="K55" s="34">
        <f t="shared" ref="K55:W55" si="1">SUM(K15:K52)</f>
        <v>134.79170427629353</v>
      </c>
      <c r="L55" s="34">
        <f t="shared" si="1"/>
        <v>247.68743099599263</v>
      </c>
      <c r="M55" s="34">
        <f t="shared" si="1"/>
        <v>372.40200159820046</v>
      </c>
      <c r="N55" s="34">
        <f t="shared" si="1"/>
        <v>507.49596603270732</v>
      </c>
      <c r="O55" s="34">
        <f t="shared" si="1"/>
        <v>645.80289870484796</v>
      </c>
      <c r="P55" s="34">
        <f t="shared" si="1"/>
        <v>824.22695320115815</v>
      </c>
      <c r="Q55" s="34">
        <f t="shared" si="1"/>
        <v>994.37837687253079</v>
      </c>
      <c r="R55" s="34">
        <f t="shared" si="1"/>
        <v>1169.9623725921451</v>
      </c>
      <c r="S55" s="34">
        <f t="shared" si="1"/>
        <v>1351.429698561936</v>
      </c>
      <c r="T55" s="34">
        <f t="shared" si="1"/>
        <v>1538.0445093334463</v>
      </c>
      <c r="U55" s="34">
        <f t="shared" si="1"/>
        <v>1727.996305746673</v>
      </c>
      <c r="V55" s="34">
        <f t="shared" si="1"/>
        <v>1916.9964890283622</v>
      </c>
      <c r="W55" s="34">
        <f t="shared" si="1"/>
        <v>2112.049060058393</v>
      </c>
    </row>
    <row r="56" spans="1:24" x14ac:dyDescent="0.25">
      <c r="I56" s="22" t="s">
        <v>79</v>
      </c>
      <c r="J56" s="34">
        <f>SUM(J2:J52)</f>
        <v>23.666280267132322</v>
      </c>
      <c r="K56" s="34">
        <f t="shared" ref="K56:W56" si="2">SUM(K2:K52)</f>
        <v>185.64033137037202</v>
      </c>
      <c r="L56" s="34">
        <f t="shared" si="2"/>
        <v>364.72000260442996</v>
      </c>
      <c r="M56" s="34">
        <f t="shared" si="2"/>
        <v>552.76953908762698</v>
      </c>
      <c r="N56" s="34">
        <f t="shared" si="2"/>
        <v>750.22126549706309</v>
      </c>
      <c r="O56" s="34">
        <f t="shared" si="2"/>
        <v>950.00333856448947</v>
      </c>
      <c r="P56" s="34">
        <f t="shared" si="2"/>
        <v>1192.1874805849129</v>
      </c>
      <c r="Q56" s="34">
        <f t="shared" si="2"/>
        <v>1419.7559837522613</v>
      </c>
      <c r="R56" s="34">
        <f t="shared" si="2"/>
        <v>1651.0359609350826</v>
      </c>
      <c r="S56" s="34">
        <f t="shared" si="2"/>
        <v>1884.1245929009394</v>
      </c>
      <c r="T56" s="34">
        <f t="shared" si="2"/>
        <v>2121.440993039289</v>
      </c>
      <c r="U56" s="34">
        <f t="shared" si="2"/>
        <v>2356.1629684122827</v>
      </c>
      <c r="V56" s="34">
        <f t="shared" si="2"/>
        <v>2589.3975161231015</v>
      </c>
      <c r="W56" s="34">
        <f t="shared" si="2"/>
        <v>2827.0155860947661</v>
      </c>
    </row>
    <row r="57" spans="1:24" x14ac:dyDescent="0.25">
      <c r="I57" s="22" t="s">
        <v>80</v>
      </c>
      <c r="J57" s="34">
        <f>J56-J55-J54</f>
        <v>0</v>
      </c>
      <c r="K57" s="34">
        <f t="shared" ref="K57:W57" si="3">K56-K55-K54</f>
        <v>0</v>
      </c>
      <c r="L57" s="34">
        <f t="shared" si="3"/>
        <v>0</v>
      </c>
      <c r="M57" s="34">
        <f t="shared" si="3"/>
        <v>0</v>
      </c>
      <c r="N57" s="34">
        <f t="shared" si="3"/>
        <v>0</v>
      </c>
      <c r="O57" s="34">
        <f t="shared" si="3"/>
        <v>0</v>
      </c>
      <c r="P57" s="34">
        <f t="shared" si="3"/>
        <v>4.5474735088646412E-13</v>
      </c>
      <c r="Q57" s="34">
        <f t="shared" si="3"/>
        <v>0</v>
      </c>
      <c r="R57" s="34">
        <f t="shared" si="3"/>
        <v>0</v>
      </c>
      <c r="S57" s="34">
        <f t="shared" si="3"/>
        <v>0</v>
      </c>
      <c r="T57" s="34">
        <f t="shared" si="3"/>
        <v>0</v>
      </c>
      <c r="U57" s="34">
        <f t="shared" si="3"/>
        <v>0</v>
      </c>
      <c r="V57" s="34">
        <f t="shared" si="3"/>
        <v>0</v>
      </c>
      <c r="W57" s="34">
        <f t="shared" si="3"/>
        <v>0</v>
      </c>
    </row>
    <row r="58" spans="1:24" x14ac:dyDescent="0.25"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</row>
    <row r="59" spans="1:24" x14ac:dyDescent="0.25">
      <c r="I59" s="22" t="s">
        <v>81</v>
      </c>
      <c r="J59" s="32">
        <v>2017</v>
      </c>
      <c r="K59" s="32">
        <v>2018</v>
      </c>
      <c r="L59" s="32">
        <v>2019</v>
      </c>
      <c r="M59" s="32">
        <v>2020</v>
      </c>
      <c r="N59" s="32">
        <v>2021</v>
      </c>
      <c r="O59" s="32">
        <v>2022</v>
      </c>
      <c r="P59" s="32">
        <v>2023</v>
      </c>
      <c r="Q59" s="32">
        <v>2024</v>
      </c>
      <c r="R59" s="32">
        <v>2025</v>
      </c>
      <c r="S59" s="32">
        <v>2026</v>
      </c>
      <c r="T59" s="32">
        <v>2027</v>
      </c>
      <c r="U59" s="32">
        <v>2028</v>
      </c>
      <c r="V59" s="32">
        <v>2029</v>
      </c>
      <c r="W59" s="32">
        <v>2030</v>
      </c>
    </row>
    <row r="60" spans="1:24" x14ac:dyDescent="0.25">
      <c r="I60" s="22" t="s">
        <v>44</v>
      </c>
      <c r="J60" s="53">
        <f t="shared" ref="J60:W60" si="4">J54</f>
        <v>0</v>
      </c>
      <c r="K60" s="57">
        <f t="shared" si="4"/>
        <v>50.848627094078473</v>
      </c>
      <c r="L60" s="57">
        <f t="shared" si="4"/>
        <v>117.03257160843727</v>
      </c>
      <c r="M60" s="57">
        <f t="shared" si="4"/>
        <v>180.36753748942667</v>
      </c>
      <c r="N60" s="57">
        <f t="shared" si="4"/>
        <v>242.72529946435563</v>
      </c>
      <c r="O60" s="57">
        <f t="shared" si="4"/>
        <v>304.2004398596419</v>
      </c>
      <c r="P60" s="57">
        <f t="shared" si="4"/>
        <v>367.96052738375431</v>
      </c>
      <c r="Q60" s="57">
        <f t="shared" si="4"/>
        <v>425.37760687973037</v>
      </c>
      <c r="R60" s="57">
        <f t="shared" si="4"/>
        <v>481.07358834293734</v>
      </c>
      <c r="S60" s="57">
        <f t="shared" si="4"/>
        <v>532.69489433900389</v>
      </c>
      <c r="T60" s="57">
        <f t="shared" si="4"/>
        <v>583.396483705842</v>
      </c>
      <c r="U60" s="57">
        <f t="shared" si="4"/>
        <v>628.16666266560935</v>
      </c>
      <c r="V60" s="57">
        <f t="shared" si="4"/>
        <v>672.40102709473854</v>
      </c>
      <c r="W60" s="57">
        <f t="shared" si="4"/>
        <v>714.96652603637324</v>
      </c>
    </row>
    <row r="61" spans="1:24" x14ac:dyDescent="0.25">
      <c r="I61" s="22" t="s">
        <v>67</v>
      </c>
      <c r="J61" s="53">
        <f t="shared" ref="J61:W61" si="5">SUM(J22:J45)</f>
        <v>23.476672163691831</v>
      </c>
      <c r="K61" s="57">
        <f t="shared" si="5"/>
        <v>126.78223410855662</v>
      </c>
      <c r="L61" s="57">
        <f t="shared" si="5"/>
        <v>232.55050874534217</v>
      </c>
      <c r="M61" s="57">
        <f t="shared" si="5"/>
        <v>351.31242231846363</v>
      </c>
      <c r="N61" s="57">
        <f t="shared" si="5"/>
        <v>480.88408648410154</v>
      </c>
      <c r="O61" s="57">
        <f t="shared" si="5"/>
        <v>615.18967389215049</v>
      </c>
      <c r="P61" s="57">
        <f t="shared" si="5"/>
        <v>791.00847381034816</v>
      </c>
      <c r="Q61" s="57">
        <f t="shared" si="5"/>
        <v>959.41763427619003</v>
      </c>
      <c r="R61" s="57">
        <f t="shared" si="5"/>
        <v>1132.4336338136677</v>
      </c>
      <c r="S61" s="57">
        <f t="shared" si="5"/>
        <v>1311.269596121869</v>
      </c>
      <c r="T61" s="57">
        <f t="shared" si="5"/>
        <v>1495.6266065660127</v>
      </c>
      <c r="U61" s="57">
        <f t="shared" si="5"/>
        <v>1683.1170058035689</v>
      </c>
      <c r="V61" s="57">
        <f t="shared" si="5"/>
        <v>1872.3264318392792</v>
      </c>
      <c r="W61" s="57">
        <f t="shared" si="5"/>
        <v>2067.2072314470738</v>
      </c>
    </row>
    <row r="62" spans="1:24" x14ac:dyDescent="0.25">
      <c r="I62" s="22" t="s">
        <v>63</v>
      </c>
      <c r="J62" s="53">
        <f t="shared" ref="J62:W62" si="6">SUM(J15:J21)</f>
        <v>0.18960810344048901</v>
      </c>
      <c r="K62" s="57">
        <f t="shared" si="6"/>
        <v>6.7230162568330414</v>
      </c>
      <c r="L62" s="57">
        <f t="shared" si="6"/>
        <v>12.221205320366392</v>
      </c>
      <c r="M62" s="57">
        <f t="shared" si="6"/>
        <v>16.424380765682365</v>
      </c>
      <c r="N62" s="57">
        <f t="shared" si="6"/>
        <v>20.064886821222554</v>
      </c>
      <c r="O62" s="57">
        <f t="shared" si="6"/>
        <v>22.131483700764736</v>
      </c>
      <c r="P62" s="57">
        <f t="shared" si="6"/>
        <v>22.784074932402952</v>
      </c>
      <c r="Q62" s="57">
        <f t="shared" si="6"/>
        <v>22.732824206129806</v>
      </c>
      <c r="R62" s="57">
        <f t="shared" si="6"/>
        <v>23.217624866862192</v>
      </c>
      <c r="S62" s="57">
        <f t="shared" si="6"/>
        <v>23.738028545951835</v>
      </c>
      <c r="T62" s="57">
        <f t="shared" si="6"/>
        <v>23.93436119160916</v>
      </c>
      <c r="U62" s="57">
        <f t="shared" si="6"/>
        <v>24.154608604883077</v>
      </c>
      <c r="V62" s="57">
        <f t="shared" si="6"/>
        <v>21.735713203404412</v>
      </c>
      <c r="W62" s="57">
        <f t="shared" si="6"/>
        <v>19.612774592583193</v>
      </c>
    </row>
    <row r="63" spans="1:24" x14ac:dyDescent="0.25">
      <c r="I63" s="22" t="s">
        <v>76</v>
      </c>
      <c r="J63" s="53">
        <f t="shared" ref="J63:W63" si="7">SUM(J46:J51)</f>
        <v>0</v>
      </c>
      <c r="K63" s="57">
        <f t="shared" si="7"/>
        <v>0.72598833448983846</v>
      </c>
      <c r="L63" s="57">
        <f t="shared" si="7"/>
        <v>1.7052782893219309</v>
      </c>
      <c r="M63" s="57">
        <f t="shared" si="7"/>
        <v>2.7098985399620914</v>
      </c>
      <c r="N63" s="57">
        <f t="shared" si="7"/>
        <v>3.7386690833050999</v>
      </c>
      <c r="O63" s="57">
        <f t="shared" si="7"/>
        <v>4.6913571895837647</v>
      </c>
      <c r="P63" s="57">
        <f t="shared" si="7"/>
        <v>5.5248021538906329</v>
      </c>
      <c r="Q63" s="57">
        <f t="shared" si="7"/>
        <v>6.0558506605663078</v>
      </c>
      <c r="R63" s="57">
        <f t="shared" si="7"/>
        <v>6.7293418306707222</v>
      </c>
      <c r="S63" s="57">
        <f t="shared" si="7"/>
        <v>7.2818675871324121</v>
      </c>
      <c r="T63" s="57">
        <f t="shared" si="7"/>
        <v>7.6349831394163816</v>
      </c>
      <c r="U63" s="57">
        <f t="shared" si="7"/>
        <v>8.0205732194939081</v>
      </c>
      <c r="V63" s="57">
        <f t="shared" si="7"/>
        <v>8.232417417849458</v>
      </c>
      <c r="W63" s="57">
        <f t="shared" si="7"/>
        <v>8.3938886294326949</v>
      </c>
    </row>
    <row r="64" spans="1:24" x14ac:dyDescent="0.25">
      <c r="I64" s="22" t="s">
        <v>77</v>
      </c>
      <c r="J64" s="53">
        <f t="shared" ref="J64:W64" si="8">J52</f>
        <v>0</v>
      </c>
      <c r="K64" s="57">
        <f t="shared" si="8"/>
        <v>0.56046557641405892</v>
      </c>
      <c r="L64" s="57">
        <f t="shared" si="8"/>
        <v>1.2104386409621291</v>
      </c>
      <c r="M64" s="57">
        <f t="shared" si="8"/>
        <v>1.9552999740923136</v>
      </c>
      <c r="N64" s="57">
        <f t="shared" si="8"/>
        <v>2.8083236440780328</v>
      </c>
      <c r="O64" s="57">
        <f t="shared" si="8"/>
        <v>3.7903839223488678</v>
      </c>
      <c r="P64" s="57">
        <f t="shared" si="8"/>
        <v>4.9096023045163424</v>
      </c>
      <c r="Q64" s="57">
        <f t="shared" si="8"/>
        <v>6.1720677296445539</v>
      </c>
      <c r="R64" s="57">
        <f t="shared" si="8"/>
        <v>7.5817720809447495</v>
      </c>
      <c r="S64" s="57">
        <f t="shared" si="8"/>
        <v>9.1402063069826287</v>
      </c>
      <c r="T64" s="57">
        <f t="shared" si="8"/>
        <v>10.848558436408226</v>
      </c>
      <c r="U64" s="57">
        <f t="shared" si="8"/>
        <v>12.704118118727123</v>
      </c>
      <c r="V64" s="57">
        <f t="shared" si="8"/>
        <v>14.701926567828679</v>
      </c>
      <c r="W64" s="57">
        <f t="shared" si="8"/>
        <v>16.835165389302748</v>
      </c>
    </row>
    <row r="65" spans="6:23" x14ac:dyDescent="0.25">
      <c r="I65" s="22" t="s">
        <v>79</v>
      </c>
      <c r="J65" s="53">
        <f>SUM(J60:J64)</f>
        <v>23.666280267132318</v>
      </c>
      <c r="K65" s="57">
        <f t="shared" ref="K65:W65" si="9">SUM(K60:K64)</f>
        <v>185.64033137037202</v>
      </c>
      <c r="L65" s="57">
        <f t="shared" si="9"/>
        <v>364.72000260442991</v>
      </c>
      <c r="M65" s="57">
        <f t="shared" si="9"/>
        <v>552.76953908762709</v>
      </c>
      <c r="N65" s="57">
        <f t="shared" si="9"/>
        <v>750.22126549706297</v>
      </c>
      <c r="O65" s="57">
        <f t="shared" si="9"/>
        <v>950.0033385644897</v>
      </c>
      <c r="P65" s="57">
        <f t="shared" si="9"/>
        <v>1192.1874805849125</v>
      </c>
      <c r="Q65" s="57">
        <f t="shared" si="9"/>
        <v>1419.7559837522613</v>
      </c>
      <c r="R65" s="57">
        <f t="shared" si="9"/>
        <v>1651.035960935083</v>
      </c>
      <c r="S65" s="57">
        <f t="shared" si="9"/>
        <v>1884.1245929009399</v>
      </c>
      <c r="T65" s="57">
        <f t="shared" si="9"/>
        <v>2121.440993039289</v>
      </c>
      <c r="U65" s="57">
        <f t="shared" si="9"/>
        <v>2356.1629684122822</v>
      </c>
      <c r="V65" s="57">
        <f t="shared" si="9"/>
        <v>2589.3975161231001</v>
      </c>
      <c r="W65" s="57">
        <f t="shared" si="9"/>
        <v>2827.0155860947657</v>
      </c>
    </row>
    <row r="66" spans="6:23" x14ac:dyDescent="0.25">
      <c r="I66" s="22" t="s">
        <v>80</v>
      </c>
      <c r="J66" s="53">
        <f t="shared" ref="J66:W66" si="10">J56-J65</f>
        <v>0</v>
      </c>
      <c r="K66" s="53">
        <f t="shared" si="10"/>
        <v>0</v>
      </c>
      <c r="L66" s="57">
        <f t="shared" si="10"/>
        <v>0</v>
      </c>
      <c r="M66" s="57">
        <f t="shared" si="10"/>
        <v>0</v>
      </c>
      <c r="N66" s="57">
        <f t="shared" si="10"/>
        <v>0</v>
      </c>
      <c r="O66" s="57">
        <f t="shared" si="10"/>
        <v>0</v>
      </c>
      <c r="P66" s="57">
        <f t="shared" si="10"/>
        <v>0</v>
      </c>
      <c r="Q66" s="53">
        <f t="shared" si="10"/>
        <v>0</v>
      </c>
      <c r="R66" s="53">
        <f t="shared" si="10"/>
        <v>0</v>
      </c>
      <c r="S66" s="53">
        <f t="shared" si="10"/>
        <v>0</v>
      </c>
      <c r="T66" s="53">
        <f t="shared" si="10"/>
        <v>0</v>
      </c>
      <c r="U66" s="53">
        <f t="shared" si="10"/>
        <v>0</v>
      </c>
      <c r="V66" s="53">
        <f t="shared" si="10"/>
        <v>0</v>
      </c>
      <c r="W66" s="53">
        <f t="shared" si="10"/>
        <v>0</v>
      </c>
    </row>
    <row r="67" spans="6:23" x14ac:dyDescent="0.25"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</row>
    <row r="68" spans="6:23" ht="15.75" thickBot="1" x14ac:dyDescent="0.3"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</row>
    <row r="69" spans="6:23" x14ac:dyDescent="0.25">
      <c r="J69" s="32">
        <v>2017</v>
      </c>
      <c r="K69" s="32">
        <v>2018</v>
      </c>
      <c r="L69" s="32">
        <v>2019</v>
      </c>
      <c r="M69" s="36">
        <v>2020</v>
      </c>
      <c r="N69" s="37">
        <v>2021</v>
      </c>
      <c r="O69" s="38">
        <v>2022</v>
      </c>
      <c r="P69" s="32">
        <v>2023</v>
      </c>
      <c r="Q69" s="32">
        <v>2024</v>
      </c>
      <c r="R69" s="32">
        <v>2025</v>
      </c>
      <c r="S69" s="32">
        <v>2026</v>
      </c>
      <c r="T69" s="32">
        <v>2027</v>
      </c>
      <c r="U69" s="32">
        <v>2028</v>
      </c>
      <c r="V69" s="32">
        <v>2029</v>
      </c>
      <c r="W69" s="32">
        <v>2030</v>
      </c>
    </row>
    <row r="70" spans="6:23" x14ac:dyDescent="0.25">
      <c r="I70" s="53" t="s">
        <v>82</v>
      </c>
      <c r="J70" s="53"/>
      <c r="K70" s="53"/>
      <c r="L70" s="53"/>
      <c r="M70" s="54"/>
      <c r="N70" s="55"/>
      <c r="O70" s="56"/>
      <c r="P70" s="53"/>
      <c r="Q70" s="53"/>
      <c r="R70" s="53"/>
      <c r="S70" s="53"/>
      <c r="T70" s="53"/>
      <c r="U70" s="53"/>
      <c r="V70" s="53"/>
      <c r="W70" s="53"/>
    </row>
    <row r="71" spans="6:23" x14ac:dyDescent="0.25">
      <c r="I71" s="53" t="s">
        <v>44</v>
      </c>
      <c r="J71" s="53">
        <v>0</v>
      </c>
      <c r="K71" s="57">
        <f>K60-$J$60</f>
        <v>50.848627094078473</v>
      </c>
      <c r="L71" s="57">
        <f t="shared" ref="L71:W71" si="11">L60-$J$60</f>
        <v>117.03257160843727</v>
      </c>
      <c r="M71" s="58">
        <f t="shared" si="11"/>
        <v>180.36753748942667</v>
      </c>
      <c r="N71" s="59">
        <f t="shared" si="11"/>
        <v>242.72529946435563</v>
      </c>
      <c r="O71" s="60">
        <f t="shared" si="11"/>
        <v>304.2004398596419</v>
      </c>
      <c r="P71" s="57">
        <f t="shared" si="11"/>
        <v>367.96052738375431</v>
      </c>
      <c r="Q71" s="57">
        <f t="shared" si="11"/>
        <v>425.37760687973037</v>
      </c>
      <c r="R71" s="57">
        <f t="shared" si="11"/>
        <v>481.07358834293734</v>
      </c>
      <c r="S71" s="57">
        <f t="shared" si="11"/>
        <v>532.69489433900389</v>
      </c>
      <c r="T71" s="57">
        <f t="shared" si="11"/>
        <v>583.396483705842</v>
      </c>
      <c r="U71" s="57">
        <f t="shared" si="11"/>
        <v>628.16666266560935</v>
      </c>
      <c r="V71" s="57">
        <f t="shared" si="11"/>
        <v>672.40102709473854</v>
      </c>
      <c r="W71" s="57">
        <f t="shared" si="11"/>
        <v>714.96652603637324</v>
      </c>
    </row>
    <row r="72" spans="6:23" x14ac:dyDescent="0.25">
      <c r="I72" s="53" t="s">
        <v>67</v>
      </c>
      <c r="J72" s="53">
        <v>0</v>
      </c>
      <c r="K72" s="57">
        <f>K61-$J$61</f>
        <v>103.30556194486479</v>
      </c>
      <c r="L72" s="57">
        <f t="shared" ref="L72:W72" si="12">L61-$J$61</f>
        <v>209.07383658165034</v>
      </c>
      <c r="M72" s="58">
        <f t="shared" si="12"/>
        <v>327.8357501547718</v>
      </c>
      <c r="N72" s="59">
        <f t="shared" si="12"/>
        <v>457.40741432040971</v>
      </c>
      <c r="O72" s="60">
        <f t="shared" si="12"/>
        <v>591.71300172845872</v>
      </c>
      <c r="P72" s="57">
        <f t="shared" si="12"/>
        <v>767.53180164665628</v>
      </c>
      <c r="Q72" s="57">
        <f t="shared" si="12"/>
        <v>935.94096211249826</v>
      </c>
      <c r="R72" s="57">
        <f t="shared" si="12"/>
        <v>1108.9569616499759</v>
      </c>
      <c r="S72" s="57">
        <f t="shared" si="12"/>
        <v>1287.7929239581772</v>
      </c>
      <c r="T72" s="57">
        <f t="shared" si="12"/>
        <v>1472.1499344023209</v>
      </c>
      <c r="U72" s="57">
        <f t="shared" si="12"/>
        <v>1659.6403336398771</v>
      </c>
      <c r="V72" s="57">
        <f t="shared" si="12"/>
        <v>1848.8497596755874</v>
      </c>
      <c r="W72" s="57">
        <f t="shared" si="12"/>
        <v>2043.730559283382</v>
      </c>
    </row>
    <row r="73" spans="6:23" x14ac:dyDescent="0.25">
      <c r="I73" s="53" t="s">
        <v>63</v>
      </c>
      <c r="J73" s="53">
        <v>0</v>
      </c>
      <c r="K73" s="57">
        <f>K62-$J$62</f>
        <v>6.5334081533925525</v>
      </c>
      <c r="L73" s="57">
        <f t="shared" ref="L73:W73" si="13">L62-$J$62</f>
        <v>12.031597216925903</v>
      </c>
      <c r="M73" s="58">
        <f t="shared" si="13"/>
        <v>16.234772662241877</v>
      </c>
      <c r="N73" s="59">
        <f t="shared" si="13"/>
        <v>19.875278717782066</v>
      </c>
      <c r="O73" s="60">
        <f t="shared" si="13"/>
        <v>21.941875597324248</v>
      </c>
      <c r="P73" s="57">
        <f t="shared" si="13"/>
        <v>22.594466828962464</v>
      </c>
      <c r="Q73" s="57">
        <f t="shared" si="13"/>
        <v>22.543216102689318</v>
      </c>
      <c r="R73" s="57">
        <f t="shared" si="13"/>
        <v>23.028016763421704</v>
      </c>
      <c r="S73" s="57">
        <f t="shared" si="13"/>
        <v>23.548420442511347</v>
      </c>
      <c r="T73" s="57">
        <f t="shared" si="13"/>
        <v>23.744753088168672</v>
      </c>
      <c r="U73" s="57">
        <f t="shared" si="13"/>
        <v>23.965000501442589</v>
      </c>
      <c r="V73" s="57">
        <f t="shared" si="13"/>
        <v>21.546105099963924</v>
      </c>
      <c r="W73" s="57">
        <f t="shared" si="13"/>
        <v>19.423166489142705</v>
      </c>
    </row>
    <row r="74" spans="6:23" x14ac:dyDescent="0.25">
      <c r="F74" s="34"/>
      <c r="I74" s="53" t="s">
        <v>76</v>
      </c>
      <c r="J74" s="53">
        <v>0</v>
      </c>
      <c r="K74" s="57">
        <f>K63-$J$63</f>
        <v>0.72598833448983846</v>
      </c>
      <c r="L74" s="57">
        <f t="shared" ref="L74:W74" si="14">L63-$J$63</f>
        <v>1.7052782893219309</v>
      </c>
      <c r="M74" s="58">
        <f t="shared" si="14"/>
        <v>2.7098985399620914</v>
      </c>
      <c r="N74" s="59">
        <f t="shared" si="14"/>
        <v>3.7386690833050999</v>
      </c>
      <c r="O74" s="60">
        <f t="shared" si="14"/>
        <v>4.6913571895837647</v>
      </c>
      <c r="P74" s="57">
        <f t="shared" si="14"/>
        <v>5.5248021538906329</v>
      </c>
      <c r="Q74" s="57">
        <f t="shared" si="14"/>
        <v>6.0558506605663078</v>
      </c>
      <c r="R74" s="57">
        <f t="shared" si="14"/>
        <v>6.7293418306707222</v>
      </c>
      <c r="S74" s="57">
        <f t="shared" si="14"/>
        <v>7.2818675871324121</v>
      </c>
      <c r="T74" s="57">
        <f t="shared" si="14"/>
        <v>7.6349831394163816</v>
      </c>
      <c r="U74" s="57">
        <f t="shared" si="14"/>
        <v>8.0205732194939081</v>
      </c>
      <c r="V74" s="57">
        <f t="shared" si="14"/>
        <v>8.232417417849458</v>
      </c>
      <c r="W74" s="57">
        <f t="shared" si="14"/>
        <v>8.3938886294326949</v>
      </c>
    </row>
    <row r="75" spans="6:23" x14ac:dyDescent="0.25">
      <c r="F75" s="34"/>
      <c r="I75" s="53" t="s">
        <v>77</v>
      </c>
      <c r="J75" s="53">
        <v>0</v>
      </c>
      <c r="K75" s="57">
        <f>K64-$J$64</f>
        <v>0.56046557641405892</v>
      </c>
      <c r="L75" s="57">
        <f t="shared" ref="L75:W75" si="15">L64-$J$64</f>
        <v>1.2104386409621291</v>
      </c>
      <c r="M75" s="58">
        <f t="shared" si="15"/>
        <v>1.9552999740923136</v>
      </c>
      <c r="N75" s="59">
        <f t="shared" si="15"/>
        <v>2.8083236440780328</v>
      </c>
      <c r="O75" s="60">
        <f t="shared" si="15"/>
        <v>3.7903839223488678</v>
      </c>
      <c r="P75" s="57">
        <f t="shared" si="15"/>
        <v>4.9096023045163424</v>
      </c>
      <c r="Q75" s="57">
        <f t="shared" si="15"/>
        <v>6.1720677296445539</v>
      </c>
      <c r="R75" s="57">
        <f t="shared" si="15"/>
        <v>7.5817720809447495</v>
      </c>
      <c r="S75" s="57">
        <f t="shared" si="15"/>
        <v>9.1402063069826287</v>
      </c>
      <c r="T75" s="57">
        <f t="shared" si="15"/>
        <v>10.848558436408226</v>
      </c>
      <c r="U75" s="57">
        <f t="shared" si="15"/>
        <v>12.704118118727123</v>
      </c>
      <c r="V75" s="57">
        <f t="shared" si="15"/>
        <v>14.701926567828679</v>
      </c>
      <c r="W75" s="57">
        <f t="shared" si="15"/>
        <v>16.835165389302748</v>
      </c>
    </row>
    <row r="76" spans="6:23" x14ac:dyDescent="0.25">
      <c r="F76" s="34"/>
      <c r="G76" s="34"/>
      <c r="I76" s="53" t="s">
        <v>79</v>
      </c>
      <c r="J76" s="53">
        <v>0</v>
      </c>
      <c r="K76" s="57">
        <f>K65-$J$65</f>
        <v>161.9740511032397</v>
      </c>
      <c r="L76" s="57">
        <f t="shared" ref="L76:W76" si="16">L65-$J$65</f>
        <v>341.05372233729759</v>
      </c>
      <c r="M76" s="58">
        <f t="shared" si="16"/>
        <v>529.10325882049483</v>
      </c>
      <c r="N76" s="59">
        <f t="shared" si="16"/>
        <v>726.55498522993071</v>
      </c>
      <c r="O76" s="60">
        <f t="shared" si="16"/>
        <v>926.33705829735743</v>
      </c>
      <c r="P76" s="57">
        <f t="shared" si="16"/>
        <v>1168.5212003177801</v>
      </c>
      <c r="Q76" s="57">
        <f t="shared" si="16"/>
        <v>1396.0897034851289</v>
      </c>
      <c r="R76" s="57">
        <f t="shared" si="16"/>
        <v>1627.3696806679507</v>
      </c>
      <c r="S76" s="57">
        <f t="shared" si="16"/>
        <v>1860.4583126338075</v>
      </c>
      <c r="T76" s="57">
        <f t="shared" si="16"/>
        <v>2097.7747127721568</v>
      </c>
      <c r="U76" s="57">
        <f t="shared" si="16"/>
        <v>2332.4966881451501</v>
      </c>
      <c r="V76" s="57">
        <f t="shared" si="16"/>
        <v>2565.731235855968</v>
      </c>
      <c r="W76" s="57">
        <f t="shared" si="16"/>
        <v>2803.3493058276335</v>
      </c>
    </row>
    <row r="77" spans="6:23" x14ac:dyDescent="0.25">
      <c r="F77" s="34"/>
      <c r="I77" s="53" t="s">
        <v>80</v>
      </c>
      <c r="J77" s="53">
        <f>SUM(J71:J75)-J76</f>
        <v>0</v>
      </c>
      <c r="K77" s="53">
        <f t="shared" ref="K77:W77" si="17">SUM(K71:K75)-K76</f>
        <v>0</v>
      </c>
      <c r="L77" s="53">
        <f t="shared" si="17"/>
        <v>0</v>
      </c>
      <c r="M77" s="54">
        <f t="shared" si="17"/>
        <v>0</v>
      </c>
      <c r="N77" s="55">
        <f t="shared" si="17"/>
        <v>0</v>
      </c>
      <c r="O77" s="56">
        <f t="shared" si="17"/>
        <v>0</v>
      </c>
      <c r="P77" s="53">
        <f t="shared" si="17"/>
        <v>0</v>
      </c>
      <c r="Q77" s="53">
        <f t="shared" si="17"/>
        <v>0</v>
      </c>
      <c r="R77" s="53">
        <f t="shared" si="17"/>
        <v>0</v>
      </c>
      <c r="S77" s="53">
        <f t="shared" si="17"/>
        <v>0</v>
      </c>
      <c r="T77" s="53">
        <f t="shared" si="17"/>
        <v>0</v>
      </c>
      <c r="U77" s="53">
        <f t="shared" si="17"/>
        <v>0</v>
      </c>
      <c r="V77" s="53">
        <f t="shared" si="17"/>
        <v>0</v>
      </c>
      <c r="W77" s="53">
        <f t="shared" si="17"/>
        <v>0</v>
      </c>
    </row>
    <row r="78" spans="6:23" x14ac:dyDescent="0.25">
      <c r="F78" s="34"/>
      <c r="G78" s="34"/>
      <c r="I78" s="53"/>
      <c r="J78" s="53"/>
      <c r="K78" s="53"/>
      <c r="L78" s="53"/>
      <c r="M78" s="54"/>
      <c r="N78" s="55"/>
      <c r="O78" s="56"/>
      <c r="P78" s="53"/>
      <c r="Q78" s="53"/>
      <c r="R78" s="53"/>
      <c r="S78" s="53"/>
      <c r="T78" s="53"/>
      <c r="U78" s="53"/>
      <c r="V78" s="53"/>
      <c r="W78" s="53"/>
    </row>
    <row r="79" spans="6:23" ht="15.75" thickBot="1" x14ac:dyDescent="0.3">
      <c r="I79" s="53" t="s">
        <v>78</v>
      </c>
      <c r="J79" s="53">
        <f>SUM(J73:J77)-J78</f>
        <v>0</v>
      </c>
      <c r="K79" s="57">
        <f t="shared" ref="K79:W79" si="18">K76-K71</f>
        <v>111.12542400916124</v>
      </c>
      <c r="L79" s="57">
        <f t="shared" si="18"/>
        <v>224.02115072886033</v>
      </c>
      <c r="M79" s="61">
        <f t="shared" si="18"/>
        <v>348.73572133106813</v>
      </c>
      <c r="N79" s="62">
        <f t="shared" si="18"/>
        <v>483.82968576557505</v>
      </c>
      <c r="O79" s="63">
        <f t="shared" si="18"/>
        <v>622.13661843771547</v>
      </c>
      <c r="P79" s="57">
        <f t="shared" si="18"/>
        <v>800.56067293402577</v>
      </c>
      <c r="Q79" s="57">
        <f t="shared" si="18"/>
        <v>970.71209660539853</v>
      </c>
      <c r="R79" s="57">
        <f t="shared" si="18"/>
        <v>1146.2960923250134</v>
      </c>
      <c r="S79" s="57">
        <f t="shared" si="18"/>
        <v>1327.7634182948036</v>
      </c>
      <c r="T79" s="57">
        <f t="shared" si="18"/>
        <v>1514.3782290663148</v>
      </c>
      <c r="U79" s="57">
        <f t="shared" si="18"/>
        <v>1704.3300254795408</v>
      </c>
      <c r="V79" s="57">
        <f t="shared" si="18"/>
        <v>1893.3302087612294</v>
      </c>
      <c r="W79" s="57">
        <f t="shared" si="18"/>
        <v>2088.3827797912604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Electric_Energy_Sales</vt:lpstr>
      <vt:lpstr>CED_2018_Form_1.1</vt:lpstr>
      <vt:lpstr>CED_2018_Form_1.1b</vt:lpstr>
      <vt:lpstr>CED_2018_Form_1.7</vt:lpstr>
      <vt:lpstr>CED_2018_Load_Modifiers</vt:lpstr>
      <vt:lpstr>CED_2018_AAEE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Schiermeyer, Ken</dc:creator>
  <cp:lastModifiedBy>Schiermeyer, Ken</cp:lastModifiedBy>
  <cp:lastPrinted>2016-10-27T22:00:40Z</cp:lastPrinted>
  <dcterms:created xsi:type="dcterms:W3CDTF">2015-12-07T03:12:49Z</dcterms:created>
  <dcterms:modified xsi:type="dcterms:W3CDTF">2019-05-21T19:20:34Z</dcterms:modified>
</cp:coreProperties>
</file>