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66925"/>
  <xr:revisionPtr revIDLastSave="0" documentId="8_{C51745D5-DD64-4B8F-A05C-8FC1F2340781}" xr6:coauthVersionLast="45" xr6:coauthVersionMax="45" xr10:uidLastSave="{00000000-0000-0000-0000-000000000000}"/>
  <bookViews>
    <workbookView xWindow="-28920" yWindow="3015" windowWidth="29040" windowHeight="15840" xr2:uid="{DD05A1B1-65C7-46DA-9692-E3683F72ED95}"/>
  </bookViews>
  <sheets>
    <sheet name="Costs in Rates - Electric" sheetId="1" r:id="rId1"/>
    <sheet name="Costs in Rates - Gas" sheetId="10" r:id="rId2"/>
    <sheet name="2019 Auth Rev Req" sheetId="4" r:id="rId3"/>
    <sheet name="2020 Auth Rev Req" sheetId="9" r:id="rId4"/>
    <sheet name="Rates in Effect-WMP-Electric" sheetId="8" r:id="rId5"/>
    <sheet name="Rate in Effect-WMP-Related Gas" sheetId="11" r:id="rId6"/>
  </sheets>
  <externalReferences>
    <externalReference r:id="rId7"/>
    <externalReference r:id="rId8"/>
  </externalReferences>
  <definedNames>
    <definedName name="_xlnm.Print_Area" localSheetId="0">'Costs in Rates - Electric'!$A$1:$J$40</definedName>
    <definedName name="_xlnm.Print_Area" localSheetId="1">'Costs in Rates - Gas'!$A$1:$J$40</definedName>
    <definedName name="_xlnm.Print_Area" localSheetId="5">'Rate in Effect-WMP-Related Gas'!$A$1:$F$10</definedName>
    <definedName name="_xlnm.Print_Area" localSheetId="4">'Rates in Effect-WMP-Electric'!$A$1:$L$14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10" l="1"/>
  <c r="G35" i="10"/>
  <c r="L10" i="8" l="1"/>
  <c r="K11" i="8"/>
  <c r="J11" i="8"/>
  <c r="I11" i="8"/>
  <c r="K10" i="8"/>
  <c r="J10" i="8"/>
  <c r="I10" i="8"/>
  <c r="F10" i="11"/>
  <c r="E10" i="11"/>
  <c r="D10" i="11"/>
  <c r="C10" i="11" l="1"/>
  <c r="C9" i="11"/>
  <c r="J35" i="10" l="1"/>
  <c r="I35" i="10"/>
  <c r="E35" i="10"/>
  <c r="G104" i="9" l="1"/>
  <c r="F104" i="9"/>
  <c r="E104" i="9"/>
  <c r="D104" i="9"/>
  <c r="C104" i="9"/>
  <c r="G95" i="9"/>
  <c r="F95" i="9"/>
  <c r="E95" i="9"/>
  <c r="D95" i="9"/>
  <c r="C95" i="9"/>
  <c r="G43" i="9"/>
  <c r="G106" i="9" s="1"/>
  <c r="F43" i="9"/>
  <c r="F106" i="9" s="1"/>
  <c r="E43" i="9"/>
  <c r="E106" i="9" s="1"/>
  <c r="D43" i="9"/>
  <c r="D106" i="9" s="1"/>
  <c r="C43" i="9"/>
  <c r="C106" i="9" s="1"/>
  <c r="D96" i="4"/>
  <c r="C96" i="4"/>
  <c r="D87" i="4"/>
  <c r="C87" i="4"/>
  <c r="D38" i="4"/>
  <c r="D98" i="4" s="1"/>
  <c r="C38" i="4"/>
  <c r="C98" i="4" s="1"/>
  <c r="J35" i="1"/>
  <c r="H11" i="8" s="1"/>
  <c r="I35" i="1"/>
  <c r="H10" i="8" s="1"/>
  <c r="H35" i="1"/>
  <c r="G35" i="1"/>
  <c r="E35" i="1"/>
  <c r="F9" i="11" l="1"/>
  <c r="E9" i="11"/>
  <c r="D9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40" authorId="0" shapeId="0" xr:uid="{E8E7C98D-C3CE-4227-BC01-A0921E8643A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Do not use "other" or catch-all category for public policy proceedings; please list each one separately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I7" authorId="0" shapeId="0" xr:uid="{2104BBEE-BCDB-4C51-98CD-232ECB09465C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For Balancing Account = Y, total by revenue recovery mechansim should sum to Incremental Rev Req tab (Approved) Rev Req section)  row "Balancing Account Balances frozen etc." for each revenue recovery component. </t>
        </r>
      </text>
    </comment>
  </commentList>
</comments>
</file>

<file path=xl/sharedStrings.xml><?xml version="1.0" encoding="utf-8"?>
<sst xmlns="http://schemas.openxmlformats.org/spreadsheetml/2006/main" count="810" uniqueCount="224">
  <si>
    <t>San Diego Gas &amp; Electric Company</t>
  </si>
  <si>
    <t>Energy Division Data Request</t>
  </si>
  <si>
    <t>Date Received: November 9, 2020</t>
  </si>
  <si>
    <t>Date Responded: December 1, 2020</t>
  </si>
  <si>
    <t>SDG&amp;E - 2019 AND 2020 WILDFIRE MITIGATION PLANS (WMP) COSTS AND REVENUE REQUIREMENTS ($000) IN RATES</t>
  </si>
  <si>
    <t>2019 or 2020 WMP</t>
  </si>
  <si>
    <t>Proceeding</t>
  </si>
  <si>
    <t>Authority for Revenue Requirement</t>
  </si>
  <si>
    <t>Amount Authorized - WMP-Related Only</t>
  </si>
  <si>
    <t xml:space="preserve">Cost Breakdown </t>
  </si>
  <si>
    <t>COSTS IN RATES (Nominal $) BY YEAR IN RATES</t>
  </si>
  <si>
    <t>INCREMENTAL REVENUE REQUIREMENT IN RATES</t>
  </si>
  <si>
    <t>(A)</t>
  </si>
  <si>
    <t>(B)</t>
  </si>
  <si>
    <t>(C)</t>
  </si>
  <si>
    <t>(D)</t>
  </si>
  <si>
    <t>Costs included in amounts in Columns (C) - (D)</t>
  </si>
  <si>
    <t>Revenue Requirement included in amounts shown in "2019 Auth Rev Req" tab &amp; "2020 Auth Rev Req" tab</t>
  </si>
  <si>
    <t>2019 WMP</t>
  </si>
  <si>
    <t>2019 GRC A.17-10-007</t>
  </si>
  <si>
    <t>D.19-09-051</t>
  </si>
  <si>
    <t>Capital</t>
  </si>
  <si>
    <t>O&amp;M</t>
  </si>
  <si>
    <t>Total (Inc. FF&amp;U)</t>
  </si>
  <si>
    <t>Balancing Account</t>
  </si>
  <si>
    <t>Other CPUC-Jurisdictional (specify)</t>
  </si>
  <si>
    <t>FERC-Jurisdictional (specify)</t>
  </si>
  <si>
    <t>2020 WMP</t>
  </si>
  <si>
    <t>Total</t>
  </si>
  <si>
    <t>-</t>
  </si>
  <si>
    <t>Notes:</t>
  </si>
  <si>
    <t>FERC-related dollars are not included in SDG&amp;E's filed WMPs.</t>
  </si>
  <si>
    <t xml:space="preserve">Revenue requirement data only reflects the electric segment. Does not include Gas revenue requirement. </t>
  </si>
  <si>
    <t>Annual Period 2019</t>
  </si>
  <si>
    <t>Reporting Date: Quarter Ended December 31</t>
  </si>
  <si>
    <t>Revenue Requirement Date:</t>
  </si>
  <si>
    <t>Advice Letter:</t>
  </si>
  <si>
    <t>AL 3326-E</t>
  </si>
  <si>
    <t>AL 3377-E</t>
  </si>
  <si>
    <t>Filing Description</t>
  </si>
  <si>
    <t xml:space="preserve">Authorized Revenue Requirement       ($000) </t>
  </si>
  <si>
    <t>Revenue Recovery Mechanism</t>
  </si>
  <si>
    <t xml:space="preserve">Balancing Account </t>
  </si>
  <si>
    <t>Safety Affordability Reliability Proceedings</t>
  </si>
  <si>
    <t>SDG&amp;E General Rate Case (GRC) Attrition Year</t>
  </si>
  <si>
    <t>D.16-06-054, D.16-09-043, D.17-07-005</t>
  </si>
  <si>
    <t>Distribution</t>
  </si>
  <si>
    <t>N</t>
  </si>
  <si>
    <t>AL 3297-E, AL 3221-E</t>
  </si>
  <si>
    <t>Generation</t>
  </si>
  <si>
    <t>Energy Resource Recovery Account (ERRA) Revenue Requirement</t>
  </si>
  <si>
    <t>D.18-12-016</t>
  </si>
  <si>
    <t>Energy Resource Recovery Account (ERRA) Trigger</t>
  </si>
  <si>
    <t>D.17-08-006</t>
  </si>
  <si>
    <t>Energy Resource Recovery Account (ERRA) Balancing Account</t>
  </si>
  <si>
    <t>AL 3291-E</t>
  </si>
  <si>
    <t>Y</t>
  </si>
  <si>
    <t>Greenhouse Gas (GHG) Costs</t>
  </si>
  <si>
    <t>Electric Distribution Fixed Cost Account (EDFCA)</t>
  </si>
  <si>
    <t>Tree Trimming Balancing Account (TTBA)</t>
  </si>
  <si>
    <t>Pension Balancing Account (PBA)</t>
  </si>
  <si>
    <t>Post Retirement Benefits other than Pensions Balancing Account (PBOPBA)</t>
  </si>
  <si>
    <t>Streamlining Residual Account (SRA)</t>
  </si>
  <si>
    <t>Hazardous Substance Cleanup Cost Account (HSCCA)</t>
  </si>
  <si>
    <t>New Environmental Regulatory Balancing Account (NERBA) AB32</t>
  </si>
  <si>
    <t>Department of Water Resources (DWR)  Power Charge Credit</t>
  </si>
  <si>
    <t>D.18-11-040</t>
  </si>
  <si>
    <t>San Onofre Nuclear Generating Station (SONGS)</t>
  </si>
  <si>
    <t>AL 3297-E</t>
  </si>
  <si>
    <t>Solar Energy Project (SEP)</t>
  </si>
  <si>
    <t>Amortization - NGBA Balance</t>
  </si>
  <si>
    <t>CTC Revenue Requirement</t>
  </si>
  <si>
    <t>CTC</t>
  </si>
  <si>
    <t>Amortization - Transition Cost Balancing Account (TCBA)</t>
  </si>
  <si>
    <t>LG Revenue Requirement</t>
  </si>
  <si>
    <t>LGC</t>
  </si>
  <si>
    <t>Amortization - Local Generating Balancing Account (LGBA)</t>
  </si>
  <si>
    <t>ND Revenue Requirement</t>
  </si>
  <si>
    <t>ND</t>
  </si>
  <si>
    <t>Amortization - Nuclear Decommissioning Adjustment Mechanism</t>
  </si>
  <si>
    <t>Department of Water Resources Bond Charge (DWR-BC)</t>
  </si>
  <si>
    <t>DWR</t>
  </si>
  <si>
    <t>Palomar</t>
  </si>
  <si>
    <t>AL 3317-E</t>
  </si>
  <si>
    <t xml:space="preserve">   Subtotal Safety Affordability Reliability</t>
  </si>
  <si>
    <t>Public Policy Proceedings</t>
  </si>
  <si>
    <t>Energy Efficiency Savings Performance Incentive (ESPI) Award</t>
  </si>
  <si>
    <t>Vehicle Grid Integration (VGI)</t>
  </si>
  <si>
    <t>D.16-01-045, D.17-07-005</t>
  </si>
  <si>
    <t>Distributed Generation Renewable (DGR) Time Metered Under/(Over) Collection</t>
  </si>
  <si>
    <t>D.08-02-034</t>
  </si>
  <si>
    <t>FF&amp;U Associated with Public Purpose Programs (PPP)</t>
  </si>
  <si>
    <t>AL 3280-E, AL 3326-E</t>
  </si>
  <si>
    <t xml:space="preserve">Advanced Metering and Demand Response (AMDRMA) </t>
  </si>
  <si>
    <t xml:space="preserve">Generation </t>
  </si>
  <si>
    <t>Rewards and Penalties Balancing Account (RPBA) before Transfer</t>
  </si>
  <si>
    <t>On-Bill Financing Balancing Account (OBFBA)</t>
  </si>
  <si>
    <t>Baseline Balancing Account (BBA)</t>
  </si>
  <si>
    <t>Common Area Balancing Account (CABA)</t>
  </si>
  <si>
    <t>Master Metering Balancing Account (MMBA)</t>
  </si>
  <si>
    <t>Direct Participation Demand Response Memorandum Account (DPDRMA)</t>
  </si>
  <si>
    <t>Clean Transportation Priority Balancing Account (CTPBA)</t>
  </si>
  <si>
    <t>Distribution Performance Based Ratemaking (PBR) Incentives Reward/ Penalty</t>
  </si>
  <si>
    <t>AL 3217-E, AL 3291-E</t>
  </si>
  <si>
    <t>Critical Peak Pricing Default (CPP-D) Under/ (Over) Collection - Small Commercial</t>
  </si>
  <si>
    <t>D.08-02-034, D.14-01-002</t>
  </si>
  <si>
    <t>Critical Peak Pricing Default (CPP-D) Under/ (Over) Collection - Medium/Large Commercial</t>
  </si>
  <si>
    <t>Critical Peak Pricing Default (CPP-D) Under/ (Over) Collection - Agriculture</t>
  </si>
  <si>
    <t>Distributed Generation Renewable (DGR) Time Metered Under/(Over) Collection - Commodity</t>
  </si>
  <si>
    <t>Smart Pricing Program (SPP) Under/Over Collection - Residential</t>
  </si>
  <si>
    <t>D.12-12-004</t>
  </si>
  <si>
    <t>Smart Pricing Program (SPP) Under/Over Collection - Small Commercial</t>
  </si>
  <si>
    <t>Smart Pricing Program (SPP) Under/Over Collection - Agriculture</t>
  </si>
  <si>
    <t>Peak Time Rebate (PTR) Incentive Payment Costs</t>
  </si>
  <si>
    <t>GHG Small Business Volumetric Return</t>
  </si>
  <si>
    <t>CA Climate Credit</t>
  </si>
  <si>
    <t>GHG California Climate Credit (CCC)</t>
  </si>
  <si>
    <t>California Alternative Rates for Energy (CARE)</t>
  </si>
  <si>
    <t>AL 3280-E</t>
  </si>
  <si>
    <t>PPP</t>
  </si>
  <si>
    <t>Low Income Energy Efficiency (LIEE)/Energy Savings Assistance Programs (ESAP)</t>
  </si>
  <si>
    <t>Energy Efficiency (EE)</t>
  </si>
  <si>
    <t>Electric Program Investment Charge (EPIC)</t>
  </si>
  <si>
    <t>Family Electric Rate Assistance (FERA)</t>
  </si>
  <si>
    <t>Self-Generation Incentive Program (SGIP)</t>
  </si>
  <si>
    <t>D.17-08-030, D.17-04-017</t>
  </si>
  <si>
    <t>California Solar Initiative (CSI)</t>
  </si>
  <si>
    <t>Food Bank</t>
  </si>
  <si>
    <t>California Alternative Rates for Energy Balancing Account (CAREBA)</t>
  </si>
  <si>
    <t>Low Income Energy Efficiency Balancing Account (LIEEBA)</t>
  </si>
  <si>
    <t>Post-1997 Electric Energy Efficiency Balancing Account (PEEEBA)</t>
  </si>
  <si>
    <t>Electric Program Investment Charge Balancing Account (EPICBA)</t>
  </si>
  <si>
    <t>Electric Procurement Energy Efficiency Bal. Acct. (EPEEBA)</t>
  </si>
  <si>
    <t>Family Electric Rate Assistance Balancing Account (FERABA)</t>
  </si>
  <si>
    <t>Energy Savings Assistance Programs Memo Account (ESAPMA)</t>
  </si>
  <si>
    <t>Self-Generation Program Memorandum Account (SGPMA)</t>
  </si>
  <si>
    <t>California Solar Initiative Balancing Account (CSIBA)</t>
  </si>
  <si>
    <t>Food Bank Balance Account (FBBA)</t>
  </si>
  <si>
    <t>Total Rate Adjustment Component (TRAC)</t>
  </si>
  <si>
    <t>D.14-06-029</t>
  </si>
  <si>
    <t>TRAC</t>
  </si>
  <si>
    <t xml:space="preserve">   Subtotal Public Policy </t>
  </si>
  <si>
    <t>Non-CPUC Jurisdictional Proceedings</t>
  </si>
  <si>
    <t xml:space="preserve">Docket </t>
  </si>
  <si>
    <t>Base Transmission Revenue Requirement (BTRR)</t>
  </si>
  <si>
    <t>ER18-358-000</t>
  </si>
  <si>
    <t>Transmission</t>
  </si>
  <si>
    <t>Transmission Access Charge Balancing Account Adjustment (TACBAA)</t>
  </si>
  <si>
    <t>ER19-512-000</t>
  </si>
  <si>
    <t>Transmission Revenue Balancing Account Adjustment (TRBAA)</t>
  </si>
  <si>
    <t>ER19-209-000</t>
  </si>
  <si>
    <t>Reliability Services</t>
  </si>
  <si>
    <t>ER19-558-000</t>
  </si>
  <si>
    <t>RS</t>
  </si>
  <si>
    <t xml:space="preserve">   Subtotal Non-CPUC Jurisidictional</t>
  </si>
  <si>
    <t>Total Authorized Revenue</t>
  </si>
  <si>
    <t>Annual Period 2020</t>
  </si>
  <si>
    <t>Reporting Date: Quarter Ended September 30</t>
  </si>
  <si>
    <t>AL 3487-E</t>
  </si>
  <si>
    <t>AL 3500-E</t>
  </si>
  <si>
    <t>AL 3514-E</t>
  </si>
  <si>
    <t>AL 3535-E</t>
  </si>
  <si>
    <t>AL 3619-E</t>
  </si>
  <si>
    <t>Authority for Revenue Requirement as of 10/1/2020</t>
  </si>
  <si>
    <t>D.19-09-051, AL 3449-E</t>
  </si>
  <si>
    <t>General Rate Case Memorandum Account (GRCMA)</t>
  </si>
  <si>
    <t>Tax Cut Job Act (TCJA)</t>
  </si>
  <si>
    <t>D.19-09-051, AL 3450-E</t>
  </si>
  <si>
    <t>D.19-09-051, AL 3449-E, AL 3459-E-A</t>
  </si>
  <si>
    <t>D.20-01-005</t>
  </si>
  <si>
    <t>D.20-02-057, AL 3514-E</t>
  </si>
  <si>
    <t>AL 3452-E-B</t>
  </si>
  <si>
    <t>Power Adjustment Balancing Account (PABA)</t>
  </si>
  <si>
    <t>Power Adjustment Balancing Account (PABA) Balancing Account</t>
  </si>
  <si>
    <t>Cap Balancing Account Balance (CABA)</t>
  </si>
  <si>
    <t>D.19-12-007</t>
  </si>
  <si>
    <t>AL 3459-E-A</t>
  </si>
  <si>
    <t>D.19-12-007, D.20-09-005</t>
  </si>
  <si>
    <t>Wildfire Fund NBC</t>
  </si>
  <si>
    <t>D.20-09-023, AL 3619-E</t>
  </si>
  <si>
    <t>D.16-01-045, AL 2877-E, D.17-07-005, D.19-09-051, AL 3487-E</t>
  </si>
  <si>
    <t>SB 350 Priority Projects</t>
  </si>
  <si>
    <t>D.18-01-024, AL 3219-E, AL 3487-E</t>
  </si>
  <si>
    <t>AL 2209-E, D.08-02-034, AL 3487-E</t>
  </si>
  <si>
    <t>AL 3440-E, AL 3514-E</t>
  </si>
  <si>
    <t>AL 3217-E, AL 3452-E-B</t>
  </si>
  <si>
    <t>Officer Compensation Memorandum Account 2019 (OCMA2019)</t>
  </si>
  <si>
    <t>AL 2069-E, D.08-02-034, D.14-01-002, AL 3487-E</t>
  </si>
  <si>
    <t>AL 2816-E, D.12-12-004, AL 3487-E</t>
  </si>
  <si>
    <t>AL 2420-E-A, D.08-02-034, AL 3487-E</t>
  </si>
  <si>
    <t>GHG Revenue</t>
  </si>
  <si>
    <t>AL 3440-E</t>
  </si>
  <si>
    <t>Public Purpose Program</t>
  </si>
  <si>
    <t>D.17-08-030, D.17-04-017, D.20-01-021, AL 3514-E</t>
  </si>
  <si>
    <t>D.17-08-030, D.17-04-017, AL 3440-E</t>
  </si>
  <si>
    <t>Tree Mortality Non-Bypassable Charge (TMNBC)</t>
  </si>
  <si>
    <t>D.20-01-005, AL 3500-E</t>
  </si>
  <si>
    <t>Tree Mortality Non-Bypassable Charge Balancing Account (TMNBCBA)</t>
  </si>
  <si>
    <t>D.14-06-029, AL 3487-E</t>
  </si>
  <si>
    <t>B</t>
  </si>
  <si>
    <t>ER20-503-000</t>
  </si>
  <si>
    <t>ER20-556-000</t>
  </si>
  <si>
    <t>ER20-524-000</t>
  </si>
  <si>
    <t>ER20-563-000</t>
  </si>
  <si>
    <t>SDG&amp;E Rates and Bills Resulting from Wildfire Mitigation Plan (WMP) Costs In Rates</t>
  </si>
  <si>
    <t>Rates Effective Date (yearend unless otherwise specified)</t>
  </si>
  <si>
    <t>Total (including WMP-Related)</t>
  </si>
  <si>
    <t>WMP-Related Only</t>
  </si>
  <si>
    <t>Revenue Requirement in Rates ($000)</t>
  </si>
  <si>
    <r>
      <t>Total System Average Rate (</t>
    </r>
    <r>
      <rPr>
        <sz val="11"/>
        <color theme="1"/>
        <rFont val="Calibri"/>
        <family val="2"/>
      </rPr>
      <t>¢/kWh)</t>
    </r>
  </si>
  <si>
    <r>
      <t>Bundled System Average Rate (</t>
    </r>
    <r>
      <rPr>
        <sz val="11"/>
        <color theme="1"/>
        <rFont val="Calibri"/>
        <family val="2"/>
      </rPr>
      <t>¢/kWh)</t>
    </r>
  </si>
  <si>
    <r>
      <t>Bundled Residential Average Rate (</t>
    </r>
    <r>
      <rPr>
        <sz val="11"/>
        <color theme="1"/>
        <rFont val="Calibri"/>
        <family val="2"/>
      </rPr>
      <t>¢/kWh)</t>
    </r>
  </si>
  <si>
    <t>Bundled Residential Average Bill - Non-CARE, Inland Climate Zone  ($/month) (2)</t>
  </si>
  <si>
    <t>Bundled Residential Average Bill - Non-CARE, Inland Climate Zone ($/month) (2)</t>
  </si>
  <si>
    <t>2019 (1)</t>
  </si>
  <si>
    <t>2020 (Current - October)</t>
  </si>
  <si>
    <t>(1) 2019 Rates are based on rates effective June 1, 2019</t>
  </si>
  <si>
    <t>(2) Average bundled residential bills are based on inland and coastal customers on Schedule DR, using 500 kWh</t>
  </si>
  <si>
    <t>SDG&amp;E Incremental Rates and Bills Resulting from Natural Gas Costs Not Yet in Rates</t>
  </si>
  <si>
    <t>Rates Effective Date</t>
  </si>
  <si>
    <t>Total (including TE)</t>
  </si>
  <si>
    <t>Total System Average  Rate ($/therm)</t>
  </si>
  <si>
    <r>
      <t xml:space="preserve"> Residential Average Rate (</t>
    </r>
    <r>
      <rPr>
        <sz val="11"/>
        <color theme="1"/>
        <rFont val="Calibri"/>
        <family val="2"/>
      </rPr>
      <t>'$/therm)</t>
    </r>
  </si>
  <si>
    <t xml:space="preserve"> Residential Average Bill - Non-CARE, Climate Zone  ($/month)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</si>
</sst>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164" formatCode="mm/dd/yy;@"/>
    <numFmt numFmtId="165" formatCode="&quot;$&quot;#,##0.00000"/>
    <numFmt numFmtId="166" formatCode="&quot;$&quot;#,##0.00"/>
    <numFmt numFmtId="167" formatCode="_([$$-409]* #,##0.00_);_([$$-409]* \(#,##0.00\);_([$$-409]* &quot;-&quot;??_);_(@_)"/>
    <numFmt numFmtId="168" formatCode="_([$$-409]* #,##0_);_([$$-409]* \(#,##0\);_([$$-409]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rgb="FF000000"/>
      </left>
      <right style="thin">
        <color auto="1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auto="1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9" fillId="0" borderId="0"/>
    <xf numFmtId="44" fontId="4" fillId="0" borderId="0" applyFont="0" applyFill="0" applyBorder="0" applyAlignment="0" applyProtection="0"/>
  </cellStyleXfs>
  <cellXfs count="121">
    <xf numFmtId="0" fontId="0" fillId="0" borderId="0" xfId="0"/>
    <xf numFmtId="37" fontId="0" fillId="0" borderId="11" xfId="0" applyNumberFormat="1" applyBorder="1"/>
    <xf numFmtId="0" fontId="0" fillId="0" borderId="7" xfId="0" applyFont="1" applyBorder="1" applyAlignment="1">
      <alignment horizontal="center"/>
    </xf>
    <xf numFmtId="37" fontId="0" fillId="0" borderId="11" xfId="0" applyNumberFormat="1" applyBorder="1" applyAlignment="1">
      <alignment wrapText="1"/>
    </xf>
    <xf numFmtId="0" fontId="0" fillId="0" borderId="8" xfId="0" applyBorder="1" applyAlignment="1">
      <alignment vertical="top"/>
    </xf>
    <xf numFmtId="0" fontId="0" fillId="0" borderId="10" xfId="0" applyBorder="1" applyAlignment="1">
      <alignment horizontal="left" vertical="top"/>
    </xf>
    <xf numFmtId="0" fontId="0" fillId="0" borderId="6" xfId="0" applyFont="1" applyBorder="1" applyAlignment="1">
      <alignment horizontal="center" vertical="top" wrapText="1"/>
    </xf>
    <xf numFmtId="37" fontId="0" fillId="2" borderId="11" xfId="0" applyNumberFormat="1" applyFill="1" applyBorder="1" applyAlignment="1">
      <alignment wrapText="1"/>
    </xf>
    <xf numFmtId="37" fontId="0" fillId="2" borderId="11" xfId="0" applyNumberFormat="1" applyFill="1" applyBorder="1"/>
    <xf numFmtId="164" fontId="0" fillId="0" borderId="0" xfId="0" applyNumberFormat="1" applyAlignment="1">
      <alignment horizontal="left"/>
    </xf>
    <xf numFmtId="164" fontId="0" fillId="0" borderId="0" xfId="0" applyNumberFormat="1"/>
    <xf numFmtId="0" fontId="1" fillId="0" borderId="0" xfId="0" applyFont="1"/>
    <xf numFmtId="3" fontId="0" fillId="0" borderId="0" xfId="0" applyNumberFormat="1"/>
    <xf numFmtId="3" fontId="1" fillId="0" borderId="25" xfId="0" applyNumberFormat="1" applyFont="1" applyBorder="1"/>
    <xf numFmtId="0" fontId="0" fillId="0" borderId="13" xfId="0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2" fillId="0" borderId="28" xfId="0" applyFont="1" applyBorder="1" applyAlignment="1">
      <alignment horizontal="center" vertical="center" wrapText="1"/>
    </xf>
    <xf numFmtId="37" fontId="0" fillId="0" borderId="29" xfId="0" quotePrefix="1" applyNumberFormat="1" applyBorder="1" applyAlignment="1">
      <alignment horizontal="center" vertical="center"/>
    </xf>
    <xf numFmtId="37" fontId="0" fillId="0" borderId="29" xfId="0" applyNumberFormat="1" applyBorder="1" applyAlignment="1">
      <alignment horizontal="center" vertical="center"/>
    </xf>
    <xf numFmtId="37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2" xfId="0" applyBorder="1" applyAlignment="1">
      <alignment horizontal="left"/>
    </xf>
    <xf numFmtId="0" fontId="0" fillId="0" borderId="13" xfId="0" applyBorder="1"/>
    <xf numFmtId="0" fontId="0" fillId="0" borderId="8" xfId="0" applyBorder="1" applyAlignment="1">
      <alignment vertical="top" wrapText="1"/>
    </xf>
    <xf numFmtId="0" fontId="0" fillId="0" borderId="27" xfId="0" applyBorder="1"/>
    <xf numFmtId="37" fontId="0" fillId="2" borderId="38" xfId="0" applyNumberFormat="1" applyFill="1" applyBorder="1" applyAlignment="1">
      <alignment wrapText="1"/>
    </xf>
    <xf numFmtId="37" fontId="0" fillId="0" borderId="38" xfId="0" applyNumberFormat="1" applyBorder="1" applyAlignment="1">
      <alignment wrapText="1"/>
    </xf>
    <xf numFmtId="37" fontId="0" fillId="0" borderId="11" xfId="0" applyNumberFormat="1" applyFill="1" applyBorder="1" applyAlignment="1">
      <alignment wrapText="1"/>
    </xf>
    <xf numFmtId="37" fontId="0" fillId="0" borderId="32" xfId="0" applyNumberFormat="1" applyFill="1" applyBorder="1" applyAlignment="1">
      <alignment wrapText="1"/>
    </xf>
    <xf numFmtId="37" fontId="0" fillId="0" borderId="32" xfId="0" applyNumberFormat="1" applyBorder="1" applyAlignment="1">
      <alignment wrapText="1"/>
    </xf>
    <xf numFmtId="0" fontId="0" fillId="0" borderId="23" xfId="0" applyBorder="1" applyAlignment="1">
      <alignment horizontal="left" vertical="top"/>
    </xf>
    <xf numFmtId="37" fontId="0" fillId="2" borderId="32" xfId="0" applyNumberFormat="1" applyFill="1" applyBorder="1" applyAlignment="1">
      <alignment wrapText="1"/>
    </xf>
    <xf numFmtId="37" fontId="0" fillId="0" borderId="0" xfId="0" applyNumberFormat="1"/>
    <xf numFmtId="14" fontId="0" fillId="0" borderId="0" xfId="0" applyNumberFormat="1" applyAlignment="1">
      <alignment horizontal="left"/>
    </xf>
    <xf numFmtId="37" fontId="0" fillId="0" borderId="13" xfId="0" applyNumberFormat="1" applyBorder="1" applyAlignment="1">
      <alignment wrapText="1"/>
    </xf>
    <xf numFmtId="44" fontId="0" fillId="0" borderId="0" xfId="0" applyNumberFormat="1"/>
    <xf numFmtId="5" fontId="0" fillId="0" borderId="0" xfId="0" applyNumberFormat="1"/>
    <xf numFmtId="44" fontId="0" fillId="0" borderId="0" xfId="3" applyFont="1" applyFill="1"/>
    <xf numFmtId="44" fontId="0" fillId="0" borderId="0" xfId="3" applyFont="1"/>
    <xf numFmtId="37" fontId="1" fillId="0" borderId="0" xfId="0" applyNumberFormat="1" applyFont="1"/>
    <xf numFmtId="3" fontId="1" fillId="0" borderId="0" xfId="0" applyNumberFormat="1" applyFont="1"/>
    <xf numFmtId="5" fontId="5" fillId="0" borderId="0" xfId="0" applyNumberFormat="1" applyFont="1"/>
    <xf numFmtId="37" fontId="1" fillId="0" borderId="25" xfId="0" applyNumberFormat="1" applyFont="1" applyBorder="1"/>
    <xf numFmtId="0" fontId="0" fillId="0" borderId="0" xfId="0" applyFill="1"/>
    <xf numFmtId="0" fontId="0" fillId="0" borderId="42" xfId="0" applyBorder="1" applyAlignment="1">
      <alignment horizontal="left"/>
    </xf>
    <xf numFmtId="0" fontId="0" fillId="0" borderId="24" xfId="0" applyBorder="1" applyAlignment="1">
      <alignment vertical="top" wrapText="1"/>
    </xf>
    <xf numFmtId="0" fontId="0" fillId="0" borderId="1" xfId="0" applyBorder="1" applyAlignment="1">
      <alignment horizontal="left" vertical="center" wrapText="1"/>
    </xf>
    <xf numFmtId="37" fontId="0" fillId="0" borderId="15" xfId="0" applyNumberFormat="1" applyBorder="1" applyAlignment="1">
      <alignment vertical="top" wrapText="1"/>
    </xf>
    <xf numFmtId="165" fontId="0" fillId="0" borderId="24" xfId="0" applyNumberFormat="1" applyBorder="1" applyAlignment="1">
      <alignment vertical="top" wrapText="1"/>
    </xf>
    <xf numFmtId="166" fontId="0" fillId="0" borderId="24" xfId="0" applyNumberFormat="1" applyBorder="1" applyAlignment="1">
      <alignment vertical="top" wrapText="1"/>
    </xf>
    <xf numFmtId="167" fontId="0" fillId="0" borderId="24" xfId="0" applyNumberFormat="1" applyBorder="1" applyAlignment="1">
      <alignment horizontal="center"/>
    </xf>
    <xf numFmtId="167" fontId="0" fillId="0" borderId="13" xfId="0" applyNumberFormat="1" applyBorder="1" applyAlignment="1">
      <alignment horizontal="center"/>
    </xf>
    <xf numFmtId="167" fontId="0" fillId="0" borderId="45" xfId="0" applyNumberFormat="1" applyBorder="1" applyAlignment="1">
      <alignment horizontal="center"/>
    </xf>
    <xf numFmtId="0" fontId="0" fillId="0" borderId="47" xfId="0" applyBorder="1" applyAlignment="1">
      <alignment vertical="top" wrapText="1"/>
    </xf>
    <xf numFmtId="0" fontId="0" fillId="0" borderId="48" xfId="0" applyBorder="1" applyAlignment="1">
      <alignment vertical="top" wrapText="1"/>
    </xf>
    <xf numFmtId="0" fontId="0" fillId="0" borderId="49" xfId="0" applyBorder="1" applyAlignment="1">
      <alignment vertical="top" wrapText="1"/>
    </xf>
    <xf numFmtId="0" fontId="0" fillId="0" borderId="52" xfId="0" applyBorder="1" applyAlignment="1">
      <alignment vertical="top" wrapText="1"/>
    </xf>
    <xf numFmtId="37" fontId="0" fillId="0" borderId="53" xfId="0" applyNumberFormat="1" applyBorder="1" applyAlignment="1">
      <alignment horizontal="center"/>
    </xf>
    <xf numFmtId="167" fontId="0" fillId="0" borderId="54" xfId="0" applyNumberFormat="1" applyBorder="1" applyAlignment="1">
      <alignment horizontal="center"/>
    </xf>
    <xf numFmtId="37" fontId="0" fillId="0" borderId="55" xfId="0" applyNumberFormat="1" applyBorder="1" applyAlignment="1">
      <alignment horizontal="center"/>
    </xf>
    <xf numFmtId="167" fontId="0" fillId="0" borderId="56" xfId="0" applyNumberFormat="1" applyBorder="1" applyAlignment="1">
      <alignment horizontal="center"/>
    </xf>
    <xf numFmtId="168" fontId="0" fillId="0" borderId="43" xfId="0" applyNumberFormat="1" applyBorder="1" applyAlignment="1">
      <alignment horizontal="center"/>
    </xf>
    <xf numFmtId="168" fontId="0" fillId="0" borderId="44" xfId="0" applyNumberFormat="1" applyBorder="1" applyAlignment="1">
      <alignment horizontal="center"/>
    </xf>
    <xf numFmtId="37" fontId="0" fillId="0" borderId="58" xfId="0" applyNumberFormat="1" applyBorder="1" applyAlignment="1">
      <alignment vertical="top" wrapText="1"/>
    </xf>
    <xf numFmtId="0" fontId="0" fillId="0" borderId="0" xfId="0" applyAlignment="1">
      <alignment horizontal="centerContinuous"/>
    </xf>
    <xf numFmtId="0" fontId="1" fillId="0" borderId="0" xfId="0" applyFont="1" applyAlignment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9" xfId="0" applyBorder="1" applyAlignment="1">
      <alignment horizontal="center" vertical="top" wrapText="1"/>
    </xf>
    <xf numFmtId="0" fontId="0" fillId="0" borderId="1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5" fontId="0" fillId="0" borderId="33" xfId="0" applyNumberFormat="1" applyBorder="1" applyAlignment="1">
      <alignment horizontal="center" vertical="center"/>
    </xf>
    <xf numFmtId="5" fontId="0" fillId="0" borderId="34" xfId="0" applyNumberFormat="1" applyBorder="1" applyAlignment="1">
      <alignment horizontal="center" vertical="center"/>
    </xf>
    <xf numFmtId="5" fontId="0" fillId="0" borderId="35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5" fontId="0" fillId="0" borderId="41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5" fontId="0" fillId="0" borderId="19" xfId="0" applyNumberFormat="1" applyBorder="1" applyAlignment="1">
      <alignment horizontal="center" vertical="center"/>
    </xf>
    <xf numFmtId="5" fontId="0" fillId="0" borderId="20" xfId="0" applyNumberFormat="1" applyBorder="1" applyAlignment="1">
      <alignment horizontal="center" vertical="center"/>
    </xf>
    <xf numFmtId="5" fontId="0" fillId="0" borderId="22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51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4">
    <cellStyle name="Currency" xfId="3" builtinId="4"/>
    <cellStyle name="Normal" xfId="0" builtinId="0"/>
    <cellStyle name="Normal 10" xfId="2" xr:uid="{55B0C652-B0F4-4948-8AEB-6B0DBAB9053B}"/>
    <cellStyle name="Normal 203" xfId="1" xr:uid="{43F612FD-C3CA-4267-844A-F336D38DD5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KTSRV_REG1012_non-records\RTE_DSGN%20REG1012\Internal%20Projects\2020\WMB%20Data%20Request\January%202019%20model\Jan-2019%20%20SCG%20RD%20Model%20GH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KTSRV_REG1012_non-records\RTE_DSGN%20REG1012\Internal%20Projects\2020\WMB%20Data%20Request\October%202020%20model\Oct-2020%20TCAP%20SCG%20RD%20Model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Flowchart"/>
      <sheetName val="2016 TCAP Changes"/>
      <sheetName val="Summary"/>
      <sheetName val="Summary impacts"/>
      <sheetName val="PSEP Accounts"/>
      <sheetName val="Model Input"/>
      <sheetName val="Rate Tables Tariffs"/>
      <sheetName val="Rate Tables"/>
      <sheetName val="Revenue Check"/>
      <sheetName val="Cost Alloc"/>
      <sheetName val="Alloc Factors"/>
      <sheetName val="CA Model"/>
      <sheetName val="Cost Allocation"/>
      <sheetName val="EOR"/>
      <sheetName val="Misc Input"/>
      <sheetName val="SI &amp; BTS"/>
      <sheetName val="Res Rate"/>
      <sheetName val="Res Data"/>
      <sheetName val="Res SRM Data"/>
      <sheetName val="CCI Rates"/>
      <sheetName val="G-AC"/>
      <sheetName val="G-EN"/>
      <sheetName val="NGV"/>
      <sheetName val="NGV-R Rate"/>
      <sheetName val="NCCI-D rates"/>
      <sheetName val="EG-D Rates"/>
      <sheetName val="TLS Rate"/>
      <sheetName val="Res Bill"/>
      <sheetName val="CCI Bill"/>
      <sheetName val="Current Cost Alloc"/>
      <sheetName val="Reconcile"/>
      <sheetName val="Attachment A for AL"/>
      <sheetName val="Attachment B"/>
      <sheetName val=" Reg Acct AL"/>
      <sheetName val="YE AL"/>
      <sheetName val="Attachment C YE"/>
      <sheetName val="UCR"/>
      <sheetName val="Prel Statement"/>
      <sheetName val="RU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51">
          <cell r="O251">
            <v>8.0922752365509609E-2</v>
          </cell>
        </row>
        <row r="344">
          <cell r="O344">
            <v>3.4931025080342515E-3</v>
          </cell>
        </row>
        <row r="372">
          <cell r="O372">
            <v>1.0242161883896594E-3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Flowchart"/>
      <sheetName val="2020 TCAP Changes"/>
      <sheetName val="TIMPBA"/>
      <sheetName val="Jan 1 PSEP Accounts"/>
      <sheetName val="GRC PSEP"/>
      <sheetName val="2016 PSEP Reasonable Review"/>
      <sheetName val="2017 PSEP Forecast"/>
      <sheetName val="2018 PSEP Reasonable Review"/>
      <sheetName val="Model Input"/>
      <sheetName val="Rate Tables Tariffs"/>
      <sheetName val="Rate Tables"/>
      <sheetName val="Proposed Core EG Workpapers"/>
      <sheetName val="Revenue Check"/>
      <sheetName val="Cost Alloc"/>
      <sheetName val="Alloc Factors"/>
      <sheetName val="CA Model"/>
      <sheetName val="Cost Allocation"/>
      <sheetName val="Misc Input"/>
      <sheetName val="EOR"/>
      <sheetName val="SI &amp; BTS"/>
      <sheetName val="Res Rate"/>
      <sheetName val="Res Data"/>
      <sheetName val="Res SRM Data"/>
      <sheetName val="CCI Rates"/>
      <sheetName val="G-AC"/>
      <sheetName val="G-EN"/>
      <sheetName val="NGV"/>
      <sheetName val="NGV-R Rate"/>
      <sheetName val="NCCI-D rates"/>
      <sheetName val="EG-D Rates"/>
      <sheetName val="TLS Rate"/>
      <sheetName val="Res Bill"/>
      <sheetName val="CCI Bill"/>
      <sheetName val="Current Cost Alloc"/>
      <sheetName val="Reconcile"/>
      <sheetName val="Attachment A for AL"/>
      <sheetName val="AL Summary"/>
      <sheetName val="UCR"/>
      <sheetName val="Prel Statement"/>
      <sheetName val="RU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A2">
            <v>44154</v>
          </cell>
        </row>
        <row r="310">
          <cell r="J310">
            <v>0.17246876730060734</v>
          </cell>
        </row>
        <row r="403">
          <cell r="J403">
            <v>7.7211861334898213E-3</v>
          </cell>
        </row>
        <row r="431">
          <cell r="J431">
            <v>2.5564944076440499E-3</v>
          </cell>
        </row>
      </sheetData>
      <sheetData sheetId="10" refreshError="1"/>
      <sheetData sheetId="11">
        <row r="52">
          <cell r="I52">
            <v>0.39628595892335911</v>
          </cell>
        </row>
      </sheetData>
      <sheetData sheetId="12" refreshError="1"/>
      <sheetData sheetId="13" refreshError="1"/>
      <sheetData sheetId="14" refreshError="1"/>
      <sheetData sheetId="15">
        <row r="31">
          <cell r="K31">
            <v>208941.44000000003</v>
          </cell>
        </row>
      </sheetData>
      <sheetData sheetId="16" refreshError="1"/>
      <sheetData sheetId="17">
        <row r="167">
          <cell r="R167">
            <v>4792.5379654707021</v>
          </cell>
        </row>
      </sheetData>
      <sheetData sheetId="18">
        <row r="46">
          <cell r="D46">
            <v>2.0699999999999998E-3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6">
          <cell r="H16">
            <v>3763.4864427929742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4174B-BC7A-45F9-B278-845342B337C0}">
  <sheetPr>
    <tabColor theme="7" tint="0.39997558519241921"/>
    <pageSetUpPr fitToPage="1"/>
  </sheetPr>
  <dimension ref="B1:O40"/>
  <sheetViews>
    <sheetView tabSelected="1" zoomScale="85" zoomScaleNormal="85" workbookViewId="0">
      <selection activeCell="B1" sqref="B1:J1"/>
    </sheetView>
  </sheetViews>
  <sheetFormatPr defaultRowHeight="14.5" x14ac:dyDescent="0.35"/>
  <cols>
    <col min="1" max="1" width="1.453125" customWidth="1"/>
    <col min="2" max="2" width="13.54296875" customWidth="1"/>
    <col min="3" max="3" width="23.453125" customWidth="1"/>
    <col min="4" max="5" width="13.453125" customWidth="1"/>
    <col min="6" max="6" width="17.7265625" customWidth="1"/>
    <col min="7" max="10" width="20.7265625" customWidth="1"/>
    <col min="11" max="11" width="13.453125" customWidth="1"/>
  </cols>
  <sheetData>
    <row r="1" spans="2:15" x14ac:dyDescent="0.35">
      <c r="B1" s="94" t="s">
        <v>0</v>
      </c>
      <c r="C1" s="94"/>
      <c r="D1" s="94"/>
      <c r="E1" s="94"/>
      <c r="F1" s="94"/>
      <c r="G1" s="94"/>
      <c r="H1" s="94"/>
      <c r="I1" s="94"/>
      <c r="J1" s="94"/>
      <c r="K1" s="67"/>
      <c r="L1" s="67"/>
      <c r="M1" s="67"/>
      <c r="N1" s="67"/>
      <c r="O1" s="67"/>
    </row>
    <row r="2" spans="2:15" x14ac:dyDescent="0.35">
      <c r="B2" s="94" t="s">
        <v>1</v>
      </c>
      <c r="C2" s="94"/>
      <c r="D2" s="94"/>
      <c r="E2" s="94"/>
      <c r="F2" s="94"/>
      <c r="G2" s="94"/>
      <c r="H2" s="94"/>
      <c r="I2" s="94"/>
      <c r="J2" s="94"/>
      <c r="K2" s="67"/>
      <c r="L2" s="67"/>
      <c r="M2" s="67"/>
      <c r="N2" s="67"/>
      <c r="O2" s="67"/>
    </row>
    <row r="3" spans="2:15" x14ac:dyDescent="0.35">
      <c r="B3" s="94" t="s">
        <v>2</v>
      </c>
      <c r="C3" s="94"/>
      <c r="D3" s="94"/>
      <c r="E3" s="94"/>
      <c r="F3" s="94"/>
      <c r="G3" s="94"/>
      <c r="H3" s="94"/>
      <c r="I3" s="94"/>
      <c r="J3" s="94"/>
      <c r="K3" s="67"/>
      <c r="L3" s="67"/>
      <c r="M3" s="67"/>
      <c r="N3" s="67"/>
      <c r="O3" s="67"/>
    </row>
    <row r="4" spans="2:15" x14ac:dyDescent="0.35">
      <c r="B4" s="94" t="s">
        <v>3</v>
      </c>
      <c r="C4" s="94"/>
      <c r="D4" s="94"/>
      <c r="E4" s="94"/>
      <c r="F4" s="94"/>
      <c r="G4" s="94"/>
      <c r="H4" s="94"/>
      <c r="I4" s="94"/>
      <c r="J4" s="94"/>
      <c r="K4" s="67"/>
      <c r="L4" s="67"/>
      <c r="M4" s="67"/>
      <c r="N4" s="67"/>
      <c r="O4" s="67"/>
    </row>
    <row r="5" spans="2:15" ht="15" thickBot="1" x14ac:dyDescent="0.4"/>
    <row r="6" spans="2:15" ht="16" thickBot="1" x14ac:dyDescent="0.4">
      <c r="B6" s="77" t="s">
        <v>4</v>
      </c>
      <c r="C6" s="78"/>
      <c r="D6" s="78"/>
      <c r="E6" s="78"/>
      <c r="F6" s="78"/>
      <c r="G6" s="78"/>
      <c r="H6" s="78"/>
      <c r="I6" s="78"/>
      <c r="J6" s="79"/>
    </row>
    <row r="7" spans="2:15" ht="15" thickBot="1" x14ac:dyDescent="0.4">
      <c r="B7" s="89" t="s">
        <v>5</v>
      </c>
      <c r="C7" s="87" t="s">
        <v>6</v>
      </c>
      <c r="D7" s="88" t="s">
        <v>7</v>
      </c>
      <c r="E7" s="80" t="s">
        <v>8</v>
      </c>
      <c r="F7" s="86" t="s">
        <v>9</v>
      </c>
      <c r="G7" s="69" t="s">
        <v>10</v>
      </c>
      <c r="H7" s="70"/>
      <c r="I7" s="69" t="s">
        <v>11</v>
      </c>
      <c r="J7" s="70"/>
    </row>
    <row r="8" spans="2:15" x14ac:dyDescent="0.35">
      <c r="B8" s="90"/>
      <c r="C8" s="87"/>
      <c r="D8" s="88"/>
      <c r="E8" s="80"/>
      <c r="F8" s="86"/>
      <c r="G8" s="6">
        <v>2019</v>
      </c>
      <c r="H8" s="6">
        <v>2020</v>
      </c>
      <c r="I8" s="6">
        <v>2019</v>
      </c>
      <c r="J8" s="6">
        <v>2020</v>
      </c>
    </row>
    <row r="9" spans="2:15" x14ac:dyDescent="0.35">
      <c r="B9" s="90"/>
      <c r="C9" s="87"/>
      <c r="D9" s="88"/>
      <c r="E9" s="80"/>
      <c r="F9" s="86"/>
      <c r="G9" s="2" t="s">
        <v>12</v>
      </c>
      <c r="H9" s="2" t="s">
        <v>13</v>
      </c>
      <c r="I9" s="2" t="s">
        <v>14</v>
      </c>
      <c r="J9" s="2" t="s">
        <v>15</v>
      </c>
    </row>
    <row r="10" spans="2:15" ht="45" customHeight="1" x14ac:dyDescent="0.35">
      <c r="B10" s="90"/>
      <c r="C10" s="87"/>
      <c r="D10" s="88"/>
      <c r="E10" s="80"/>
      <c r="F10" s="86"/>
      <c r="G10" s="98" t="s">
        <v>16</v>
      </c>
      <c r="H10" s="99"/>
      <c r="I10" s="81" t="s">
        <v>17</v>
      </c>
      <c r="J10" s="82"/>
    </row>
    <row r="11" spans="2:15" ht="15" customHeight="1" x14ac:dyDescent="0.35">
      <c r="B11" s="103" t="s">
        <v>18</v>
      </c>
      <c r="C11" s="71" t="s">
        <v>19</v>
      </c>
      <c r="D11" s="74" t="s">
        <v>20</v>
      </c>
      <c r="E11" s="83"/>
      <c r="F11" s="4" t="s">
        <v>21</v>
      </c>
      <c r="G11" s="1"/>
      <c r="H11" s="1"/>
      <c r="I11" s="1">
        <v>11782</v>
      </c>
      <c r="J11" s="1">
        <v>37418</v>
      </c>
    </row>
    <row r="12" spans="2:15" ht="15" customHeight="1" x14ac:dyDescent="0.35">
      <c r="B12" s="96"/>
      <c r="C12" s="72"/>
      <c r="D12" s="75"/>
      <c r="E12" s="84"/>
      <c r="F12" s="4" t="s">
        <v>22</v>
      </c>
      <c r="G12" s="1">
        <v>25769</v>
      </c>
      <c r="H12" s="1">
        <v>28305</v>
      </c>
      <c r="I12" s="1">
        <v>25769</v>
      </c>
      <c r="J12" s="1">
        <v>28305</v>
      </c>
    </row>
    <row r="13" spans="2:15" ht="15" customHeight="1" x14ac:dyDescent="0.35">
      <c r="B13" s="96"/>
      <c r="C13" s="72"/>
      <c r="D13" s="75"/>
      <c r="E13" s="84"/>
      <c r="F13" s="5" t="s">
        <v>23</v>
      </c>
      <c r="G13" s="1"/>
      <c r="H13" s="1"/>
      <c r="I13" s="1">
        <v>37551</v>
      </c>
      <c r="J13" s="1">
        <v>65723</v>
      </c>
    </row>
    <row r="14" spans="2:15" ht="15" customHeight="1" x14ac:dyDescent="0.35">
      <c r="B14" s="96"/>
      <c r="C14" s="73"/>
      <c r="D14" s="76"/>
      <c r="E14" s="85"/>
      <c r="F14" s="5" t="s">
        <v>24</v>
      </c>
      <c r="G14" s="8"/>
      <c r="H14" s="8"/>
      <c r="I14" s="1"/>
      <c r="J14" s="1"/>
    </row>
    <row r="15" spans="2:15" ht="15" customHeight="1" x14ac:dyDescent="0.35">
      <c r="B15" s="96"/>
      <c r="C15" s="71" t="s">
        <v>25</v>
      </c>
      <c r="D15" s="74"/>
      <c r="E15" s="83"/>
      <c r="F15" s="4" t="s">
        <v>21</v>
      </c>
      <c r="G15" s="3"/>
      <c r="H15" s="3"/>
      <c r="I15" s="3"/>
      <c r="J15" s="3"/>
    </row>
    <row r="16" spans="2:15" ht="15" customHeight="1" x14ac:dyDescent="0.35">
      <c r="B16" s="96"/>
      <c r="C16" s="72"/>
      <c r="D16" s="75"/>
      <c r="E16" s="84"/>
      <c r="F16" s="4" t="s">
        <v>22</v>
      </c>
      <c r="G16" s="3"/>
      <c r="H16" s="3"/>
      <c r="I16" s="3"/>
      <c r="J16" s="3"/>
    </row>
    <row r="17" spans="2:10" ht="15" customHeight="1" x14ac:dyDescent="0.35">
      <c r="B17" s="96"/>
      <c r="C17" s="72"/>
      <c r="D17" s="75"/>
      <c r="E17" s="84"/>
      <c r="F17" s="5" t="s">
        <v>23</v>
      </c>
      <c r="G17" s="3"/>
      <c r="H17" s="3"/>
      <c r="I17" s="3"/>
      <c r="J17" s="3"/>
    </row>
    <row r="18" spans="2:10" ht="15" customHeight="1" x14ac:dyDescent="0.35">
      <c r="B18" s="96"/>
      <c r="C18" s="73"/>
      <c r="D18" s="76"/>
      <c r="E18" s="85"/>
      <c r="F18" s="5" t="s">
        <v>24</v>
      </c>
      <c r="G18" s="7"/>
      <c r="H18" s="7"/>
      <c r="I18" s="3"/>
      <c r="J18" s="3"/>
    </row>
    <row r="19" spans="2:10" ht="15" customHeight="1" x14ac:dyDescent="0.35">
      <c r="B19" s="96"/>
      <c r="C19" s="71" t="s">
        <v>26</v>
      </c>
      <c r="D19" s="74"/>
      <c r="E19" s="83"/>
      <c r="F19" s="4" t="s">
        <v>21</v>
      </c>
      <c r="G19" s="3"/>
      <c r="H19" s="3"/>
      <c r="I19" s="3"/>
      <c r="J19" s="3"/>
    </row>
    <row r="20" spans="2:10" ht="15" customHeight="1" x14ac:dyDescent="0.35">
      <c r="B20" s="96"/>
      <c r="C20" s="72"/>
      <c r="D20" s="75"/>
      <c r="E20" s="84"/>
      <c r="F20" s="4" t="s">
        <v>22</v>
      </c>
      <c r="G20" s="3"/>
      <c r="H20" s="3"/>
      <c r="I20" s="3"/>
      <c r="J20" s="3"/>
    </row>
    <row r="21" spans="2:10" ht="15" customHeight="1" x14ac:dyDescent="0.35">
      <c r="B21" s="96"/>
      <c r="C21" s="72"/>
      <c r="D21" s="75"/>
      <c r="E21" s="84"/>
      <c r="F21" s="5" t="s">
        <v>23</v>
      </c>
      <c r="G21" s="3"/>
      <c r="H21" s="3"/>
      <c r="I21" s="3"/>
      <c r="J21" s="3"/>
    </row>
    <row r="22" spans="2:10" ht="15" customHeight="1" thickBot="1" x14ac:dyDescent="0.4">
      <c r="B22" s="97"/>
      <c r="C22" s="91"/>
      <c r="D22" s="92"/>
      <c r="E22" s="93"/>
      <c r="F22" s="33" t="s">
        <v>24</v>
      </c>
      <c r="G22" s="28"/>
      <c r="H22" s="28"/>
      <c r="I22" s="29"/>
      <c r="J22" s="29"/>
    </row>
    <row r="23" spans="2:10" ht="15" customHeight="1" x14ac:dyDescent="0.35">
      <c r="B23" s="95" t="s">
        <v>27</v>
      </c>
      <c r="C23" s="71" t="s">
        <v>19</v>
      </c>
      <c r="D23" s="74" t="s">
        <v>20</v>
      </c>
      <c r="E23" s="100"/>
      <c r="F23" s="4" t="s">
        <v>21</v>
      </c>
      <c r="G23" s="34"/>
      <c r="H23" s="31"/>
      <c r="I23" s="34"/>
      <c r="J23" s="32"/>
    </row>
    <row r="24" spans="2:10" ht="15" customHeight="1" x14ac:dyDescent="0.35">
      <c r="B24" s="96"/>
      <c r="C24" s="72"/>
      <c r="D24" s="75"/>
      <c r="E24" s="100"/>
      <c r="F24" s="4" t="s">
        <v>22</v>
      </c>
      <c r="G24" s="7"/>
      <c r="H24" s="30"/>
      <c r="I24" s="7"/>
      <c r="J24" s="3"/>
    </row>
    <row r="25" spans="2:10" ht="15" customHeight="1" x14ac:dyDescent="0.35">
      <c r="B25" s="96"/>
      <c r="C25" s="72"/>
      <c r="D25" s="75"/>
      <c r="E25" s="100"/>
      <c r="F25" s="5" t="s">
        <v>23</v>
      </c>
      <c r="G25" s="7"/>
      <c r="H25" s="30"/>
      <c r="I25" s="7"/>
      <c r="J25" s="3"/>
    </row>
    <row r="26" spans="2:10" ht="15" customHeight="1" x14ac:dyDescent="0.35">
      <c r="B26" s="96"/>
      <c r="C26" s="73"/>
      <c r="D26" s="76"/>
      <c r="E26" s="101"/>
      <c r="F26" s="5" t="s">
        <v>24</v>
      </c>
      <c r="G26" s="7"/>
      <c r="H26" s="7"/>
      <c r="I26" s="7"/>
      <c r="J26" s="3"/>
    </row>
    <row r="27" spans="2:10" ht="15" customHeight="1" x14ac:dyDescent="0.35">
      <c r="B27" s="96"/>
      <c r="C27" s="71" t="s">
        <v>25</v>
      </c>
      <c r="D27" s="75"/>
      <c r="E27" s="100"/>
      <c r="F27" s="4" t="s">
        <v>21</v>
      </c>
      <c r="G27" s="34"/>
      <c r="H27" s="31"/>
      <c r="I27" s="34"/>
      <c r="J27" s="32"/>
    </row>
    <row r="28" spans="2:10" ht="15" customHeight="1" x14ac:dyDescent="0.35">
      <c r="B28" s="96"/>
      <c r="C28" s="72"/>
      <c r="D28" s="75"/>
      <c r="E28" s="100"/>
      <c r="F28" s="4" t="s">
        <v>22</v>
      </c>
      <c r="G28" s="34"/>
      <c r="H28" s="31"/>
      <c r="I28" s="34"/>
      <c r="J28" s="32"/>
    </row>
    <row r="29" spans="2:10" ht="14.25" customHeight="1" x14ac:dyDescent="0.35">
      <c r="B29" s="96"/>
      <c r="C29" s="72"/>
      <c r="D29" s="75"/>
      <c r="E29" s="100"/>
      <c r="F29" s="5" t="s">
        <v>23</v>
      </c>
      <c r="G29" s="7"/>
      <c r="H29" s="30"/>
      <c r="I29" s="7"/>
      <c r="J29" s="3"/>
    </row>
    <row r="30" spans="2:10" ht="15" customHeight="1" x14ac:dyDescent="0.35">
      <c r="B30" s="96"/>
      <c r="C30" s="73"/>
      <c r="D30" s="76"/>
      <c r="E30" s="101"/>
      <c r="F30" s="5" t="s">
        <v>24</v>
      </c>
      <c r="G30" s="7"/>
      <c r="H30" s="7"/>
      <c r="I30" s="7"/>
      <c r="J30" s="3"/>
    </row>
    <row r="31" spans="2:10" ht="15" customHeight="1" x14ac:dyDescent="0.35">
      <c r="B31" s="96"/>
      <c r="C31" s="71" t="s">
        <v>26</v>
      </c>
      <c r="D31" s="75"/>
      <c r="E31" s="100"/>
      <c r="F31" s="4" t="s">
        <v>21</v>
      </c>
      <c r="G31" s="34"/>
      <c r="H31" s="31"/>
      <c r="I31" s="34"/>
      <c r="J31" s="32"/>
    </row>
    <row r="32" spans="2:10" ht="15" customHeight="1" x14ac:dyDescent="0.35">
      <c r="B32" s="96"/>
      <c r="C32" s="72"/>
      <c r="D32" s="75"/>
      <c r="E32" s="100"/>
      <c r="F32" s="4" t="s">
        <v>22</v>
      </c>
      <c r="G32" s="34"/>
      <c r="H32" s="31"/>
      <c r="I32" s="34"/>
      <c r="J32" s="32"/>
    </row>
    <row r="33" spans="2:10" x14ac:dyDescent="0.35">
      <c r="B33" s="96"/>
      <c r="C33" s="72"/>
      <c r="D33" s="75"/>
      <c r="E33" s="100"/>
      <c r="F33" s="5" t="s">
        <v>23</v>
      </c>
      <c r="G33" s="7"/>
      <c r="H33" s="30"/>
      <c r="I33" s="7"/>
      <c r="J33" s="3"/>
    </row>
    <row r="34" spans="2:10" ht="15" thickBot="1" x14ac:dyDescent="0.4">
      <c r="B34" s="97"/>
      <c r="C34" s="91"/>
      <c r="D34" s="92"/>
      <c r="E34" s="102"/>
      <c r="F34" s="5" t="s">
        <v>24</v>
      </c>
      <c r="G34" s="28"/>
      <c r="H34" s="28"/>
      <c r="I34" s="28"/>
      <c r="J34" s="29"/>
    </row>
    <row r="35" spans="2:10" ht="45" customHeight="1" thickBot="1" x14ac:dyDescent="0.4">
      <c r="B35" s="27"/>
      <c r="C35" s="17" t="s">
        <v>28</v>
      </c>
      <c r="D35" s="18" t="s">
        <v>29</v>
      </c>
      <c r="E35" s="19">
        <f>SUM(E11:E34)</f>
        <v>0</v>
      </c>
      <c r="F35" s="18" t="s">
        <v>29</v>
      </c>
      <c r="G35" s="20">
        <f>G13+G17+G21</f>
        <v>0</v>
      </c>
      <c r="H35" s="20">
        <f>H13+H17+H21+H25+H29+H33</f>
        <v>0</v>
      </c>
      <c r="I35" s="20">
        <f>I13+I14+I17+I18+I21+I22</f>
        <v>37551</v>
      </c>
      <c r="J35" s="20">
        <f>J13+J14+J17+J18+J21+J22+J25+J26+J29+J30+J33+J34</f>
        <v>65723</v>
      </c>
    </row>
    <row r="38" spans="2:10" x14ac:dyDescent="0.35">
      <c r="B38" t="s">
        <v>30</v>
      </c>
    </row>
    <row r="39" spans="2:10" x14ac:dyDescent="0.35">
      <c r="B39" t="s">
        <v>31</v>
      </c>
    </row>
    <row r="40" spans="2:10" x14ac:dyDescent="0.35">
      <c r="B40" t="s">
        <v>32</v>
      </c>
    </row>
  </sheetData>
  <mergeCells count="34">
    <mergeCell ref="B1:J1"/>
    <mergeCell ref="B2:J2"/>
    <mergeCell ref="B3:J3"/>
    <mergeCell ref="B4:J4"/>
    <mergeCell ref="B23:B34"/>
    <mergeCell ref="G10:H10"/>
    <mergeCell ref="D27:D30"/>
    <mergeCell ref="E27:E30"/>
    <mergeCell ref="C31:C34"/>
    <mergeCell ref="D31:D34"/>
    <mergeCell ref="E31:E34"/>
    <mergeCell ref="B11:B22"/>
    <mergeCell ref="C23:C26"/>
    <mergeCell ref="D23:D26"/>
    <mergeCell ref="E23:E26"/>
    <mergeCell ref="C27:C30"/>
    <mergeCell ref="C19:C22"/>
    <mergeCell ref="D19:D22"/>
    <mergeCell ref="E19:E22"/>
    <mergeCell ref="C15:C18"/>
    <mergeCell ref="D15:D18"/>
    <mergeCell ref="E15:E18"/>
    <mergeCell ref="G7:H7"/>
    <mergeCell ref="I7:J7"/>
    <mergeCell ref="C11:C14"/>
    <mergeCell ref="D11:D14"/>
    <mergeCell ref="B6:J6"/>
    <mergeCell ref="E7:E10"/>
    <mergeCell ref="I10:J10"/>
    <mergeCell ref="E11:E14"/>
    <mergeCell ref="F7:F10"/>
    <mergeCell ref="C7:C10"/>
    <mergeCell ref="D7:D10"/>
    <mergeCell ref="B7:B10"/>
  </mergeCells>
  <pageMargins left="0.7" right="0.7" top="0.75" bottom="0.75" header="0.3" footer="0.3"/>
  <pageSetup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43DB1-B8A3-4229-8FDD-6A148272F246}">
  <sheetPr>
    <tabColor theme="7" tint="0.39997558519241921"/>
    <pageSetUpPr fitToPage="1"/>
  </sheetPr>
  <dimension ref="B1:O40"/>
  <sheetViews>
    <sheetView zoomScale="85" zoomScaleNormal="75" workbookViewId="0">
      <selection activeCell="B1" sqref="B1:J1"/>
    </sheetView>
  </sheetViews>
  <sheetFormatPr defaultRowHeight="14.5" x14ac:dyDescent="0.35"/>
  <cols>
    <col min="1" max="1" width="1.453125" customWidth="1"/>
    <col min="2" max="2" width="13.54296875" customWidth="1"/>
    <col min="3" max="3" width="23.453125" customWidth="1"/>
    <col min="4" max="5" width="13.453125" customWidth="1"/>
    <col min="6" max="6" width="17.7265625" customWidth="1"/>
    <col min="7" max="10" width="20.7265625" customWidth="1"/>
    <col min="11" max="11" width="13.453125" customWidth="1"/>
  </cols>
  <sheetData>
    <row r="1" spans="2:15" x14ac:dyDescent="0.35">
      <c r="B1" s="94" t="s">
        <v>0</v>
      </c>
      <c r="C1" s="94"/>
      <c r="D1" s="94"/>
      <c r="E1" s="94"/>
      <c r="F1" s="94"/>
      <c r="G1" s="94"/>
      <c r="H1" s="94"/>
      <c r="I1" s="94"/>
      <c r="J1" s="94"/>
      <c r="K1" s="67"/>
      <c r="L1" s="67"/>
      <c r="M1" s="67"/>
      <c r="N1" s="67"/>
      <c r="O1" s="67"/>
    </row>
    <row r="2" spans="2:15" x14ac:dyDescent="0.35">
      <c r="B2" s="94" t="s">
        <v>1</v>
      </c>
      <c r="C2" s="94"/>
      <c r="D2" s="94"/>
      <c r="E2" s="94"/>
      <c r="F2" s="94"/>
      <c r="G2" s="94"/>
      <c r="H2" s="94"/>
      <c r="I2" s="94"/>
      <c r="J2" s="94"/>
      <c r="K2" s="67"/>
      <c r="L2" s="67"/>
      <c r="M2" s="67"/>
      <c r="N2" s="67"/>
      <c r="O2" s="67"/>
    </row>
    <row r="3" spans="2:15" x14ac:dyDescent="0.35">
      <c r="B3" s="94" t="s">
        <v>2</v>
      </c>
      <c r="C3" s="94"/>
      <c r="D3" s="94"/>
      <c r="E3" s="94"/>
      <c r="F3" s="94"/>
      <c r="G3" s="94"/>
      <c r="H3" s="94"/>
      <c r="I3" s="94"/>
      <c r="J3" s="94"/>
      <c r="K3" s="67"/>
      <c r="L3" s="67"/>
      <c r="M3" s="67"/>
      <c r="N3" s="67"/>
      <c r="O3" s="67"/>
    </row>
    <row r="4" spans="2:15" x14ac:dyDescent="0.35">
      <c r="B4" s="94" t="s">
        <v>3</v>
      </c>
      <c r="C4" s="94"/>
      <c r="D4" s="94"/>
      <c r="E4" s="94"/>
      <c r="F4" s="94"/>
      <c r="G4" s="94"/>
      <c r="H4" s="94"/>
      <c r="I4" s="94"/>
      <c r="J4" s="94"/>
      <c r="K4" s="67"/>
      <c r="L4" s="67"/>
      <c r="M4" s="67"/>
      <c r="N4" s="67"/>
      <c r="O4" s="67"/>
    </row>
    <row r="5" spans="2:15" ht="15" thickBot="1" x14ac:dyDescent="0.4"/>
    <row r="6" spans="2:15" ht="16" thickBot="1" x14ac:dyDescent="0.4">
      <c r="B6" s="77" t="s">
        <v>4</v>
      </c>
      <c r="C6" s="78"/>
      <c r="D6" s="78"/>
      <c r="E6" s="78"/>
      <c r="F6" s="78"/>
      <c r="G6" s="78"/>
      <c r="H6" s="78"/>
      <c r="I6" s="78"/>
      <c r="J6" s="79"/>
    </row>
    <row r="7" spans="2:15" ht="15" thickBot="1" x14ac:dyDescent="0.4">
      <c r="B7" s="89" t="s">
        <v>5</v>
      </c>
      <c r="C7" s="87" t="s">
        <v>6</v>
      </c>
      <c r="D7" s="88" t="s">
        <v>7</v>
      </c>
      <c r="E7" s="80" t="s">
        <v>8</v>
      </c>
      <c r="F7" s="86" t="s">
        <v>9</v>
      </c>
      <c r="G7" s="69" t="s">
        <v>10</v>
      </c>
      <c r="H7" s="70"/>
      <c r="I7" s="69" t="s">
        <v>11</v>
      </c>
      <c r="J7" s="70"/>
    </row>
    <row r="8" spans="2:15" x14ac:dyDescent="0.35">
      <c r="B8" s="90"/>
      <c r="C8" s="87"/>
      <c r="D8" s="88"/>
      <c r="E8" s="80"/>
      <c r="F8" s="86"/>
      <c r="G8" s="6">
        <v>2019</v>
      </c>
      <c r="H8" s="6">
        <v>2020</v>
      </c>
      <c r="I8" s="6">
        <v>2019</v>
      </c>
      <c r="J8" s="6">
        <v>2020</v>
      </c>
    </row>
    <row r="9" spans="2:15" x14ac:dyDescent="0.35">
      <c r="B9" s="90"/>
      <c r="C9" s="87"/>
      <c r="D9" s="88"/>
      <c r="E9" s="80"/>
      <c r="F9" s="86"/>
      <c r="G9" s="2" t="s">
        <v>12</v>
      </c>
      <c r="H9" s="2" t="s">
        <v>13</v>
      </c>
      <c r="I9" s="2" t="s">
        <v>14</v>
      </c>
      <c r="J9" s="2" t="s">
        <v>15</v>
      </c>
    </row>
    <row r="10" spans="2:15" ht="45" customHeight="1" x14ac:dyDescent="0.35">
      <c r="B10" s="90"/>
      <c r="C10" s="87"/>
      <c r="D10" s="88"/>
      <c r="E10" s="80"/>
      <c r="F10" s="86"/>
      <c r="G10" s="98" t="s">
        <v>16</v>
      </c>
      <c r="H10" s="99"/>
      <c r="I10" s="81" t="s">
        <v>17</v>
      </c>
      <c r="J10" s="82"/>
    </row>
    <row r="11" spans="2:15" ht="15" customHeight="1" x14ac:dyDescent="0.35">
      <c r="B11" s="103" t="s">
        <v>18</v>
      </c>
      <c r="C11" s="71" t="s">
        <v>19</v>
      </c>
      <c r="D11" s="74" t="s">
        <v>20</v>
      </c>
      <c r="E11" s="83"/>
      <c r="F11" s="4" t="s">
        <v>21</v>
      </c>
      <c r="G11" s="1"/>
      <c r="H11" s="1"/>
      <c r="I11" s="1">
        <v>251</v>
      </c>
      <c r="J11" s="1">
        <v>1664</v>
      </c>
    </row>
    <row r="12" spans="2:15" ht="15" customHeight="1" x14ac:dyDescent="0.35">
      <c r="B12" s="96"/>
      <c r="C12" s="72"/>
      <c r="D12" s="75"/>
      <c r="E12" s="84"/>
      <c r="F12" s="4" t="s">
        <v>22</v>
      </c>
      <c r="G12" s="1">
        <v>996</v>
      </c>
      <c r="H12" s="1">
        <v>1134</v>
      </c>
      <c r="I12" s="1">
        <v>996</v>
      </c>
      <c r="J12" s="1">
        <v>1134</v>
      </c>
    </row>
    <row r="13" spans="2:15" ht="15" customHeight="1" x14ac:dyDescent="0.35">
      <c r="B13" s="96"/>
      <c r="C13" s="72"/>
      <c r="D13" s="75"/>
      <c r="E13" s="84"/>
      <c r="F13" s="5" t="s">
        <v>23</v>
      </c>
      <c r="G13" s="1"/>
      <c r="H13" s="1"/>
      <c r="I13" s="1">
        <v>1247</v>
      </c>
      <c r="J13" s="1">
        <v>2798</v>
      </c>
    </row>
    <row r="14" spans="2:15" ht="15" customHeight="1" x14ac:dyDescent="0.35">
      <c r="B14" s="96"/>
      <c r="C14" s="73"/>
      <c r="D14" s="76"/>
      <c r="E14" s="85"/>
      <c r="F14" s="5" t="s">
        <v>24</v>
      </c>
      <c r="G14" s="8"/>
      <c r="H14" s="8"/>
      <c r="I14" s="1"/>
      <c r="J14" s="1"/>
    </row>
    <row r="15" spans="2:15" ht="15" customHeight="1" x14ac:dyDescent="0.35">
      <c r="B15" s="96"/>
      <c r="C15" s="71" t="s">
        <v>25</v>
      </c>
      <c r="D15" s="74"/>
      <c r="E15" s="83"/>
      <c r="F15" s="4" t="s">
        <v>21</v>
      </c>
      <c r="G15" s="3"/>
      <c r="H15" s="3"/>
      <c r="I15" s="3"/>
      <c r="J15" s="3"/>
    </row>
    <row r="16" spans="2:15" ht="15" customHeight="1" x14ac:dyDescent="0.35">
      <c r="B16" s="96"/>
      <c r="C16" s="72"/>
      <c r="D16" s="75"/>
      <c r="E16" s="84"/>
      <c r="F16" s="4" t="s">
        <v>22</v>
      </c>
      <c r="G16" s="3"/>
      <c r="H16" s="3"/>
      <c r="I16" s="3"/>
      <c r="J16" s="3"/>
    </row>
    <row r="17" spans="2:10" ht="15" customHeight="1" x14ac:dyDescent="0.35">
      <c r="B17" s="96"/>
      <c r="C17" s="72"/>
      <c r="D17" s="75"/>
      <c r="E17" s="84"/>
      <c r="F17" s="5" t="s">
        <v>23</v>
      </c>
      <c r="G17" s="3"/>
      <c r="H17" s="3"/>
      <c r="I17" s="3"/>
      <c r="J17" s="3"/>
    </row>
    <row r="18" spans="2:10" ht="15" customHeight="1" x14ac:dyDescent="0.35">
      <c r="B18" s="96"/>
      <c r="C18" s="73"/>
      <c r="D18" s="76"/>
      <c r="E18" s="85"/>
      <c r="F18" s="5" t="s">
        <v>24</v>
      </c>
      <c r="G18" s="7"/>
      <c r="H18" s="7"/>
      <c r="I18" s="3"/>
      <c r="J18" s="3"/>
    </row>
    <row r="19" spans="2:10" ht="15" customHeight="1" x14ac:dyDescent="0.35">
      <c r="B19" s="96"/>
      <c r="C19" s="71" t="s">
        <v>26</v>
      </c>
      <c r="D19" s="74"/>
      <c r="E19" s="83"/>
      <c r="F19" s="4" t="s">
        <v>21</v>
      </c>
      <c r="G19" s="3"/>
      <c r="H19" s="3"/>
      <c r="I19" s="3"/>
      <c r="J19" s="3"/>
    </row>
    <row r="20" spans="2:10" ht="15" customHeight="1" x14ac:dyDescent="0.35">
      <c r="B20" s="96"/>
      <c r="C20" s="72"/>
      <c r="D20" s="75"/>
      <c r="E20" s="84"/>
      <c r="F20" s="4" t="s">
        <v>22</v>
      </c>
      <c r="G20" s="3"/>
      <c r="H20" s="3"/>
      <c r="I20" s="3"/>
      <c r="J20" s="3"/>
    </row>
    <row r="21" spans="2:10" ht="15" customHeight="1" x14ac:dyDescent="0.35">
      <c r="B21" s="96"/>
      <c r="C21" s="72"/>
      <c r="D21" s="75"/>
      <c r="E21" s="84"/>
      <c r="F21" s="5" t="s">
        <v>23</v>
      </c>
      <c r="G21" s="3"/>
      <c r="H21" s="3"/>
      <c r="I21" s="3"/>
      <c r="J21" s="3"/>
    </row>
    <row r="22" spans="2:10" ht="15" customHeight="1" thickBot="1" x14ac:dyDescent="0.4">
      <c r="B22" s="97"/>
      <c r="C22" s="91"/>
      <c r="D22" s="92"/>
      <c r="E22" s="93"/>
      <c r="F22" s="33" t="s">
        <v>24</v>
      </c>
      <c r="G22" s="28"/>
      <c r="H22" s="28"/>
      <c r="I22" s="29"/>
      <c r="J22" s="29"/>
    </row>
    <row r="23" spans="2:10" ht="15" customHeight="1" x14ac:dyDescent="0.35">
      <c r="B23" s="95" t="s">
        <v>27</v>
      </c>
      <c r="C23" s="71" t="s">
        <v>19</v>
      </c>
      <c r="D23" s="74" t="s">
        <v>20</v>
      </c>
      <c r="E23" s="100"/>
      <c r="F23" s="4" t="s">
        <v>21</v>
      </c>
      <c r="G23" s="34"/>
      <c r="H23" s="31"/>
      <c r="I23" s="34"/>
      <c r="J23" s="32"/>
    </row>
    <row r="24" spans="2:10" ht="15" customHeight="1" x14ac:dyDescent="0.35">
      <c r="B24" s="96"/>
      <c r="C24" s="72"/>
      <c r="D24" s="75"/>
      <c r="E24" s="100"/>
      <c r="F24" s="4" t="s">
        <v>22</v>
      </c>
      <c r="G24" s="7"/>
      <c r="H24" s="30"/>
      <c r="I24" s="7"/>
      <c r="J24" s="3"/>
    </row>
    <row r="25" spans="2:10" ht="15" customHeight="1" x14ac:dyDescent="0.35">
      <c r="B25" s="96"/>
      <c r="C25" s="72"/>
      <c r="D25" s="75"/>
      <c r="E25" s="100"/>
      <c r="F25" s="5" t="s">
        <v>23</v>
      </c>
      <c r="G25" s="7"/>
      <c r="H25" s="30"/>
      <c r="I25" s="7"/>
      <c r="J25" s="3"/>
    </row>
    <row r="26" spans="2:10" ht="15" customHeight="1" x14ac:dyDescent="0.35">
      <c r="B26" s="96"/>
      <c r="C26" s="73"/>
      <c r="D26" s="76"/>
      <c r="E26" s="101"/>
      <c r="F26" s="5" t="s">
        <v>24</v>
      </c>
      <c r="G26" s="7"/>
      <c r="H26" s="7"/>
      <c r="I26" s="7"/>
      <c r="J26" s="3"/>
    </row>
    <row r="27" spans="2:10" ht="15" customHeight="1" x14ac:dyDescent="0.35">
      <c r="B27" s="96"/>
      <c r="C27" s="71" t="s">
        <v>25</v>
      </c>
      <c r="D27" s="75"/>
      <c r="E27" s="100"/>
      <c r="F27" s="4" t="s">
        <v>21</v>
      </c>
      <c r="G27" s="34"/>
      <c r="H27" s="31"/>
      <c r="I27" s="34"/>
      <c r="J27" s="32"/>
    </row>
    <row r="28" spans="2:10" ht="15" customHeight="1" x14ac:dyDescent="0.35">
      <c r="B28" s="96"/>
      <c r="C28" s="72"/>
      <c r="D28" s="75"/>
      <c r="E28" s="100"/>
      <c r="F28" s="4" t="s">
        <v>22</v>
      </c>
      <c r="G28" s="34"/>
      <c r="H28" s="31"/>
      <c r="I28" s="34"/>
      <c r="J28" s="32"/>
    </row>
    <row r="29" spans="2:10" ht="14.25" customHeight="1" x14ac:dyDescent="0.35">
      <c r="B29" s="96"/>
      <c r="C29" s="72"/>
      <c r="D29" s="75"/>
      <c r="E29" s="100"/>
      <c r="F29" s="5" t="s">
        <v>23</v>
      </c>
      <c r="G29" s="7"/>
      <c r="H29" s="30"/>
      <c r="I29" s="7"/>
      <c r="J29" s="3"/>
    </row>
    <row r="30" spans="2:10" ht="15" customHeight="1" x14ac:dyDescent="0.35">
      <c r="B30" s="96"/>
      <c r="C30" s="73"/>
      <c r="D30" s="76"/>
      <c r="E30" s="101"/>
      <c r="F30" s="5" t="s">
        <v>24</v>
      </c>
      <c r="G30" s="7"/>
      <c r="H30" s="7"/>
      <c r="I30" s="7"/>
      <c r="J30" s="3"/>
    </row>
    <row r="31" spans="2:10" ht="15" customHeight="1" x14ac:dyDescent="0.35">
      <c r="B31" s="96"/>
      <c r="C31" s="71" t="s">
        <v>26</v>
      </c>
      <c r="D31" s="75"/>
      <c r="E31" s="100"/>
      <c r="F31" s="4" t="s">
        <v>21</v>
      </c>
      <c r="G31" s="34"/>
      <c r="H31" s="31"/>
      <c r="I31" s="34"/>
      <c r="J31" s="32"/>
    </row>
    <row r="32" spans="2:10" ht="15" customHeight="1" x14ac:dyDescent="0.35">
      <c r="B32" s="96"/>
      <c r="C32" s="72"/>
      <c r="D32" s="75"/>
      <c r="E32" s="100"/>
      <c r="F32" s="4" t="s">
        <v>22</v>
      </c>
      <c r="G32" s="34"/>
      <c r="H32" s="31"/>
      <c r="I32" s="34"/>
      <c r="J32" s="32"/>
    </row>
    <row r="33" spans="2:10" x14ac:dyDescent="0.35">
      <c r="B33" s="96"/>
      <c r="C33" s="72"/>
      <c r="D33" s="75"/>
      <c r="E33" s="100"/>
      <c r="F33" s="5" t="s">
        <v>23</v>
      </c>
      <c r="G33" s="7"/>
      <c r="H33" s="30"/>
      <c r="I33" s="7"/>
      <c r="J33" s="3"/>
    </row>
    <row r="34" spans="2:10" ht="15" thickBot="1" x14ac:dyDescent="0.4">
      <c r="B34" s="97"/>
      <c r="C34" s="91"/>
      <c r="D34" s="92"/>
      <c r="E34" s="102"/>
      <c r="F34" s="5" t="s">
        <v>24</v>
      </c>
      <c r="G34" s="28"/>
      <c r="H34" s="28"/>
      <c r="I34" s="28"/>
      <c r="J34" s="29"/>
    </row>
    <row r="35" spans="2:10" ht="45" customHeight="1" thickBot="1" x14ac:dyDescent="0.4">
      <c r="B35" s="27"/>
      <c r="C35" s="17" t="s">
        <v>28</v>
      </c>
      <c r="D35" s="18" t="s">
        <v>29</v>
      </c>
      <c r="E35" s="19">
        <f>SUM(E11:E34)</f>
        <v>0</v>
      </c>
      <c r="F35" s="18" t="s">
        <v>29</v>
      </c>
      <c r="G35" s="20">
        <f>G13+G17+G21</f>
        <v>0</v>
      </c>
      <c r="H35" s="20">
        <f>H13+H17+H21+H25+H29+H33</f>
        <v>0</v>
      </c>
      <c r="I35" s="20">
        <f>I13+I14+I17+I18+I21+I22</f>
        <v>1247</v>
      </c>
      <c r="J35" s="20">
        <f>J13+J14+J17+J18+J21+J22+J25+J26+J29+J30+J33+J34</f>
        <v>2798</v>
      </c>
    </row>
    <row r="38" spans="2:10" x14ac:dyDescent="0.35">
      <c r="B38" t="s">
        <v>30</v>
      </c>
    </row>
    <row r="39" spans="2:10" x14ac:dyDescent="0.35">
      <c r="B39" t="s">
        <v>31</v>
      </c>
    </row>
    <row r="40" spans="2:10" x14ac:dyDescent="0.35">
      <c r="B40" t="s">
        <v>32</v>
      </c>
    </row>
  </sheetData>
  <mergeCells count="34">
    <mergeCell ref="D7:D10"/>
    <mergeCell ref="E7:E10"/>
    <mergeCell ref="F7:F10"/>
    <mergeCell ref="B1:J1"/>
    <mergeCell ref="B2:J2"/>
    <mergeCell ref="B3:J3"/>
    <mergeCell ref="B4:J4"/>
    <mergeCell ref="B6:J6"/>
    <mergeCell ref="G7:H7"/>
    <mergeCell ref="I7:J7"/>
    <mergeCell ref="G10:H10"/>
    <mergeCell ref="I10:J10"/>
    <mergeCell ref="B7:B10"/>
    <mergeCell ref="C7:C10"/>
    <mergeCell ref="B11:B22"/>
    <mergeCell ref="C11:C14"/>
    <mergeCell ref="D11:D14"/>
    <mergeCell ref="E11:E14"/>
    <mergeCell ref="C15:C18"/>
    <mergeCell ref="D15:D18"/>
    <mergeCell ref="E15:E18"/>
    <mergeCell ref="C19:C22"/>
    <mergeCell ref="D19:D22"/>
    <mergeCell ref="E19:E22"/>
    <mergeCell ref="B23:B34"/>
    <mergeCell ref="C23:C26"/>
    <mergeCell ref="D23:D26"/>
    <mergeCell ref="E23:E26"/>
    <mergeCell ref="C27:C30"/>
    <mergeCell ref="D27:D30"/>
    <mergeCell ref="E27:E30"/>
    <mergeCell ref="C31:C34"/>
    <mergeCell ref="D31:D34"/>
    <mergeCell ref="E31:E34"/>
  </mergeCells>
  <pageMargins left="0.7" right="0.7" top="0.75" bottom="0.75" header="0.3" footer="0.3"/>
  <pageSetup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B192C-F6D1-474C-98B3-45459564346F}">
  <dimension ref="A1:J102"/>
  <sheetViews>
    <sheetView topLeftCell="A70" zoomScale="75" zoomScaleNormal="75" workbookViewId="0">
      <selection activeCell="D98" sqref="D98"/>
    </sheetView>
  </sheetViews>
  <sheetFormatPr defaultRowHeight="14.5" x14ac:dyDescent="0.35"/>
  <cols>
    <col min="1" max="1" width="78.453125" customWidth="1"/>
    <col min="2" max="2" width="50.54296875" customWidth="1"/>
    <col min="3" max="3" width="14.453125" style="35" customWidth="1"/>
    <col min="4" max="4" width="14.453125" customWidth="1"/>
    <col min="5" max="5" width="40.81640625" bestFit="1" customWidth="1"/>
    <col min="6" max="6" width="12" customWidth="1"/>
    <col min="8" max="9" width="14.26953125" bestFit="1" customWidth="1"/>
    <col min="10" max="10" width="15" bestFit="1" customWidth="1"/>
  </cols>
  <sheetData>
    <row r="1" spans="1:10" x14ac:dyDescent="0.35">
      <c r="A1" s="104"/>
      <c r="B1" s="104"/>
      <c r="C1" s="104"/>
      <c r="D1" s="104"/>
      <c r="E1" s="104"/>
      <c r="F1" s="104"/>
    </row>
    <row r="2" spans="1:10" x14ac:dyDescent="0.35">
      <c r="A2" t="s">
        <v>33</v>
      </c>
      <c r="B2" s="9"/>
      <c r="D2" s="10"/>
    </row>
    <row r="3" spans="1:10" x14ac:dyDescent="0.35">
      <c r="A3" t="s">
        <v>34</v>
      </c>
      <c r="B3" s="9"/>
      <c r="D3" s="10"/>
    </row>
    <row r="4" spans="1:10" x14ac:dyDescent="0.35">
      <c r="B4" s="9"/>
      <c r="D4" s="10"/>
    </row>
    <row r="5" spans="1:10" x14ac:dyDescent="0.35">
      <c r="A5" s="11"/>
      <c r="B5" t="s">
        <v>35</v>
      </c>
      <c r="C5" s="36">
        <v>43466</v>
      </c>
      <c r="D5" s="36">
        <v>43617</v>
      </c>
    </row>
    <row r="6" spans="1:10" x14ac:dyDescent="0.35">
      <c r="B6" t="s">
        <v>36</v>
      </c>
      <c r="C6" s="35" t="s">
        <v>37</v>
      </c>
      <c r="D6" t="s">
        <v>38</v>
      </c>
    </row>
    <row r="7" spans="1:10" ht="62.25" customHeight="1" x14ac:dyDescent="0.35">
      <c r="A7" s="25" t="s">
        <v>39</v>
      </c>
      <c r="B7" s="14" t="s">
        <v>7</v>
      </c>
      <c r="C7" s="37" t="s">
        <v>40</v>
      </c>
      <c r="D7" s="14" t="s">
        <v>40</v>
      </c>
      <c r="E7" s="14" t="s">
        <v>41</v>
      </c>
      <c r="F7" s="14" t="s">
        <v>42</v>
      </c>
    </row>
    <row r="8" spans="1:10" x14ac:dyDescent="0.35">
      <c r="A8" s="11" t="s">
        <v>43</v>
      </c>
    </row>
    <row r="9" spans="1:10" x14ac:dyDescent="0.35">
      <c r="A9" t="s">
        <v>44</v>
      </c>
      <c r="B9" t="s">
        <v>45</v>
      </c>
      <c r="C9" s="35">
        <v>1293696</v>
      </c>
      <c r="D9" s="35">
        <v>1293695.8169568998</v>
      </c>
      <c r="E9" t="s">
        <v>46</v>
      </c>
      <c r="F9" t="s">
        <v>47</v>
      </c>
      <c r="J9" s="38"/>
    </row>
    <row r="10" spans="1:10" x14ac:dyDescent="0.35">
      <c r="A10" t="s">
        <v>44</v>
      </c>
      <c r="B10" t="s">
        <v>48</v>
      </c>
      <c r="C10" s="35">
        <v>235269.01018079999</v>
      </c>
      <c r="D10" s="35">
        <v>235269.01018079999</v>
      </c>
      <c r="E10" t="s">
        <v>49</v>
      </c>
      <c r="F10" t="s">
        <v>47</v>
      </c>
      <c r="J10" s="38"/>
    </row>
    <row r="11" spans="1:10" x14ac:dyDescent="0.35">
      <c r="A11" s="39" t="s">
        <v>50</v>
      </c>
      <c r="B11" t="s">
        <v>51</v>
      </c>
      <c r="C11" s="35">
        <v>1178165.576869058</v>
      </c>
      <c r="D11" s="35">
        <v>1178165.576869058</v>
      </c>
      <c r="E11" t="s">
        <v>49</v>
      </c>
      <c r="F11" t="s">
        <v>47</v>
      </c>
    </row>
    <row r="12" spans="1:10" x14ac:dyDescent="0.35">
      <c r="A12" s="39" t="s">
        <v>52</v>
      </c>
      <c r="B12" t="s">
        <v>53</v>
      </c>
      <c r="C12" s="35">
        <v>0</v>
      </c>
      <c r="D12" s="35">
        <v>0</v>
      </c>
      <c r="E12" t="s">
        <v>49</v>
      </c>
      <c r="F12" t="s">
        <v>47</v>
      </c>
      <c r="H12" s="40"/>
      <c r="I12" s="41"/>
      <c r="J12" s="38"/>
    </row>
    <row r="13" spans="1:10" x14ac:dyDescent="0.35">
      <c r="A13" t="s">
        <v>54</v>
      </c>
      <c r="B13" t="s">
        <v>55</v>
      </c>
      <c r="C13" s="35">
        <v>79023.205260000002</v>
      </c>
      <c r="D13" s="35">
        <v>79023.205260000002</v>
      </c>
      <c r="E13" t="s">
        <v>49</v>
      </c>
      <c r="F13" t="s">
        <v>56</v>
      </c>
      <c r="J13" s="38"/>
    </row>
    <row r="14" spans="1:10" x14ac:dyDescent="0.35">
      <c r="A14" s="39" t="s">
        <v>57</v>
      </c>
      <c r="B14" t="s">
        <v>51</v>
      </c>
      <c r="C14" s="35">
        <v>52131.058007258238</v>
      </c>
      <c r="D14" s="35">
        <v>52131.058007258238</v>
      </c>
      <c r="E14" t="s">
        <v>49</v>
      </c>
      <c r="F14" t="s">
        <v>47</v>
      </c>
    </row>
    <row r="15" spans="1:10" x14ac:dyDescent="0.35">
      <c r="A15" t="s">
        <v>58</v>
      </c>
      <c r="B15" t="s">
        <v>55</v>
      </c>
      <c r="C15" s="35">
        <v>110744</v>
      </c>
      <c r="D15" s="35">
        <v>110743.61405659998</v>
      </c>
      <c r="E15" t="s">
        <v>46</v>
      </c>
      <c r="F15" t="s">
        <v>56</v>
      </c>
      <c r="J15" s="38"/>
    </row>
    <row r="16" spans="1:10" x14ac:dyDescent="0.35">
      <c r="A16" t="s">
        <v>59</v>
      </c>
      <c r="B16" t="s">
        <v>55</v>
      </c>
      <c r="C16" s="35">
        <v>-3342</v>
      </c>
      <c r="D16" s="35">
        <v>-3342.1622345999995</v>
      </c>
      <c r="E16" t="s">
        <v>46</v>
      </c>
      <c r="F16" t="s">
        <v>56</v>
      </c>
      <c r="J16" s="38"/>
    </row>
    <row r="17" spans="1:10" x14ac:dyDescent="0.35">
      <c r="A17" t="s">
        <v>60</v>
      </c>
      <c r="B17" t="s">
        <v>55</v>
      </c>
      <c r="C17" s="35">
        <v>15357</v>
      </c>
      <c r="D17" s="35">
        <v>15357.142111499998</v>
      </c>
      <c r="E17" t="s">
        <v>46</v>
      </c>
      <c r="F17" t="s">
        <v>56</v>
      </c>
    </row>
    <row r="18" spans="1:10" x14ac:dyDescent="0.35">
      <c r="A18" t="s">
        <v>61</v>
      </c>
      <c r="B18" t="s">
        <v>55</v>
      </c>
      <c r="C18" s="35">
        <v>-4941.6700451999995</v>
      </c>
      <c r="D18" s="35">
        <v>-4941.6700451999995</v>
      </c>
      <c r="E18" t="s">
        <v>46</v>
      </c>
      <c r="F18" t="s">
        <v>56</v>
      </c>
    </row>
    <row r="19" spans="1:10" x14ac:dyDescent="0.35">
      <c r="A19" t="s">
        <v>62</v>
      </c>
      <c r="B19" t="s">
        <v>55</v>
      </c>
      <c r="C19" s="35">
        <v>-1096</v>
      </c>
      <c r="D19" s="35">
        <v>-1096.4200750999998</v>
      </c>
      <c r="E19" t="s">
        <v>46</v>
      </c>
      <c r="F19" t="s">
        <v>56</v>
      </c>
    </row>
    <row r="20" spans="1:10" x14ac:dyDescent="0.35">
      <c r="A20" t="s">
        <v>63</v>
      </c>
      <c r="B20" t="s">
        <v>55</v>
      </c>
      <c r="C20" s="35">
        <v>280</v>
      </c>
      <c r="D20" s="35">
        <v>280.06946099999999</v>
      </c>
      <c r="E20" t="s">
        <v>46</v>
      </c>
      <c r="F20" t="s">
        <v>56</v>
      </c>
      <c r="J20" s="38"/>
    </row>
    <row r="21" spans="1:10" x14ac:dyDescent="0.35">
      <c r="A21" s="39" t="s">
        <v>64</v>
      </c>
      <c r="B21" t="s">
        <v>55</v>
      </c>
      <c r="C21" s="35">
        <v>0</v>
      </c>
      <c r="D21" s="35">
        <v>0</v>
      </c>
      <c r="E21" t="s">
        <v>46</v>
      </c>
      <c r="F21" t="s">
        <v>56</v>
      </c>
      <c r="H21" s="40"/>
      <c r="I21" s="41"/>
      <c r="J21" s="38"/>
    </row>
    <row r="22" spans="1:10" x14ac:dyDescent="0.35">
      <c r="A22" s="39" t="s">
        <v>65</v>
      </c>
      <c r="B22" t="s">
        <v>66</v>
      </c>
      <c r="C22" s="35">
        <v>-433.654</v>
      </c>
      <c r="D22" s="35">
        <v>-433.654</v>
      </c>
      <c r="E22" t="s">
        <v>49</v>
      </c>
      <c r="F22" t="s">
        <v>47</v>
      </c>
      <c r="H22" s="40"/>
      <c r="I22" s="41"/>
      <c r="J22" s="38"/>
    </row>
    <row r="23" spans="1:10" x14ac:dyDescent="0.35">
      <c r="A23" s="39" t="s">
        <v>67</v>
      </c>
      <c r="B23" t="s">
        <v>68</v>
      </c>
      <c r="C23" s="35">
        <v>1375.5047832</v>
      </c>
      <c r="D23" s="35">
        <v>1375.5047832</v>
      </c>
      <c r="E23" t="s">
        <v>49</v>
      </c>
      <c r="F23" t="s">
        <v>47</v>
      </c>
      <c r="H23" s="40"/>
      <c r="I23" s="41"/>
      <c r="J23" s="38"/>
    </row>
    <row r="24" spans="1:10" x14ac:dyDescent="0.35">
      <c r="A24" s="39" t="s">
        <v>69</v>
      </c>
      <c r="B24" t="s">
        <v>68</v>
      </c>
      <c r="C24" s="35">
        <v>1705.0419236184</v>
      </c>
      <c r="D24" s="35">
        <v>1705.0419236184</v>
      </c>
      <c r="E24" t="s">
        <v>49</v>
      </c>
      <c r="F24" t="s">
        <v>56</v>
      </c>
    </row>
    <row r="25" spans="1:10" x14ac:dyDescent="0.35">
      <c r="A25" s="39" t="s">
        <v>70</v>
      </c>
      <c r="B25" t="s">
        <v>68</v>
      </c>
      <c r="C25" s="35">
        <v>10759.030398153598</v>
      </c>
      <c r="D25" s="35">
        <v>10759.030398153598</v>
      </c>
      <c r="E25" t="s">
        <v>49</v>
      </c>
      <c r="F25" t="s">
        <v>56</v>
      </c>
    </row>
    <row r="26" spans="1:10" x14ac:dyDescent="0.35">
      <c r="A26" s="39" t="s">
        <v>71</v>
      </c>
      <c r="B26" t="s">
        <v>51</v>
      </c>
      <c r="C26" s="35">
        <v>17705.224220979122</v>
      </c>
      <c r="D26" s="35">
        <v>17705.224220979122</v>
      </c>
      <c r="E26" t="s">
        <v>72</v>
      </c>
      <c r="F26" t="s">
        <v>47</v>
      </c>
    </row>
    <row r="27" spans="1:10" x14ac:dyDescent="0.35">
      <c r="A27" s="39" t="s">
        <v>73</v>
      </c>
      <c r="B27" t="s">
        <v>55</v>
      </c>
      <c r="C27" s="35">
        <v>-5060.7240000000002</v>
      </c>
      <c r="D27" s="35">
        <v>-5060.7240000000002</v>
      </c>
      <c r="E27" t="s">
        <v>72</v>
      </c>
      <c r="F27" t="s">
        <v>56</v>
      </c>
    </row>
    <row r="28" spans="1:10" x14ac:dyDescent="0.35">
      <c r="A28" s="39" t="s">
        <v>74</v>
      </c>
      <c r="B28" t="s">
        <v>51</v>
      </c>
      <c r="C28" s="35">
        <v>179591.69219049186</v>
      </c>
      <c r="D28" s="35">
        <v>179591.69219049186</v>
      </c>
      <c r="E28" t="s">
        <v>75</v>
      </c>
      <c r="F28" t="s">
        <v>47</v>
      </c>
    </row>
    <row r="29" spans="1:10" x14ac:dyDescent="0.35">
      <c r="A29" s="39" t="s">
        <v>76</v>
      </c>
      <c r="B29" t="s">
        <v>51</v>
      </c>
      <c r="C29" s="35">
        <v>523.74699999999996</v>
      </c>
      <c r="D29" s="35">
        <v>523.74699999999996</v>
      </c>
      <c r="E29" t="s">
        <v>75</v>
      </c>
      <c r="F29" t="s">
        <v>56</v>
      </c>
    </row>
    <row r="30" spans="1:10" x14ac:dyDescent="0.35">
      <c r="A30" t="s">
        <v>77</v>
      </c>
      <c r="B30" s="39" t="s">
        <v>51</v>
      </c>
      <c r="C30" s="35">
        <v>1097.2661776799998</v>
      </c>
      <c r="D30" s="35">
        <v>1097.2661776799998</v>
      </c>
      <c r="E30" t="s">
        <v>78</v>
      </c>
      <c r="F30" t="s">
        <v>47</v>
      </c>
    </row>
    <row r="31" spans="1:10" x14ac:dyDescent="0.35">
      <c r="A31" t="s">
        <v>79</v>
      </c>
      <c r="B31" t="s">
        <v>55</v>
      </c>
      <c r="C31" s="35">
        <v>-1687.2453816</v>
      </c>
      <c r="D31" s="35">
        <v>-1687.2453816</v>
      </c>
      <c r="E31" t="s">
        <v>78</v>
      </c>
      <c r="F31" t="s">
        <v>56</v>
      </c>
    </row>
    <row r="32" spans="1:10" x14ac:dyDescent="0.35">
      <c r="A32" t="s">
        <v>80</v>
      </c>
      <c r="B32" t="s">
        <v>66</v>
      </c>
      <c r="C32" s="35">
        <v>77388.317140899715</v>
      </c>
      <c r="D32" s="35">
        <v>77388.317140899715</v>
      </c>
      <c r="E32" t="s">
        <v>81</v>
      </c>
      <c r="F32" t="s">
        <v>47</v>
      </c>
    </row>
    <row r="33" spans="1:6" x14ac:dyDescent="0.35">
      <c r="A33" t="s">
        <v>82</v>
      </c>
      <c r="B33" t="s">
        <v>83</v>
      </c>
      <c r="C33" s="35">
        <v>0</v>
      </c>
      <c r="D33" s="35">
        <v>-1486.9853033142856</v>
      </c>
      <c r="E33" t="s">
        <v>49</v>
      </c>
      <c r="F33" t="s">
        <v>47</v>
      </c>
    </row>
    <row r="34" spans="1:6" x14ac:dyDescent="0.35">
      <c r="D34" s="35"/>
    </row>
    <row r="35" spans="1:6" x14ac:dyDescent="0.35">
      <c r="B35" s="39"/>
      <c r="D35" s="35"/>
    </row>
    <row r="36" spans="1:6" x14ac:dyDescent="0.35">
      <c r="B36" s="39"/>
      <c r="D36" s="35"/>
    </row>
    <row r="37" spans="1:6" x14ac:dyDescent="0.35">
      <c r="B37" s="39"/>
      <c r="D37" s="35"/>
    </row>
    <row r="38" spans="1:6" x14ac:dyDescent="0.35">
      <c r="A38" s="11" t="s">
        <v>84</v>
      </c>
      <c r="C38" s="42">
        <f>SUM(C9:C37)</f>
        <v>3238250.3807253391</v>
      </c>
      <c r="D38" s="43">
        <f t="shared" ref="D38" si="0">SUM(D9:D37)</f>
        <v>3236762.4556983244</v>
      </c>
    </row>
    <row r="40" spans="1:6" x14ac:dyDescent="0.35">
      <c r="A40" s="11" t="s">
        <v>85</v>
      </c>
    </row>
    <row r="41" spans="1:6" x14ac:dyDescent="0.35">
      <c r="A41" t="s">
        <v>86</v>
      </c>
      <c r="B41" s="39" t="s">
        <v>55</v>
      </c>
      <c r="C41" s="35">
        <v>0</v>
      </c>
      <c r="D41" s="35">
        <v>0</v>
      </c>
      <c r="E41" t="s">
        <v>46</v>
      </c>
      <c r="F41" t="s">
        <v>47</v>
      </c>
    </row>
    <row r="42" spans="1:6" x14ac:dyDescent="0.35">
      <c r="A42" t="s">
        <v>87</v>
      </c>
      <c r="B42" s="39" t="s">
        <v>88</v>
      </c>
      <c r="C42" s="35">
        <v>7949</v>
      </c>
      <c r="D42" s="35">
        <v>7948.7586249840497</v>
      </c>
      <c r="E42" t="s">
        <v>46</v>
      </c>
      <c r="F42" t="s">
        <v>47</v>
      </c>
    </row>
    <row r="43" spans="1:6" x14ac:dyDescent="0.35">
      <c r="A43" t="s">
        <v>89</v>
      </c>
      <c r="B43" s="39" t="s">
        <v>90</v>
      </c>
      <c r="C43" s="35">
        <v>7735</v>
      </c>
      <c r="D43" s="35">
        <v>7735.239110000015</v>
      </c>
      <c r="E43" t="s">
        <v>46</v>
      </c>
      <c r="F43" t="s">
        <v>47</v>
      </c>
    </row>
    <row r="44" spans="1:6" x14ac:dyDescent="0.35">
      <c r="A44" t="s">
        <v>91</v>
      </c>
      <c r="B44" s="39" t="s">
        <v>92</v>
      </c>
      <c r="C44" s="35">
        <v>7227</v>
      </c>
      <c r="D44" s="35">
        <v>7227.0850626034789</v>
      </c>
      <c r="E44" t="s">
        <v>46</v>
      </c>
      <c r="F44" t="s">
        <v>47</v>
      </c>
    </row>
    <row r="45" spans="1:6" x14ac:dyDescent="0.35">
      <c r="A45" t="s">
        <v>93</v>
      </c>
      <c r="B45" t="s">
        <v>55</v>
      </c>
      <c r="C45" s="35">
        <v>11880</v>
      </c>
      <c r="D45" s="35">
        <v>11880.131617899999</v>
      </c>
      <c r="E45" t="s">
        <v>46</v>
      </c>
      <c r="F45" t="s">
        <v>56</v>
      </c>
    </row>
    <row r="46" spans="1:6" x14ac:dyDescent="0.35">
      <c r="A46" t="s">
        <v>93</v>
      </c>
      <c r="B46" t="s">
        <v>55</v>
      </c>
      <c r="C46" s="35">
        <v>389.675748</v>
      </c>
      <c r="D46" s="35">
        <v>389.675748</v>
      </c>
      <c r="E46" t="s">
        <v>94</v>
      </c>
      <c r="F46" t="s">
        <v>56</v>
      </c>
    </row>
    <row r="47" spans="1:6" x14ac:dyDescent="0.35">
      <c r="A47" t="s">
        <v>95</v>
      </c>
      <c r="B47" t="s">
        <v>55</v>
      </c>
      <c r="C47" s="35">
        <v>-5285</v>
      </c>
      <c r="D47" s="35">
        <v>-5285.0144584999998</v>
      </c>
      <c r="E47" t="s">
        <v>46</v>
      </c>
      <c r="F47" t="s">
        <v>56</v>
      </c>
    </row>
    <row r="48" spans="1:6" x14ac:dyDescent="0.35">
      <c r="A48" t="s">
        <v>96</v>
      </c>
      <c r="B48" t="s">
        <v>55</v>
      </c>
      <c r="C48" s="35">
        <v>0</v>
      </c>
      <c r="D48" s="35">
        <v>0</v>
      </c>
      <c r="E48" t="s">
        <v>46</v>
      </c>
      <c r="F48" t="s">
        <v>56</v>
      </c>
    </row>
    <row r="49" spans="1:10" x14ac:dyDescent="0.35">
      <c r="A49" t="s">
        <v>97</v>
      </c>
      <c r="B49" t="s">
        <v>55</v>
      </c>
      <c r="C49" s="35">
        <v>79</v>
      </c>
      <c r="D49" s="35">
        <v>78.834366799999998</v>
      </c>
      <c r="E49" t="s">
        <v>46</v>
      </c>
      <c r="F49" t="s">
        <v>56</v>
      </c>
    </row>
    <row r="50" spans="1:10" x14ac:dyDescent="0.35">
      <c r="A50" t="s">
        <v>98</v>
      </c>
      <c r="B50" t="s">
        <v>55</v>
      </c>
      <c r="C50" s="35">
        <v>3566</v>
      </c>
      <c r="D50" s="35">
        <v>3566.2178033999994</v>
      </c>
      <c r="E50" t="s">
        <v>46</v>
      </c>
      <c r="F50" t="s">
        <v>56</v>
      </c>
    </row>
    <row r="51" spans="1:10" x14ac:dyDescent="0.35">
      <c r="A51" s="39" t="s">
        <v>99</v>
      </c>
      <c r="B51" t="s">
        <v>55</v>
      </c>
      <c r="C51" s="35">
        <v>5186</v>
      </c>
      <c r="D51" s="35">
        <v>5186</v>
      </c>
      <c r="E51" t="s">
        <v>46</v>
      </c>
      <c r="F51" t="s">
        <v>56</v>
      </c>
      <c r="J51" s="38"/>
    </row>
    <row r="52" spans="1:10" x14ac:dyDescent="0.35">
      <c r="A52" s="39" t="s">
        <v>100</v>
      </c>
      <c r="B52" t="s">
        <v>55</v>
      </c>
      <c r="C52" s="35">
        <v>3089.0624253999995</v>
      </c>
      <c r="D52" s="35">
        <v>3089.0624253999995</v>
      </c>
      <c r="E52" t="s">
        <v>46</v>
      </c>
      <c r="F52" t="s">
        <v>56</v>
      </c>
    </row>
    <row r="53" spans="1:10" x14ac:dyDescent="0.35">
      <c r="A53" s="39" t="s">
        <v>101</v>
      </c>
      <c r="B53" t="s">
        <v>55</v>
      </c>
      <c r="C53" s="35">
        <v>51.864714999999997</v>
      </c>
      <c r="D53" s="35">
        <v>51.864714999999997</v>
      </c>
      <c r="E53" t="s">
        <v>46</v>
      </c>
      <c r="F53" t="s">
        <v>56</v>
      </c>
    </row>
    <row r="54" spans="1:10" x14ac:dyDescent="0.35">
      <c r="A54" s="39" t="s">
        <v>102</v>
      </c>
      <c r="B54" t="s">
        <v>103</v>
      </c>
      <c r="C54" s="35">
        <v>0</v>
      </c>
      <c r="D54" s="35">
        <v>0</v>
      </c>
      <c r="E54" t="s">
        <v>46</v>
      </c>
      <c r="F54" t="s">
        <v>56</v>
      </c>
    </row>
    <row r="55" spans="1:10" x14ac:dyDescent="0.35">
      <c r="A55" s="39" t="s">
        <v>104</v>
      </c>
      <c r="B55" t="s">
        <v>105</v>
      </c>
      <c r="C55" s="35">
        <v>826.93931999999961</v>
      </c>
      <c r="D55" s="35">
        <v>826.93931999999961</v>
      </c>
      <c r="E55" t="s">
        <v>94</v>
      </c>
      <c r="F55" t="s">
        <v>47</v>
      </c>
    </row>
    <row r="56" spans="1:10" x14ac:dyDescent="0.35">
      <c r="A56" s="39" t="s">
        <v>106</v>
      </c>
      <c r="B56" t="s">
        <v>105</v>
      </c>
      <c r="C56" s="35">
        <v>8498.4049400069562</v>
      </c>
      <c r="D56" s="35">
        <v>8498.4049400069562</v>
      </c>
      <c r="E56" t="s">
        <v>94</v>
      </c>
      <c r="F56" t="s">
        <v>47</v>
      </c>
    </row>
    <row r="57" spans="1:10" x14ac:dyDescent="0.35">
      <c r="A57" s="39" t="s">
        <v>107</v>
      </c>
      <c r="B57" t="s">
        <v>105</v>
      </c>
      <c r="C57" s="35">
        <v>175.0321399999979</v>
      </c>
      <c r="D57" s="35">
        <v>175.0321399999979</v>
      </c>
      <c r="E57" t="s">
        <v>94</v>
      </c>
      <c r="F57" t="s">
        <v>47</v>
      </c>
    </row>
    <row r="58" spans="1:10" x14ac:dyDescent="0.35">
      <c r="A58" s="39" t="s">
        <v>108</v>
      </c>
      <c r="B58" t="s">
        <v>90</v>
      </c>
      <c r="C58" s="35">
        <v>92.727639999965206</v>
      </c>
      <c r="D58" s="35">
        <v>92.727639999965206</v>
      </c>
      <c r="E58" t="s">
        <v>94</v>
      </c>
      <c r="F58" t="s">
        <v>47</v>
      </c>
    </row>
    <row r="59" spans="1:10" x14ac:dyDescent="0.35">
      <c r="A59" s="44" t="s">
        <v>109</v>
      </c>
      <c r="B59" s="39" t="s">
        <v>110</v>
      </c>
      <c r="C59" s="35">
        <v>164.81567000004463</v>
      </c>
      <c r="D59" s="35">
        <v>164.81567000004463</v>
      </c>
      <c r="E59" t="s">
        <v>94</v>
      </c>
      <c r="F59" t="s">
        <v>47</v>
      </c>
    </row>
    <row r="60" spans="1:10" x14ac:dyDescent="0.35">
      <c r="A60" s="44" t="s">
        <v>111</v>
      </c>
      <c r="B60" s="39" t="s">
        <v>110</v>
      </c>
      <c r="C60" s="35">
        <v>12700.915909976364</v>
      </c>
      <c r="D60" s="35">
        <v>12700.915909976364</v>
      </c>
      <c r="E60" t="s">
        <v>94</v>
      </c>
      <c r="F60" t="s">
        <v>47</v>
      </c>
    </row>
    <row r="61" spans="1:10" x14ac:dyDescent="0.35">
      <c r="A61" s="44" t="s">
        <v>112</v>
      </c>
      <c r="B61" s="39" t="s">
        <v>110</v>
      </c>
      <c r="C61" s="35">
        <v>13.377930000000051</v>
      </c>
      <c r="D61" s="35">
        <v>13.377930000000051</v>
      </c>
      <c r="E61" t="s">
        <v>94</v>
      </c>
      <c r="F61" t="s">
        <v>47</v>
      </c>
    </row>
    <row r="62" spans="1:10" x14ac:dyDescent="0.35">
      <c r="A62" s="44" t="s">
        <v>113</v>
      </c>
      <c r="B62" t="s">
        <v>90</v>
      </c>
      <c r="C62" s="35">
        <v>575.53575000000001</v>
      </c>
      <c r="D62" s="35">
        <v>575.53575000000001</v>
      </c>
      <c r="E62" t="s">
        <v>94</v>
      </c>
      <c r="F62" t="s">
        <v>47</v>
      </c>
    </row>
    <row r="63" spans="1:10" x14ac:dyDescent="0.35">
      <c r="A63" s="44" t="s">
        <v>114</v>
      </c>
      <c r="B63" t="s">
        <v>51</v>
      </c>
      <c r="C63" s="35">
        <v>-2798.0954437409555</v>
      </c>
      <c r="D63" s="35">
        <v>-2798.0954437409555</v>
      </c>
      <c r="E63" t="s">
        <v>115</v>
      </c>
      <c r="F63" t="s">
        <v>47</v>
      </c>
    </row>
    <row r="64" spans="1:10" x14ac:dyDescent="0.35">
      <c r="A64" s="44" t="s">
        <v>116</v>
      </c>
      <c r="B64" t="s">
        <v>51</v>
      </c>
      <c r="C64" s="35">
        <v>-85871.63547481272</v>
      </c>
      <c r="D64" s="35">
        <v>-85871.63547481272</v>
      </c>
      <c r="E64" t="s">
        <v>115</v>
      </c>
      <c r="F64" t="s">
        <v>47</v>
      </c>
    </row>
    <row r="65" spans="1:6" x14ac:dyDescent="0.35">
      <c r="A65" t="s">
        <v>117</v>
      </c>
      <c r="B65" t="s">
        <v>118</v>
      </c>
      <c r="C65" s="35">
        <v>114475.107</v>
      </c>
      <c r="D65" s="35">
        <v>114475.107</v>
      </c>
      <c r="E65" t="s">
        <v>119</v>
      </c>
      <c r="F65" t="s">
        <v>47</v>
      </c>
    </row>
    <row r="66" spans="1:6" x14ac:dyDescent="0.35">
      <c r="A66" t="s">
        <v>120</v>
      </c>
      <c r="B66" t="s">
        <v>118</v>
      </c>
      <c r="C66" s="35">
        <v>15828.947</v>
      </c>
      <c r="D66" s="35">
        <v>15828.947</v>
      </c>
      <c r="E66" t="s">
        <v>119</v>
      </c>
      <c r="F66" t="s">
        <v>47</v>
      </c>
    </row>
    <row r="67" spans="1:6" x14ac:dyDescent="0.35">
      <c r="A67" t="s">
        <v>121</v>
      </c>
      <c r="B67" t="s">
        <v>118</v>
      </c>
      <c r="C67" s="35">
        <v>103818.04700000001</v>
      </c>
      <c r="D67" s="35">
        <v>103818.04700000001</v>
      </c>
      <c r="E67" t="s">
        <v>119</v>
      </c>
      <c r="F67" t="s">
        <v>47</v>
      </c>
    </row>
    <row r="68" spans="1:6" x14ac:dyDescent="0.35">
      <c r="A68" t="s">
        <v>122</v>
      </c>
      <c r="B68" t="s">
        <v>118</v>
      </c>
      <c r="C68" s="35">
        <v>17137.79</v>
      </c>
      <c r="D68" s="35">
        <v>17137.79</v>
      </c>
      <c r="E68" t="s">
        <v>119</v>
      </c>
      <c r="F68" t="s">
        <v>47</v>
      </c>
    </row>
    <row r="69" spans="1:6" x14ac:dyDescent="0.35">
      <c r="A69" t="s">
        <v>123</v>
      </c>
      <c r="B69" t="s">
        <v>118</v>
      </c>
      <c r="C69" s="35">
        <v>1810.066</v>
      </c>
      <c r="D69" s="35">
        <v>1810.066</v>
      </c>
      <c r="E69" t="s">
        <v>119</v>
      </c>
      <c r="F69" t="s">
        <v>47</v>
      </c>
    </row>
    <row r="70" spans="1:6" x14ac:dyDescent="0.35">
      <c r="A70" t="s">
        <v>124</v>
      </c>
      <c r="B70" t="s">
        <v>125</v>
      </c>
      <c r="C70" s="35">
        <v>20069.400000000001</v>
      </c>
      <c r="D70" s="35">
        <v>20069.400000000001</v>
      </c>
      <c r="E70" t="s">
        <v>119</v>
      </c>
      <c r="F70" t="s">
        <v>47</v>
      </c>
    </row>
    <row r="71" spans="1:6" x14ac:dyDescent="0.35">
      <c r="A71" t="s">
        <v>126</v>
      </c>
      <c r="B71" t="s">
        <v>125</v>
      </c>
      <c r="C71" s="35">
        <v>2002</v>
      </c>
      <c r="D71" s="35">
        <v>2002</v>
      </c>
      <c r="E71" t="s">
        <v>119</v>
      </c>
      <c r="F71" t="s">
        <v>47</v>
      </c>
    </row>
    <row r="72" spans="1:6" x14ac:dyDescent="0.35">
      <c r="A72" t="s">
        <v>127</v>
      </c>
      <c r="B72" t="s">
        <v>118</v>
      </c>
      <c r="C72" s="35">
        <v>28.119</v>
      </c>
      <c r="D72" s="35">
        <v>28.119</v>
      </c>
      <c r="E72" t="s">
        <v>119</v>
      </c>
      <c r="F72" t="s">
        <v>47</v>
      </c>
    </row>
    <row r="73" spans="1:6" x14ac:dyDescent="0.35">
      <c r="A73" t="s">
        <v>128</v>
      </c>
      <c r="B73" t="s">
        <v>118</v>
      </c>
      <c r="C73" s="35">
        <v>38000</v>
      </c>
      <c r="D73" s="35">
        <v>38000</v>
      </c>
      <c r="E73" t="s">
        <v>119</v>
      </c>
      <c r="F73" t="s">
        <v>56</v>
      </c>
    </row>
    <row r="74" spans="1:6" x14ac:dyDescent="0.35">
      <c r="A74" t="s">
        <v>129</v>
      </c>
      <c r="B74" t="s">
        <v>118</v>
      </c>
      <c r="C74" s="35">
        <v>-10000</v>
      </c>
      <c r="D74" s="35">
        <v>-10000</v>
      </c>
      <c r="E74" t="s">
        <v>119</v>
      </c>
      <c r="F74" t="s">
        <v>56</v>
      </c>
    </row>
    <row r="75" spans="1:6" x14ac:dyDescent="0.35">
      <c r="A75" t="s">
        <v>130</v>
      </c>
      <c r="B75" t="s">
        <v>118</v>
      </c>
      <c r="C75" s="35">
        <v>0</v>
      </c>
      <c r="D75" s="35">
        <v>0</v>
      </c>
      <c r="E75" t="s">
        <v>119</v>
      </c>
      <c r="F75" t="s">
        <v>56</v>
      </c>
    </row>
    <row r="76" spans="1:6" x14ac:dyDescent="0.35">
      <c r="A76" t="s">
        <v>131</v>
      </c>
      <c r="B76" t="s">
        <v>118</v>
      </c>
      <c r="C76" s="35">
        <v>0</v>
      </c>
      <c r="D76" s="35">
        <v>0</v>
      </c>
      <c r="E76" t="s">
        <v>119</v>
      </c>
      <c r="F76" t="s">
        <v>56</v>
      </c>
    </row>
    <row r="77" spans="1:6" x14ac:dyDescent="0.35">
      <c r="A77" t="s">
        <v>132</v>
      </c>
      <c r="B77" t="s">
        <v>118</v>
      </c>
      <c r="C77" s="35">
        <v>220</v>
      </c>
      <c r="D77" s="35">
        <v>220</v>
      </c>
      <c r="E77" t="s">
        <v>119</v>
      </c>
      <c r="F77" t="s">
        <v>56</v>
      </c>
    </row>
    <row r="78" spans="1:6" x14ac:dyDescent="0.35">
      <c r="A78" t="s">
        <v>133</v>
      </c>
      <c r="B78" t="s">
        <v>118</v>
      </c>
      <c r="C78" s="35">
        <v>365</v>
      </c>
      <c r="D78" s="35">
        <v>365</v>
      </c>
      <c r="E78" t="s">
        <v>119</v>
      </c>
      <c r="F78" t="s">
        <v>56</v>
      </c>
    </row>
    <row r="79" spans="1:6" x14ac:dyDescent="0.35">
      <c r="A79" t="s">
        <v>134</v>
      </c>
      <c r="B79" t="s">
        <v>118</v>
      </c>
      <c r="C79" s="35">
        <v>0</v>
      </c>
      <c r="D79" s="35">
        <v>0</v>
      </c>
      <c r="E79" t="s">
        <v>119</v>
      </c>
      <c r="F79" t="s">
        <v>56</v>
      </c>
    </row>
    <row r="80" spans="1:6" x14ac:dyDescent="0.35">
      <c r="A80" t="s">
        <v>135</v>
      </c>
      <c r="B80" t="s">
        <v>118</v>
      </c>
      <c r="C80" s="35">
        <v>0</v>
      </c>
      <c r="D80" s="35">
        <v>0</v>
      </c>
      <c r="E80" t="s">
        <v>119</v>
      </c>
      <c r="F80" t="s">
        <v>56</v>
      </c>
    </row>
    <row r="81" spans="1:6" x14ac:dyDescent="0.35">
      <c r="A81" t="s">
        <v>136</v>
      </c>
      <c r="B81" t="s">
        <v>118</v>
      </c>
      <c r="C81" s="35">
        <v>0</v>
      </c>
      <c r="D81" s="35">
        <v>0</v>
      </c>
      <c r="E81" t="s">
        <v>119</v>
      </c>
      <c r="F81" t="s">
        <v>56</v>
      </c>
    </row>
    <row r="82" spans="1:6" x14ac:dyDescent="0.35">
      <c r="A82" t="s">
        <v>137</v>
      </c>
      <c r="B82" t="s">
        <v>118</v>
      </c>
      <c r="C82" s="35">
        <v>29</v>
      </c>
      <c r="D82" s="35">
        <v>29</v>
      </c>
      <c r="E82" t="s">
        <v>119</v>
      </c>
      <c r="F82" t="s">
        <v>56</v>
      </c>
    </row>
    <row r="83" spans="1:6" x14ac:dyDescent="0.35">
      <c r="A83" t="s">
        <v>138</v>
      </c>
      <c r="B83" t="s">
        <v>139</v>
      </c>
      <c r="C83" s="35">
        <v>60000</v>
      </c>
      <c r="D83" s="35">
        <v>60000</v>
      </c>
      <c r="E83" t="s">
        <v>140</v>
      </c>
      <c r="F83" t="s">
        <v>56</v>
      </c>
    </row>
    <row r="84" spans="1:6" x14ac:dyDescent="0.35">
      <c r="D84" s="12"/>
    </row>
    <row r="85" spans="1:6" x14ac:dyDescent="0.35">
      <c r="A85" s="39"/>
      <c r="B85" s="39"/>
      <c r="D85" s="12"/>
    </row>
    <row r="86" spans="1:6" x14ac:dyDescent="0.35">
      <c r="A86" s="39"/>
      <c r="B86" s="39"/>
      <c r="D86" s="12"/>
    </row>
    <row r="87" spans="1:6" x14ac:dyDescent="0.35">
      <c r="A87" s="11" t="s">
        <v>141</v>
      </c>
      <c r="C87" s="42">
        <f>SUM(C41:C86)</f>
        <v>340029.09726982971</v>
      </c>
      <c r="D87" s="43">
        <f>SUM(D41:D86)</f>
        <v>340029.34939701721</v>
      </c>
    </row>
    <row r="88" spans="1:6" x14ac:dyDescent="0.35">
      <c r="D88" s="12"/>
    </row>
    <row r="89" spans="1:6" x14ac:dyDescent="0.35">
      <c r="A89" s="11" t="s">
        <v>142</v>
      </c>
      <c r="B89" t="s">
        <v>143</v>
      </c>
    </row>
    <row r="90" spans="1:6" x14ac:dyDescent="0.35">
      <c r="A90" t="s">
        <v>144</v>
      </c>
      <c r="B90" t="s">
        <v>145</v>
      </c>
      <c r="C90" s="35">
        <v>823267</v>
      </c>
      <c r="D90" s="12">
        <v>910865</v>
      </c>
      <c r="E90" t="s">
        <v>146</v>
      </c>
      <c r="F90" t="s">
        <v>47</v>
      </c>
    </row>
    <row r="91" spans="1:6" x14ac:dyDescent="0.35">
      <c r="A91" t="s">
        <v>147</v>
      </c>
      <c r="B91" t="s">
        <v>148</v>
      </c>
      <c r="C91" s="35">
        <v>-268729.92812021525</v>
      </c>
      <c r="D91" s="35">
        <v>-268729.92812021525</v>
      </c>
      <c r="E91" t="s">
        <v>146</v>
      </c>
      <c r="F91" t="s">
        <v>56</v>
      </c>
    </row>
    <row r="92" spans="1:6" x14ac:dyDescent="0.35">
      <c r="A92" t="s">
        <v>149</v>
      </c>
      <c r="B92" t="s">
        <v>150</v>
      </c>
      <c r="C92" s="35">
        <v>-7341.9927145401834</v>
      </c>
      <c r="D92" s="35">
        <v>-7341.9927145401834</v>
      </c>
      <c r="E92" t="s">
        <v>146</v>
      </c>
      <c r="F92" t="s">
        <v>56</v>
      </c>
    </row>
    <row r="93" spans="1:6" x14ac:dyDescent="0.35">
      <c r="A93" t="s">
        <v>151</v>
      </c>
      <c r="B93" t="s">
        <v>152</v>
      </c>
      <c r="C93" s="35">
        <v>116.10323337753806</v>
      </c>
      <c r="D93" s="35">
        <v>116.10323337753806</v>
      </c>
      <c r="E93" t="s">
        <v>153</v>
      </c>
      <c r="F93" t="s">
        <v>47</v>
      </c>
    </row>
    <row r="94" spans="1:6" x14ac:dyDescent="0.35">
      <c r="D94" s="12"/>
    </row>
    <row r="95" spans="1:6" x14ac:dyDescent="0.35">
      <c r="D95" s="12"/>
    </row>
    <row r="96" spans="1:6" x14ac:dyDescent="0.35">
      <c r="A96" s="11" t="s">
        <v>154</v>
      </c>
      <c r="C96" s="42">
        <f>SUM(C90:C95)</f>
        <v>547311.18239862216</v>
      </c>
      <c r="D96" s="43">
        <f>SUM(D90:D95)</f>
        <v>634909.18239862216</v>
      </c>
    </row>
    <row r="98" spans="1:4" ht="15" thickBot="1" x14ac:dyDescent="0.4">
      <c r="A98" s="11" t="s">
        <v>155</v>
      </c>
      <c r="C98" s="45">
        <f>C38+C87+C96</f>
        <v>4125590.6603937913</v>
      </c>
      <c r="D98" s="13">
        <f>D38+D87+D96</f>
        <v>4211700.9874939639</v>
      </c>
    </row>
    <row r="99" spans="1:4" ht="15" thickTop="1" x14ac:dyDescent="0.35">
      <c r="C99" s="35" t="b">
        <v>1</v>
      </c>
      <c r="D99" s="12" t="b">
        <v>1</v>
      </c>
    </row>
    <row r="101" spans="1:4" x14ac:dyDescent="0.35">
      <c r="D101">
        <v>0</v>
      </c>
    </row>
    <row r="102" spans="1:4" x14ac:dyDescent="0.35">
      <c r="A102" t="s">
        <v>30</v>
      </c>
    </row>
  </sheetData>
  <mergeCells count="1">
    <mergeCell ref="A1:F1"/>
  </mergeCells>
  <dataValidations count="2">
    <dataValidation type="list" allowBlank="1" showInputMessage="1" showErrorMessage="1" sqref="A2" xr:uid="{C5D6C824-BC2B-4CF8-A3B1-6432F2D0A029}">
      <formula1>"Annual Period 2019,Annual Period 2020,Annual Period 2021,Annual Period 2022,Annual Period 2023"</formula1>
    </dataValidation>
    <dataValidation type="list" allowBlank="1" showInputMessage="1" showErrorMessage="1" sqref="A3" xr:uid="{270B27B6-8901-43BD-945C-32F3EF1FC6A6}">
      <formula1>"Reporting Date: Quarter Ended March 31,Reporting Date: Quarter Ended June 30,Reporting Date: Quarter Ended September 30,Reporting Date: Quarter Ended December 31"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5E30F-E315-4F51-A0EE-219A7DA84BCA}">
  <dimension ref="A1:M110"/>
  <sheetViews>
    <sheetView zoomScale="75" zoomScaleNormal="75" workbookViewId="0">
      <selection activeCell="A47" sqref="A47:A48"/>
    </sheetView>
  </sheetViews>
  <sheetFormatPr defaultRowHeight="14.5" x14ac:dyDescent="0.35"/>
  <cols>
    <col min="1" max="1" width="78.453125" customWidth="1"/>
    <col min="2" max="2" width="50.54296875" customWidth="1"/>
    <col min="3" max="3" width="14.453125" style="35" customWidth="1"/>
    <col min="4" max="7" width="14.453125" customWidth="1"/>
    <col min="8" max="8" width="40.81640625" bestFit="1" customWidth="1"/>
    <col min="9" max="9" width="12" customWidth="1"/>
    <col min="11" max="12" width="14.1796875" bestFit="1" customWidth="1"/>
    <col min="13" max="13" width="15" bestFit="1" customWidth="1"/>
  </cols>
  <sheetData>
    <row r="1" spans="1:13" x14ac:dyDescent="0.35">
      <c r="A1" s="104"/>
      <c r="B1" s="104"/>
      <c r="C1" s="104"/>
      <c r="D1" s="104"/>
      <c r="E1" s="104"/>
      <c r="F1" s="104"/>
      <c r="G1" s="104"/>
      <c r="H1" s="104"/>
      <c r="I1" s="104"/>
    </row>
    <row r="2" spans="1:13" x14ac:dyDescent="0.35">
      <c r="A2" t="s">
        <v>156</v>
      </c>
      <c r="B2" s="9"/>
      <c r="D2" s="10"/>
      <c r="E2" s="10"/>
      <c r="F2" s="10"/>
      <c r="G2" s="10"/>
    </row>
    <row r="3" spans="1:13" x14ac:dyDescent="0.35">
      <c r="A3" t="s">
        <v>157</v>
      </c>
      <c r="B3" s="9"/>
      <c r="D3" s="10"/>
      <c r="E3" s="10"/>
      <c r="F3" s="10"/>
      <c r="G3" s="10"/>
    </row>
    <row r="4" spans="1:13" x14ac:dyDescent="0.35">
      <c r="B4" s="9"/>
      <c r="D4" s="10"/>
      <c r="E4" s="10"/>
      <c r="F4" s="10"/>
      <c r="G4" s="10"/>
    </row>
    <row r="5" spans="1:13" x14ac:dyDescent="0.35">
      <c r="B5" t="s">
        <v>35</v>
      </c>
      <c r="C5" s="36">
        <v>43831</v>
      </c>
      <c r="D5" s="36">
        <v>43862</v>
      </c>
      <c r="E5" s="36">
        <v>43922</v>
      </c>
      <c r="F5" s="36">
        <v>43983</v>
      </c>
      <c r="G5" s="36">
        <v>44105</v>
      </c>
    </row>
    <row r="6" spans="1:13" x14ac:dyDescent="0.35">
      <c r="B6" t="s">
        <v>36</v>
      </c>
      <c r="C6" s="35" t="s">
        <v>158</v>
      </c>
      <c r="D6" t="s">
        <v>159</v>
      </c>
      <c r="E6" t="s">
        <v>160</v>
      </c>
      <c r="F6" t="s">
        <v>161</v>
      </c>
      <c r="G6" t="s">
        <v>162</v>
      </c>
    </row>
    <row r="7" spans="1:13" ht="62.25" customHeight="1" x14ac:dyDescent="0.35">
      <c r="A7" s="25" t="s">
        <v>39</v>
      </c>
      <c r="B7" s="14" t="s">
        <v>163</v>
      </c>
      <c r="C7" s="37" t="s">
        <v>40</v>
      </c>
      <c r="D7" s="14" t="s">
        <v>40</v>
      </c>
      <c r="E7" s="14" t="s">
        <v>40</v>
      </c>
      <c r="F7" s="14" t="s">
        <v>40</v>
      </c>
      <c r="G7" s="14" t="s">
        <v>40</v>
      </c>
      <c r="H7" s="14" t="s">
        <v>41</v>
      </c>
      <c r="I7" s="14" t="s">
        <v>42</v>
      </c>
    </row>
    <row r="8" spans="1:13" x14ac:dyDescent="0.35">
      <c r="A8" s="11" t="s">
        <v>43</v>
      </c>
    </row>
    <row r="9" spans="1:13" x14ac:dyDescent="0.35">
      <c r="A9" t="s">
        <v>44</v>
      </c>
      <c r="B9" t="s">
        <v>164</v>
      </c>
      <c r="C9" s="35">
        <v>1477315.7596823999</v>
      </c>
      <c r="D9" s="35">
        <v>1477315.7596823999</v>
      </c>
      <c r="E9" s="35">
        <v>1477315.7596823999</v>
      </c>
      <c r="F9" s="35">
        <v>1477315.7596823999</v>
      </c>
      <c r="G9" s="35">
        <v>1477315.7596823999</v>
      </c>
      <c r="H9" t="s">
        <v>46</v>
      </c>
      <c r="I9" t="s">
        <v>47</v>
      </c>
      <c r="M9" s="38"/>
    </row>
    <row r="10" spans="1:13" x14ac:dyDescent="0.35">
      <c r="A10" t="s">
        <v>165</v>
      </c>
      <c r="B10" s="39" t="s">
        <v>164</v>
      </c>
      <c r="C10" s="35">
        <v>38304.415000000001</v>
      </c>
      <c r="D10" s="35">
        <v>38304.415000000001</v>
      </c>
      <c r="E10" s="35">
        <v>38304.415000000001</v>
      </c>
      <c r="F10" s="35">
        <v>38304.415000000001</v>
      </c>
      <c r="G10" s="35">
        <v>38304.415000000001</v>
      </c>
      <c r="H10" t="s">
        <v>46</v>
      </c>
      <c r="I10" t="s">
        <v>47</v>
      </c>
      <c r="M10" s="38"/>
    </row>
    <row r="11" spans="1:13" x14ac:dyDescent="0.35">
      <c r="A11" t="s">
        <v>165</v>
      </c>
      <c r="B11" s="39" t="s">
        <v>164</v>
      </c>
      <c r="C11" s="35">
        <v>-19594.055499999999</v>
      </c>
      <c r="D11" s="35">
        <v>-19594.055499999999</v>
      </c>
      <c r="E11" s="35">
        <v>-19594.055499999999</v>
      </c>
      <c r="F11" s="35">
        <v>-19594.055499999999</v>
      </c>
      <c r="G11" s="35">
        <v>-19594.055499999999</v>
      </c>
      <c r="H11" t="s">
        <v>49</v>
      </c>
      <c r="I11" t="s">
        <v>47</v>
      </c>
      <c r="M11" s="38"/>
    </row>
    <row r="12" spans="1:13" x14ac:dyDescent="0.35">
      <c r="A12" t="s">
        <v>166</v>
      </c>
      <c r="B12" s="39" t="s">
        <v>167</v>
      </c>
      <c r="C12" s="35">
        <v>-32053.919132110164</v>
      </c>
      <c r="D12" s="35">
        <v>-32053.919132110164</v>
      </c>
      <c r="E12" s="35">
        <v>-32053.919132110164</v>
      </c>
      <c r="F12" s="35">
        <v>-32053.919132110164</v>
      </c>
      <c r="G12" s="35">
        <v>-32053.919132110164</v>
      </c>
      <c r="H12" t="s">
        <v>46</v>
      </c>
      <c r="I12" t="s">
        <v>47</v>
      </c>
      <c r="M12" s="38"/>
    </row>
    <row r="13" spans="1:13" x14ac:dyDescent="0.35">
      <c r="A13" t="s">
        <v>166</v>
      </c>
      <c r="B13" s="39" t="s">
        <v>167</v>
      </c>
      <c r="C13" s="35">
        <v>-7335.0289387033235</v>
      </c>
      <c r="D13" s="35">
        <v>-7335.0289387033235</v>
      </c>
      <c r="E13" s="35">
        <v>-7335.0289387033235</v>
      </c>
      <c r="F13" s="35">
        <v>-7335.0289387033235</v>
      </c>
      <c r="G13" s="35">
        <v>-7335.0289387033235</v>
      </c>
      <c r="H13" t="s">
        <v>49</v>
      </c>
      <c r="I13" t="s">
        <v>47</v>
      </c>
      <c r="M13" s="38"/>
    </row>
    <row r="14" spans="1:13" x14ac:dyDescent="0.35">
      <c r="A14" t="s">
        <v>44</v>
      </c>
      <c r="B14" t="s">
        <v>168</v>
      </c>
      <c r="C14" s="35">
        <v>198523.7366944</v>
      </c>
      <c r="D14" s="35">
        <v>198523.7366944</v>
      </c>
      <c r="E14" s="35">
        <v>198523.7366944</v>
      </c>
      <c r="F14" s="35">
        <v>198523.7366944</v>
      </c>
      <c r="G14" s="35">
        <v>198523.7366944</v>
      </c>
      <c r="H14" t="s">
        <v>49</v>
      </c>
      <c r="I14" t="s">
        <v>47</v>
      </c>
      <c r="M14" s="38"/>
    </row>
    <row r="15" spans="1:13" x14ac:dyDescent="0.35">
      <c r="A15" s="39" t="s">
        <v>50</v>
      </c>
      <c r="B15" t="s">
        <v>169</v>
      </c>
      <c r="C15" s="35">
        <v>1178151.3757191456</v>
      </c>
      <c r="D15" s="35">
        <v>722335.57489467261</v>
      </c>
      <c r="E15" s="35">
        <v>722335.57489467261</v>
      </c>
      <c r="F15" s="35">
        <v>722335.57489467261</v>
      </c>
      <c r="G15" s="35">
        <v>722335.57489467261</v>
      </c>
      <c r="H15" t="s">
        <v>49</v>
      </c>
      <c r="I15" t="s">
        <v>47</v>
      </c>
    </row>
    <row r="16" spans="1:13" x14ac:dyDescent="0.35">
      <c r="A16" s="39" t="s">
        <v>52</v>
      </c>
      <c r="B16" t="s">
        <v>170</v>
      </c>
      <c r="C16" s="35">
        <v>0</v>
      </c>
      <c r="D16" s="35">
        <v>0</v>
      </c>
      <c r="E16" s="35">
        <v>-186232.39839999998</v>
      </c>
      <c r="F16" s="35">
        <v>-186232.39839999998</v>
      </c>
      <c r="G16" s="35">
        <v>-186232.39839999998</v>
      </c>
      <c r="H16" t="s">
        <v>49</v>
      </c>
      <c r="I16" t="s">
        <v>47</v>
      </c>
      <c r="K16" s="40"/>
      <c r="L16" s="41"/>
      <c r="M16" s="38"/>
    </row>
    <row r="17" spans="1:13" x14ac:dyDescent="0.35">
      <c r="A17" t="s">
        <v>54</v>
      </c>
      <c r="B17" t="s">
        <v>171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t="s">
        <v>49</v>
      </c>
      <c r="I17" t="s">
        <v>56</v>
      </c>
      <c r="M17" s="38"/>
    </row>
    <row r="18" spans="1:13" x14ac:dyDescent="0.35">
      <c r="A18" t="s">
        <v>172</v>
      </c>
      <c r="B18" t="s">
        <v>169</v>
      </c>
      <c r="C18" s="35">
        <v>0</v>
      </c>
      <c r="D18" s="35">
        <v>352010.14804195391</v>
      </c>
      <c r="E18" s="35">
        <v>352010.14804195391</v>
      </c>
      <c r="F18" s="35">
        <v>352010.14804195391</v>
      </c>
      <c r="G18" s="35">
        <v>352010.14804195391</v>
      </c>
      <c r="H18" t="s">
        <v>49</v>
      </c>
      <c r="I18" t="s">
        <v>47</v>
      </c>
      <c r="M18" s="38"/>
    </row>
    <row r="19" spans="1:13" x14ac:dyDescent="0.35">
      <c r="A19" t="s">
        <v>173</v>
      </c>
      <c r="B19" t="s">
        <v>169</v>
      </c>
      <c r="C19" s="35">
        <v>0</v>
      </c>
      <c r="D19" s="35">
        <v>254053.64200475891</v>
      </c>
      <c r="E19" s="35">
        <v>254053.64200475891</v>
      </c>
      <c r="F19" s="35">
        <v>254053.64200475891</v>
      </c>
      <c r="G19" s="35">
        <v>254053.64200475891</v>
      </c>
      <c r="H19" t="s">
        <v>49</v>
      </c>
      <c r="I19" t="s">
        <v>56</v>
      </c>
      <c r="M19" s="38"/>
    </row>
    <row r="20" spans="1:13" x14ac:dyDescent="0.35">
      <c r="A20" t="s">
        <v>174</v>
      </c>
      <c r="B20" t="s">
        <v>169</v>
      </c>
      <c r="C20" s="35">
        <v>0</v>
      </c>
      <c r="D20" s="35">
        <v>9839.3111363526241</v>
      </c>
      <c r="E20" s="35">
        <v>9839.3111363526241</v>
      </c>
      <c r="F20" s="35">
        <v>9839.3111363526241</v>
      </c>
      <c r="G20" s="35">
        <v>9839.3111363526241</v>
      </c>
      <c r="H20" t="s">
        <v>49</v>
      </c>
      <c r="I20" t="s">
        <v>47</v>
      </c>
      <c r="M20" s="38"/>
    </row>
    <row r="21" spans="1:13" x14ac:dyDescent="0.35">
      <c r="A21" s="39" t="s">
        <v>57</v>
      </c>
      <c r="B21" t="s">
        <v>169</v>
      </c>
      <c r="C21" s="35">
        <v>52130.429639748283</v>
      </c>
      <c r="D21" s="35">
        <v>78879.789364027398</v>
      </c>
      <c r="E21" s="35">
        <v>78879.789364027398</v>
      </c>
      <c r="F21" s="35">
        <v>78879.789364027398</v>
      </c>
      <c r="G21" s="35">
        <v>78879.789364027398</v>
      </c>
      <c r="H21" t="s">
        <v>49</v>
      </c>
      <c r="I21" t="s">
        <v>47</v>
      </c>
    </row>
    <row r="22" spans="1:13" x14ac:dyDescent="0.35">
      <c r="A22" t="s">
        <v>58</v>
      </c>
      <c r="B22" t="s">
        <v>171</v>
      </c>
      <c r="C22" s="35">
        <v>77873.209604699994</v>
      </c>
      <c r="D22" s="35">
        <v>77873.209604699994</v>
      </c>
      <c r="E22" s="35">
        <v>77873.209604699994</v>
      </c>
      <c r="F22" s="35">
        <v>77873.209604699994</v>
      </c>
      <c r="G22" s="35">
        <v>77873.209604699994</v>
      </c>
      <c r="H22" t="s">
        <v>46</v>
      </c>
      <c r="I22" t="s">
        <v>56</v>
      </c>
      <c r="M22" s="38"/>
    </row>
    <row r="23" spans="1:13" x14ac:dyDescent="0.35">
      <c r="A23" t="s">
        <v>59</v>
      </c>
      <c r="B23" t="s">
        <v>171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t="s">
        <v>46</v>
      </c>
      <c r="I23" t="s">
        <v>56</v>
      </c>
      <c r="M23" s="38"/>
    </row>
    <row r="24" spans="1:13" x14ac:dyDescent="0.35">
      <c r="A24" t="s">
        <v>60</v>
      </c>
      <c r="B24" t="s">
        <v>171</v>
      </c>
      <c r="C24" s="35">
        <v>948.26887619999991</v>
      </c>
      <c r="D24" s="35">
        <v>948.26887619999991</v>
      </c>
      <c r="E24" s="35">
        <v>948.26887619999991</v>
      </c>
      <c r="F24" s="35">
        <v>948.26887619999991</v>
      </c>
      <c r="G24" s="35">
        <v>948.26887619999991</v>
      </c>
      <c r="H24" t="s">
        <v>46</v>
      </c>
      <c r="I24" t="s">
        <v>56</v>
      </c>
    </row>
    <row r="25" spans="1:13" x14ac:dyDescent="0.35">
      <c r="A25" t="s">
        <v>61</v>
      </c>
      <c r="B25" t="s">
        <v>171</v>
      </c>
      <c r="C25" s="35">
        <v>-405.6598803</v>
      </c>
      <c r="D25" s="35">
        <v>-405.6598803</v>
      </c>
      <c r="E25" s="35">
        <v>-405.6598803</v>
      </c>
      <c r="F25" s="35">
        <v>-405.6598803</v>
      </c>
      <c r="G25" s="35">
        <v>-405.6598803</v>
      </c>
      <c r="H25" t="s">
        <v>46</v>
      </c>
      <c r="I25" t="s">
        <v>56</v>
      </c>
    </row>
    <row r="26" spans="1:13" x14ac:dyDescent="0.35">
      <c r="A26" t="s">
        <v>62</v>
      </c>
      <c r="B26" t="s">
        <v>171</v>
      </c>
      <c r="C26" s="35">
        <v>809.24477400000001</v>
      </c>
      <c r="D26" s="35">
        <v>809.24477400000001</v>
      </c>
      <c r="E26" s="35">
        <v>809.24477400000001</v>
      </c>
      <c r="F26" s="35">
        <v>809.24477400000001</v>
      </c>
      <c r="G26" s="35">
        <v>809.24477400000001</v>
      </c>
      <c r="H26" t="s">
        <v>46</v>
      </c>
      <c r="I26" t="s">
        <v>56</v>
      </c>
    </row>
    <row r="27" spans="1:13" x14ac:dyDescent="0.35">
      <c r="A27" t="s">
        <v>63</v>
      </c>
      <c r="B27" t="s">
        <v>171</v>
      </c>
      <c r="C27" s="35">
        <v>170.14890119999998</v>
      </c>
      <c r="D27" s="35">
        <v>170.14890119999998</v>
      </c>
      <c r="E27" s="35">
        <v>170.14890119999998</v>
      </c>
      <c r="F27" s="35">
        <v>170.14890119999998</v>
      </c>
      <c r="G27" s="35">
        <v>170.14890119999998</v>
      </c>
      <c r="H27" t="s">
        <v>46</v>
      </c>
      <c r="I27" t="s">
        <v>56</v>
      </c>
      <c r="M27" s="38"/>
    </row>
    <row r="28" spans="1:13" x14ac:dyDescent="0.35">
      <c r="A28" s="39" t="s">
        <v>65</v>
      </c>
      <c r="B28" t="s">
        <v>175</v>
      </c>
      <c r="C28" s="35">
        <v>-1100</v>
      </c>
      <c r="D28" s="35">
        <v>-1100</v>
      </c>
      <c r="E28" s="35">
        <v>-1100</v>
      </c>
      <c r="F28" s="35">
        <v>-1100</v>
      </c>
      <c r="G28" s="35">
        <v>-1100</v>
      </c>
      <c r="H28" t="s">
        <v>49</v>
      </c>
      <c r="I28" t="s">
        <v>47</v>
      </c>
      <c r="K28" s="40"/>
      <c r="L28" s="41"/>
      <c r="M28" s="38"/>
    </row>
    <row r="29" spans="1:13" x14ac:dyDescent="0.35">
      <c r="A29" s="39" t="s">
        <v>67</v>
      </c>
      <c r="B29" t="s">
        <v>176</v>
      </c>
      <c r="C29" s="35">
        <v>5978.5056403103417</v>
      </c>
      <c r="D29" s="35">
        <v>5978.5056403103417</v>
      </c>
      <c r="E29" s="35">
        <v>5978.5056403103417</v>
      </c>
      <c r="F29" s="35">
        <v>5978.5056403103417</v>
      </c>
      <c r="G29" s="35">
        <v>5978.5056403103417</v>
      </c>
      <c r="H29" t="s">
        <v>49</v>
      </c>
      <c r="I29" t="s">
        <v>47</v>
      </c>
      <c r="K29" s="40"/>
      <c r="L29" s="41"/>
      <c r="M29" s="38"/>
    </row>
    <row r="30" spans="1:13" x14ac:dyDescent="0.35">
      <c r="A30" s="39" t="s">
        <v>69</v>
      </c>
      <c r="B30" t="s">
        <v>176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t="s">
        <v>49</v>
      </c>
      <c r="I30" t="s">
        <v>47</v>
      </c>
    </row>
    <row r="31" spans="1:13" x14ac:dyDescent="0.35">
      <c r="A31" s="39" t="s">
        <v>70</v>
      </c>
      <c r="B31" t="s">
        <v>176</v>
      </c>
      <c r="C31" s="35">
        <v>466.99606976938986</v>
      </c>
      <c r="D31" s="35">
        <v>466.99606976938986</v>
      </c>
      <c r="E31" s="35">
        <v>466.99606976938986</v>
      </c>
      <c r="F31" s="35">
        <v>466.99606976938986</v>
      </c>
      <c r="G31" s="35">
        <v>466.99606976938986</v>
      </c>
      <c r="H31" t="s">
        <v>49</v>
      </c>
      <c r="I31" t="s">
        <v>56</v>
      </c>
    </row>
    <row r="32" spans="1:13" x14ac:dyDescent="0.35">
      <c r="A32" s="39" t="s">
        <v>71</v>
      </c>
      <c r="B32" t="s">
        <v>169</v>
      </c>
      <c r="C32" s="35">
        <v>17705.010809088359</v>
      </c>
      <c r="D32" s="35">
        <v>18724.668751262619</v>
      </c>
      <c r="E32" s="35">
        <v>18724.668751262619</v>
      </c>
      <c r="F32" s="35">
        <v>18724.668751262619</v>
      </c>
      <c r="G32" s="35">
        <v>18724.668751262619</v>
      </c>
      <c r="H32" t="s">
        <v>72</v>
      </c>
      <c r="I32" t="s">
        <v>47</v>
      </c>
    </row>
    <row r="33" spans="1:9" x14ac:dyDescent="0.35">
      <c r="A33" s="39" t="s">
        <v>73</v>
      </c>
      <c r="B33" t="s">
        <v>171</v>
      </c>
      <c r="C33" s="35">
        <v>-1680.1401159999998</v>
      </c>
      <c r="D33" s="35">
        <v>-1680.1401159999998</v>
      </c>
      <c r="E33" s="35">
        <v>-1680.1401159999998</v>
      </c>
      <c r="F33" s="35">
        <v>-1680.1401159999998</v>
      </c>
      <c r="G33" s="35">
        <v>-1680.1401159999998</v>
      </c>
      <c r="H33" t="s">
        <v>72</v>
      </c>
      <c r="I33" t="s">
        <v>56</v>
      </c>
    </row>
    <row r="34" spans="1:9" x14ac:dyDescent="0.35">
      <c r="A34" s="39" t="s">
        <v>74</v>
      </c>
      <c r="B34" t="s">
        <v>169</v>
      </c>
      <c r="C34" s="35">
        <v>179589.52746204121</v>
      </c>
      <c r="D34" s="35">
        <v>132913.61422435864</v>
      </c>
      <c r="E34" s="35">
        <v>132913.61422435864</v>
      </c>
      <c r="F34" s="35">
        <v>132913.61422435864</v>
      </c>
      <c r="G34" s="35">
        <v>132913.61422435864</v>
      </c>
      <c r="H34" t="s">
        <v>75</v>
      </c>
      <c r="I34" t="s">
        <v>47</v>
      </c>
    </row>
    <row r="35" spans="1:9" x14ac:dyDescent="0.35">
      <c r="A35" s="39" t="s">
        <v>76</v>
      </c>
      <c r="B35" t="s">
        <v>169</v>
      </c>
      <c r="C35" s="35">
        <v>523.74699999999996</v>
      </c>
      <c r="D35" s="35">
        <v>14420.433000000001</v>
      </c>
      <c r="E35" s="35">
        <v>14420.433000000001</v>
      </c>
      <c r="F35" s="35">
        <v>14420.433000000001</v>
      </c>
      <c r="G35" s="35">
        <v>14420.433000000001</v>
      </c>
      <c r="H35" t="s">
        <v>75</v>
      </c>
      <c r="I35" t="s">
        <v>56</v>
      </c>
    </row>
    <row r="36" spans="1:9" x14ac:dyDescent="0.35">
      <c r="A36" t="s">
        <v>77</v>
      </c>
      <c r="B36" s="39" t="s">
        <v>169</v>
      </c>
      <c r="C36" s="35">
        <v>1097.2529516599998</v>
      </c>
      <c r="D36" s="35">
        <v>1072.8605559999999</v>
      </c>
      <c r="E36" s="35">
        <v>1072.8605559999999</v>
      </c>
      <c r="F36" s="35">
        <v>1072.8605559999999</v>
      </c>
      <c r="G36" s="35">
        <v>1072.8605559999999</v>
      </c>
      <c r="H36" t="s">
        <v>78</v>
      </c>
      <c r="I36" t="s">
        <v>47</v>
      </c>
    </row>
    <row r="37" spans="1:9" x14ac:dyDescent="0.35">
      <c r="A37" t="s">
        <v>79</v>
      </c>
      <c r="B37" t="s">
        <v>171</v>
      </c>
      <c r="C37" s="35">
        <v>-25.303314999999998</v>
      </c>
      <c r="D37" s="35">
        <v>-25.303314999999998</v>
      </c>
      <c r="E37" s="35">
        <v>-25.303314999999998</v>
      </c>
      <c r="F37" s="35">
        <v>-25.303314999999998</v>
      </c>
      <c r="G37" s="35">
        <v>-25.303314999999998</v>
      </c>
      <c r="H37" t="s">
        <v>78</v>
      </c>
      <c r="I37" t="s">
        <v>56</v>
      </c>
    </row>
    <row r="38" spans="1:9" x14ac:dyDescent="0.35">
      <c r="A38" t="s">
        <v>80</v>
      </c>
      <c r="B38" t="s">
        <v>177</v>
      </c>
      <c r="C38" s="35">
        <v>89235.037634656328</v>
      </c>
      <c r="D38" s="35">
        <v>89235.037634656328</v>
      </c>
      <c r="E38" s="35">
        <v>89234.737495486523</v>
      </c>
      <c r="F38" s="35">
        <v>89234.737495486523</v>
      </c>
      <c r="G38" s="35">
        <v>66926.053121614896</v>
      </c>
      <c r="H38" t="s">
        <v>81</v>
      </c>
      <c r="I38" t="s">
        <v>47</v>
      </c>
    </row>
    <row r="39" spans="1:9" x14ac:dyDescent="0.35">
      <c r="A39" t="s">
        <v>178</v>
      </c>
      <c r="B39" t="s">
        <v>179</v>
      </c>
      <c r="C39" s="35">
        <v>0</v>
      </c>
      <c r="D39" s="35">
        <v>0</v>
      </c>
      <c r="E39" s="35">
        <v>0</v>
      </c>
      <c r="F39" s="35">
        <v>0</v>
      </c>
      <c r="G39" s="35">
        <v>22308.684373871631</v>
      </c>
      <c r="H39" t="s">
        <v>178</v>
      </c>
      <c r="I39" t="s">
        <v>47</v>
      </c>
    </row>
    <row r="40" spans="1:9" x14ac:dyDescent="0.35">
      <c r="B40" s="39"/>
      <c r="D40" s="35"/>
      <c r="E40" s="35"/>
      <c r="F40" s="35"/>
      <c r="G40" s="35"/>
    </row>
    <row r="41" spans="1:9" x14ac:dyDescent="0.35">
      <c r="B41" s="39"/>
      <c r="D41" s="35"/>
      <c r="E41" s="35"/>
      <c r="F41" s="35"/>
      <c r="G41" s="35"/>
    </row>
    <row r="42" spans="1:9" x14ac:dyDescent="0.35">
      <c r="B42" s="39"/>
      <c r="D42" s="35"/>
      <c r="E42" s="35"/>
      <c r="F42" s="35"/>
      <c r="G42" s="35"/>
    </row>
    <row r="43" spans="1:9" x14ac:dyDescent="0.35">
      <c r="A43" s="11" t="s">
        <v>84</v>
      </c>
      <c r="C43" s="42">
        <f>SUM(C9:C42)</f>
        <v>3256628.5595772052</v>
      </c>
      <c r="D43" s="43">
        <f>SUM(D9:D42)</f>
        <v>3411681.2579689086</v>
      </c>
      <c r="E43" s="43">
        <f>SUM(E9:E42)</f>
        <v>3225448.5594297391</v>
      </c>
      <c r="F43" s="43">
        <f>SUM(F9:F42)</f>
        <v>3225448.5594297391</v>
      </c>
      <c r="G43" s="43">
        <f>SUM(G9:G42)</f>
        <v>3225448.5594297387</v>
      </c>
    </row>
    <row r="45" spans="1:9" x14ac:dyDescent="0.35">
      <c r="A45" s="11" t="s">
        <v>85</v>
      </c>
    </row>
    <row r="46" spans="1:9" x14ac:dyDescent="0.35">
      <c r="A46" t="s">
        <v>86</v>
      </c>
      <c r="B46" s="39" t="s">
        <v>171</v>
      </c>
      <c r="C46" s="35">
        <v>2460.8645955489001</v>
      </c>
      <c r="D46" s="35">
        <v>2460.8645955489001</v>
      </c>
      <c r="E46" s="35">
        <v>2460.8645955489001</v>
      </c>
      <c r="F46" s="35">
        <v>2460.8645955489001</v>
      </c>
      <c r="G46" s="35">
        <v>2460.8645955489001</v>
      </c>
      <c r="H46" t="s">
        <v>46</v>
      </c>
      <c r="I46" t="s">
        <v>47</v>
      </c>
    </row>
    <row r="47" spans="1:9" x14ac:dyDescent="0.35">
      <c r="A47" s="46" t="s">
        <v>87</v>
      </c>
      <c r="B47" s="39" t="s">
        <v>180</v>
      </c>
      <c r="C47" s="35">
        <v>7842.9966589774358</v>
      </c>
      <c r="D47" s="35">
        <v>7842.9966589774358</v>
      </c>
      <c r="E47" s="35">
        <v>7842.9966589774358</v>
      </c>
      <c r="F47" s="35">
        <v>7842.9966589774358</v>
      </c>
      <c r="G47" s="35">
        <v>7842.9966589774358</v>
      </c>
      <c r="H47" t="s">
        <v>46</v>
      </c>
      <c r="I47" t="s">
        <v>47</v>
      </c>
    </row>
    <row r="48" spans="1:9" x14ac:dyDescent="0.35">
      <c r="A48" s="46" t="s">
        <v>181</v>
      </c>
      <c r="B48" s="39" t="s">
        <v>182</v>
      </c>
      <c r="C48" s="35">
        <v>11774.82637087723</v>
      </c>
      <c r="D48" s="35">
        <v>11774.82637087723</v>
      </c>
      <c r="E48" s="35">
        <v>11774.82637087723</v>
      </c>
      <c r="F48" s="35">
        <v>11774.82637087723</v>
      </c>
      <c r="G48" s="35">
        <v>11774.82637087723</v>
      </c>
      <c r="H48" t="s">
        <v>46</v>
      </c>
      <c r="I48" t="s">
        <v>47</v>
      </c>
    </row>
    <row r="49" spans="1:13" x14ac:dyDescent="0.35">
      <c r="A49" t="s">
        <v>89</v>
      </c>
      <c r="B49" s="39" t="s">
        <v>183</v>
      </c>
      <c r="C49" s="35">
        <v>10384.438789999989</v>
      </c>
      <c r="D49" s="35">
        <v>10384.438789999989</v>
      </c>
      <c r="E49" s="35">
        <v>10384.438789999989</v>
      </c>
      <c r="F49" s="35">
        <v>10384.438789999989</v>
      </c>
      <c r="G49" s="35">
        <v>10384.438789999989</v>
      </c>
      <c r="H49" t="s">
        <v>46</v>
      </c>
      <c r="I49" t="s">
        <v>47</v>
      </c>
    </row>
    <row r="50" spans="1:13" x14ac:dyDescent="0.35">
      <c r="A50" t="s">
        <v>91</v>
      </c>
      <c r="B50" s="39" t="s">
        <v>184</v>
      </c>
      <c r="C50" s="35">
        <v>5201.7289208546936</v>
      </c>
      <c r="D50" s="35">
        <v>5757.9420113573733</v>
      </c>
      <c r="E50" s="35">
        <v>6761.2327247173725</v>
      </c>
      <c r="F50" s="35">
        <v>6761.2327247173725</v>
      </c>
      <c r="G50" s="35">
        <v>6761.2327247173725</v>
      </c>
      <c r="H50" t="s">
        <v>46</v>
      </c>
      <c r="I50" t="s">
        <v>47</v>
      </c>
    </row>
    <row r="51" spans="1:13" x14ac:dyDescent="0.35">
      <c r="A51" t="s">
        <v>93</v>
      </c>
      <c r="B51" t="s">
        <v>171</v>
      </c>
      <c r="C51" s="35">
        <v>14304.957620399999</v>
      </c>
      <c r="D51" s="35">
        <v>14304.957620399999</v>
      </c>
      <c r="E51" s="35">
        <v>14304.957620399999</v>
      </c>
      <c r="F51" s="35">
        <v>14304.957620399999</v>
      </c>
      <c r="G51" s="35">
        <v>14304.957620399999</v>
      </c>
      <c r="H51" t="s">
        <v>46</v>
      </c>
      <c r="I51" t="s">
        <v>56</v>
      </c>
    </row>
    <row r="52" spans="1:13" x14ac:dyDescent="0.35">
      <c r="A52" t="s">
        <v>93</v>
      </c>
      <c r="B52" t="s">
        <v>171</v>
      </c>
      <c r="C52" s="35">
        <v>959.50170479999997</v>
      </c>
      <c r="D52" s="35">
        <v>959.50170479999997</v>
      </c>
      <c r="E52" s="35">
        <v>959.50170479999997</v>
      </c>
      <c r="F52" s="35">
        <v>959.50170479999997</v>
      </c>
      <c r="G52" s="35">
        <v>959.50170479999997</v>
      </c>
      <c r="H52" t="s">
        <v>94</v>
      </c>
      <c r="I52" t="s">
        <v>56</v>
      </c>
    </row>
    <row r="53" spans="1:13" x14ac:dyDescent="0.35">
      <c r="A53" t="s">
        <v>95</v>
      </c>
      <c r="B53" t="s">
        <v>171</v>
      </c>
      <c r="C53" s="35">
        <v>-6227.0347865999993</v>
      </c>
      <c r="D53" s="35">
        <v>-6227.0347865999993</v>
      </c>
      <c r="E53" s="35">
        <v>-6227.0347865999993</v>
      </c>
      <c r="F53" s="35">
        <v>-6227.0347865999993</v>
      </c>
      <c r="G53" s="35">
        <v>-6227.0347865999993</v>
      </c>
      <c r="H53" t="s">
        <v>46</v>
      </c>
      <c r="I53" t="s">
        <v>56</v>
      </c>
    </row>
    <row r="54" spans="1:13" x14ac:dyDescent="0.35">
      <c r="A54" t="s">
        <v>97</v>
      </c>
      <c r="B54" t="s">
        <v>171</v>
      </c>
      <c r="C54" s="35">
        <v>111.01178309999999</v>
      </c>
      <c r="D54" s="35">
        <v>111.01178309999999</v>
      </c>
      <c r="E54" s="35">
        <v>111.01178309999999</v>
      </c>
      <c r="F54" s="35">
        <v>111.01178309999999</v>
      </c>
      <c r="G54" s="35">
        <v>111.01178309999999</v>
      </c>
      <c r="H54" t="s">
        <v>46</v>
      </c>
      <c r="I54" t="s">
        <v>56</v>
      </c>
    </row>
    <row r="55" spans="1:13" x14ac:dyDescent="0.35">
      <c r="A55" t="s">
        <v>98</v>
      </c>
      <c r="B55" t="s">
        <v>171</v>
      </c>
      <c r="C55" s="35">
        <v>3717.3384938999998</v>
      </c>
      <c r="D55" s="35">
        <v>3717.3384938999998</v>
      </c>
      <c r="E55" s="35">
        <v>3717.3384938999998</v>
      </c>
      <c r="F55" s="35">
        <v>3717.3384938999998</v>
      </c>
      <c r="G55" s="35">
        <v>3717.3384938999998</v>
      </c>
      <c r="H55" t="s">
        <v>46</v>
      </c>
      <c r="I55" t="s">
        <v>56</v>
      </c>
    </row>
    <row r="56" spans="1:13" x14ac:dyDescent="0.35">
      <c r="A56" s="39" t="s">
        <v>99</v>
      </c>
      <c r="B56" t="s">
        <v>171</v>
      </c>
      <c r="C56" s="35">
        <v>8196.1970700000002</v>
      </c>
      <c r="D56" s="35">
        <v>8196.1970700000002</v>
      </c>
      <c r="E56" s="35">
        <v>8196.1970700000002</v>
      </c>
      <c r="F56" s="35">
        <v>8196.1970700000002</v>
      </c>
      <c r="G56" s="35">
        <v>8196.1970700000002</v>
      </c>
      <c r="H56" t="s">
        <v>46</v>
      </c>
      <c r="I56" t="s">
        <v>56</v>
      </c>
      <c r="M56" s="38"/>
    </row>
    <row r="57" spans="1:13" x14ac:dyDescent="0.35">
      <c r="A57" s="39" t="s">
        <v>100</v>
      </c>
      <c r="B57" t="s">
        <v>171</v>
      </c>
      <c r="C57" s="35">
        <v>2384.1596033999999</v>
      </c>
      <c r="D57" s="35">
        <v>2384.1596033999999</v>
      </c>
      <c r="E57" s="35">
        <v>2384.1596033999999</v>
      </c>
      <c r="F57" s="35">
        <v>2384.1596033999999</v>
      </c>
      <c r="G57" s="35">
        <v>2384.1596033999999</v>
      </c>
      <c r="H57" t="s">
        <v>46</v>
      </c>
      <c r="I57" t="s">
        <v>56</v>
      </c>
    </row>
    <row r="58" spans="1:13" x14ac:dyDescent="0.35">
      <c r="A58" s="39" t="s">
        <v>101</v>
      </c>
      <c r="B58" t="s">
        <v>171</v>
      </c>
      <c r="C58" s="35">
        <v>0</v>
      </c>
      <c r="D58" s="35">
        <v>0</v>
      </c>
      <c r="E58" s="35">
        <v>0</v>
      </c>
      <c r="F58" s="35">
        <v>0</v>
      </c>
      <c r="G58" s="35">
        <v>0</v>
      </c>
      <c r="H58" t="s">
        <v>46</v>
      </c>
      <c r="I58" t="s">
        <v>56</v>
      </c>
    </row>
    <row r="59" spans="1:13" x14ac:dyDescent="0.35">
      <c r="A59" s="39" t="s">
        <v>102</v>
      </c>
      <c r="B59" t="s">
        <v>185</v>
      </c>
      <c r="C59" s="35">
        <v>0</v>
      </c>
      <c r="D59" s="35">
        <v>0</v>
      </c>
      <c r="E59" s="35">
        <v>0</v>
      </c>
      <c r="F59" s="35">
        <v>0</v>
      </c>
      <c r="G59" s="35">
        <v>0</v>
      </c>
      <c r="H59" t="s">
        <v>46</v>
      </c>
      <c r="I59" t="s">
        <v>56</v>
      </c>
    </row>
    <row r="60" spans="1:13" x14ac:dyDescent="0.35">
      <c r="A60" s="39" t="s">
        <v>186</v>
      </c>
      <c r="B60" t="s">
        <v>171</v>
      </c>
      <c r="C60" s="35">
        <v>-1769.9635698</v>
      </c>
      <c r="D60" s="35">
        <v>-1769.9635698</v>
      </c>
      <c r="E60" s="35">
        <v>-1769.9635698</v>
      </c>
      <c r="F60" s="35">
        <v>-1769.9635698</v>
      </c>
      <c r="G60" s="35">
        <v>-1769.9635698</v>
      </c>
      <c r="H60" t="s">
        <v>46</v>
      </c>
      <c r="I60" t="s">
        <v>56</v>
      </c>
    </row>
    <row r="61" spans="1:13" x14ac:dyDescent="0.35">
      <c r="A61" s="39" t="s">
        <v>104</v>
      </c>
      <c r="B61" t="s">
        <v>187</v>
      </c>
      <c r="C61" s="35">
        <v>-1006.6484500001117</v>
      </c>
      <c r="D61" s="35">
        <v>-1006.6484500001117</v>
      </c>
      <c r="E61" s="35">
        <v>-1006.6484500001117</v>
      </c>
      <c r="F61" s="35">
        <v>-1006.6484500001117</v>
      </c>
      <c r="G61" s="35">
        <v>-1006.6484500001117</v>
      </c>
      <c r="H61" t="s">
        <v>94</v>
      </c>
      <c r="I61" t="s">
        <v>47</v>
      </c>
    </row>
    <row r="62" spans="1:13" x14ac:dyDescent="0.35">
      <c r="A62" s="39" t="s">
        <v>106</v>
      </c>
      <c r="B62" t="s">
        <v>187</v>
      </c>
      <c r="C62" s="35">
        <v>23000.546209997989</v>
      </c>
      <c r="D62" s="35">
        <v>23000.546209997989</v>
      </c>
      <c r="E62" s="35">
        <v>23000.546209997989</v>
      </c>
      <c r="F62" s="35">
        <v>23000.546209997989</v>
      </c>
      <c r="G62" s="35">
        <v>23000.546209997989</v>
      </c>
      <c r="H62" t="s">
        <v>94</v>
      </c>
      <c r="I62" t="s">
        <v>47</v>
      </c>
    </row>
    <row r="63" spans="1:13" x14ac:dyDescent="0.35">
      <c r="A63" s="39" t="s">
        <v>107</v>
      </c>
      <c r="B63" t="s">
        <v>187</v>
      </c>
      <c r="C63" s="35">
        <v>191.3576699999968</v>
      </c>
      <c r="D63" s="35">
        <v>191.3576699999968</v>
      </c>
      <c r="E63" s="35">
        <v>191.3576699999968</v>
      </c>
      <c r="F63" s="35">
        <v>191.3576699999968</v>
      </c>
      <c r="G63" s="35">
        <v>191.3576699999968</v>
      </c>
      <c r="H63" t="s">
        <v>94</v>
      </c>
      <c r="I63" t="s">
        <v>47</v>
      </c>
    </row>
    <row r="64" spans="1:13" x14ac:dyDescent="0.35">
      <c r="A64" s="39" t="s">
        <v>108</v>
      </c>
      <c r="B64" t="s">
        <v>183</v>
      </c>
      <c r="C64" s="35">
        <v>-106.41925999997184</v>
      </c>
      <c r="D64" s="35">
        <v>-106.41925999997184</v>
      </c>
      <c r="E64" s="35">
        <v>-106.41925999997184</v>
      </c>
      <c r="F64" s="35">
        <v>-106.41925999997184</v>
      </c>
      <c r="G64" s="35">
        <v>-106.41925999997184</v>
      </c>
      <c r="H64" t="s">
        <v>94</v>
      </c>
      <c r="I64" t="s">
        <v>47</v>
      </c>
    </row>
    <row r="65" spans="1:9" x14ac:dyDescent="0.35">
      <c r="A65" s="44" t="s">
        <v>109</v>
      </c>
      <c r="B65" s="39" t="s">
        <v>188</v>
      </c>
      <c r="C65" s="35">
        <v>-218.36895000001789</v>
      </c>
      <c r="D65" s="35">
        <v>-218.36895000001789</v>
      </c>
      <c r="E65" s="35">
        <v>-218.36895000001789</v>
      </c>
      <c r="F65" s="35">
        <v>-218.36895000001789</v>
      </c>
      <c r="G65" s="35">
        <v>-218.36895000001789</v>
      </c>
      <c r="H65" t="s">
        <v>94</v>
      </c>
      <c r="I65" t="s">
        <v>47</v>
      </c>
    </row>
    <row r="66" spans="1:9" x14ac:dyDescent="0.35">
      <c r="A66" s="44" t="s">
        <v>111</v>
      </c>
      <c r="B66" s="39" t="s">
        <v>188</v>
      </c>
      <c r="C66" s="35">
        <v>14155.425600007415</v>
      </c>
      <c r="D66" s="35">
        <v>14155.425600007415</v>
      </c>
      <c r="E66" s="35">
        <v>14155.425600007415</v>
      </c>
      <c r="F66" s="35">
        <v>14155.425600007415</v>
      </c>
      <c r="G66" s="35">
        <v>14155.425600007415</v>
      </c>
      <c r="H66" t="s">
        <v>94</v>
      </c>
      <c r="I66" t="s">
        <v>47</v>
      </c>
    </row>
    <row r="67" spans="1:9" x14ac:dyDescent="0.35">
      <c r="A67" s="44" t="s">
        <v>112</v>
      </c>
      <c r="B67" s="39" t="s">
        <v>188</v>
      </c>
      <c r="C67" s="35">
        <v>14.466140000000014</v>
      </c>
      <c r="D67" s="35">
        <v>14.466140000000014</v>
      </c>
      <c r="E67" s="35">
        <v>14.466140000000014</v>
      </c>
      <c r="F67" s="35">
        <v>14.466140000000014</v>
      </c>
      <c r="G67" s="35">
        <v>14.466140000000014</v>
      </c>
      <c r="H67" t="s">
        <v>94</v>
      </c>
      <c r="I67" t="s">
        <v>47</v>
      </c>
    </row>
    <row r="68" spans="1:9" x14ac:dyDescent="0.35">
      <c r="A68" s="44" t="s">
        <v>113</v>
      </c>
      <c r="B68" t="s">
        <v>189</v>
      </c>
      <c r="C68" s="35">
        <v>0</v>
      </c>
      <c r="D68" s="35">
        <v>0</v>
      </c>
      <c r="E68" s="35">
        <v>0</v>
      </c>
      <c r="F68" s="35">
        <v>0</v>
      </c>
      <c r="G68" s="35">
        <v>0</v>
      </c>
      <c r="H68" t="s">
        <v>94</v>
      </c>
      <c r="I68" t="s">
        <v>47</v>
      </c>
    </row>
    <row r="69" spans="1:9" x14ac:dyDescent="0.35">
      <c r="A69" s="44" t="s">
        <v>114</v>
      </c>
      <c r="B69" t="s">
        <v>169</v>
      </c>
      <c r="C69" s="35">
        <v>-2798.0954437409555</v>
      </c>
      <c r="D69" s="35">
        <v>-2901.6067196047434</v>
      </c>
      <c r="E69" s="35">
        <v>-2901.6067196047434</v>
      </c>
      <c r="F69" s="35">
        <v>-2901.6067196047434</v>
      </c>
      <c r="G69" s="35">
        <v>-2901.6067196047434</v>
      </c>
      <c r="H69" t="s">
        <v>190</v>
      </c>
      <c r="I69" t="s">
        <v>47</v>
      </c>
    </row>
    <row r="70" spans="1:9" x14ac:dyDescent="0.35">
      <c r="A70" s="44" t="s">
        <v>116</v>
      </c>
      <c r="B70" t="s">
        <v>169</v>
      </c>
      <c r="C70" s="35">
        <v>-85871.63547481272</v>
      </c>
      <c r="D70" s="35">
        <v>-87310.418381812095</v>
      </c>
      <c r="E70" s="35">
        <v>-87310.418381812095</v>
      </c>
      <c r="F70" s="35">
        <v>-87310.418381812095</v>
      </c>
      <c r="G70" s="35">
        <v>-87310.418381812095</v>
      </c>
      <c r="H70" t="s">
        <v>190</v>
      </c>
      <c r="I70" t="s">
        <v>47</v>
      </c>
    </row>
    <row r="71" spans="1:9" x14ac:dyDescent="0.35">
      <c r="A71" t="s">
        <v>117</v>
      </c>
      <c r="B71" t="s">
        <v>191</v>
      </c>
      <c r="C71" s="35">
        <v>115112.231</v>
      </c>
      <c r="D71" s="35">
        <v>115112.231</v>
      </c>
      <c r="E71" s="35">
        <v>115112.231</v>
      </c>
      <c r="F71" s="35">
        <v>115112.231</v>
      </c>
      <c r="G71" s="35">
        <v>115112.231</v>
      </c>
      <c r="H71" t="s">
        <v>192</v>
      </c>
      <c r="I71" t="s">
        <v>47</v>
      </c>
    </row>
    <row r="72" spans="1:9" x14ac:dyDescent="0.35">
      <c r="A72" t="s">
        <v>120</v>
      </c>
      <c r="B72" t="s">
        <v>191</v>
      </c>
      <c r="C72" s="35">
        <v>15145.043</v>
      </c>
      <c r="D72" s="35">
        <v>15145.043</v>
      </c>
      <c r="E72" s="35">
        <v>15145.043</v>
      </c>
      <c r="F72" s="35">
        <v>15145.043</v>
      </c>
      <c r="G72" s="35">
        <v>15145.043</v>
      </c>
      <c r="H72" t="s">
        <v>192</v>
      </c>
      <c r="I72" t="s">
        <v>47</v>
      </c>
    </row>
    <row r="73" spans="1:9" x14ac:dyDescent="0.35">
      <c r="A73" t="s">
        <v>121</v>
      </c>
      <c r="B73" t="s">
        <v>191</v>
      </c>
      <c r="C73" s="35">
        <v>84166.665999999997</v>
      </c>
      <c r="D73" s="35">
        <v>84166.665600000008</v>
      </c>
      <c r="E73" s="35">
        <v>84166.665600000008</v>
      </c>
      <c r="F73" s="35">
        <v>84166.665600000008</v>
      </c>
      <c r="G73" s="35">
        <v>84166.665600000008</v>
      </c>
      <c r="H73" t="s">
        <v>192</v>
      </c>
      <c r="I73" t="s">
        <v>47</v>
      </c>
    </row>
    <row r="74" spans="1:9" x14ac:dyDescent="0.35">
      <c r="A74" t="s">
        <v>122</v>
      </c>
      <c r="B74" t="s">
        <v>191</v>
      </c>
      <c r="C74" s="35">
        <v>16280</v>
      </c>
      <c r="D74" s="35">
        <v>16280</v>
      </c>
      <c r="E74" s="35">
        <v>16280</v>
      </c>
      <c r="F74" s="35">
        <v>16280</v>
      </c>
      <c r="G74" s="35">
        <v>16280</v>
      </c>
      <c r="H74" t="s">
        <v>192</v>
      </c>
      <c r="I74" t="s">
        <v>47</v>
      </c>
    </row>
    <row r="75" spans="1:9" x14ac:dyDescent="0.35">
      <c r="A75" t="s">
        <v>123</v>
      </c>
      <c r="B75" t="s">
        <v>191</v>
      </c>
      <c r="C75" s="35">
        <v>2601.8919999999998</v>
      </c>
      <c r="D75" s="35">
        <v>2601.8919999999998</v>
      </c>
      <c r="E75" s="35">
        <v>2601.8919999999998</v>
      </c>
      <c r="F75" s="35">
        <v>2601.8919999999998</v>
      </c>
      <c r="G75" s="35">
        <v>2601.8919999999998</v>
      </c>
      <c r="H75" t="s">
        <v>192</v>
      </c>
      <c r="I75" t="s">
        <v>47</v>
      </c>
    </row>
    <row r="76" spans="1:9" x14ac:dyDescent="0.35">
      <c r="A76" t="s">
        <v>124</v>
      </c>
      <c r="B76" t="s">
        <v>193</v>
      </c>
      <c r="C76" s="35">
        <v>0</v>
      </c>
      <c r="D76" s="35">
        <v>0</v>
      </c>
      <c r="E76" s="35">
        <v>26759.200000000001</v>
      </c>
      <c r="F76" s="35">
        <v>26759.200000000001</v>
      </c>
      <c r="G76" s="35">
        <v>26759.200000000001</v>
      </c>
      <c r="H76" t="s">
        <v>192</v>
      </c>
      <c r="I76" t="s">
        <v>47</v>
      </c>
    </row>
    <row r="77" spans="1:9" x14ac:dyDescent="0.35">
      <c r="A77" t="s">
        <v>126</v>
      </c>
      <c r="B77" t="s">
        <v>194</v>
      </c>
      <c r="C77" s="35">
        <v>0</v>
      </c>
      <c r="D77" s="35">
        <v>0</v>
      </c>
      <c r="E77" s="35">
        <v>0</v>
      </c>
      <c r="F77" s="35">
        <v>0</v>
      </c>
      <c r="G77" s="35">
        <v>0</v>
      </c>
      <c r="H77" t="s">
        <v>192</v>
      </c>
      <c r="I77" t="s">
        <v>47</v>
      </c>
    </row>
    <row r="78" spans="1:9" x14ac:dyDescent="0.35">
      <c r="A78" t="s">
        <v>127</v>
      </c>
      <c r="B78" t="s">
        <v>191</v>
      </c>
      <c r="C78" s="35">
        <v>32.645000000000003</v>
      </c>
      <c r="D78" s="35">
        <v>32.645000000000003</v>
      </c>
      <c r="E78" s="35">
        <v>32.645000000000003</v>
      </c>
      <c r="F78" s="35">
        <v>32.645000000000003</v>
      </c>
      <c r="G78" s="35">
        <v>32.645000000000003</v>
      </c>
      <c r="H78" t="s">
        <v>192</v>
      </c>
      <c r="I78" t="s">
        <v>47</v>
      </c>
    </row>
    <row r="79" spans="1:9" x14ac:dyDescent="0.35">
      <c r="A79" t="s">
        <v>195</v>
      </c>
      <c r="B79" t="s">
        <v>196</v>
      </c>
      <c r="C79" s="35">
        <v>0</v>
      </c>
      <c r="D79" s="35">
        <v>14835</v>
      </c>
      <c r="E79" s="35">
        <v>14835</v>
      </c>
      <c r="F79" s="35">
        <v>14835</v>
      </c>
      <c r="G79" s="35">
        <v>14835</v>
      </c>
      <c r="H79" t="s">
        <v>192</v>
      </c>
      <c r="I79" t="s">
        <v>47</v>
      </c>
    </row>
    <row r="80" spans="1:9" x14ac:dyDescent="0.35">
      <c r="A80" t="s">
        <v>128</v>
      </c>
      <c r="B80" t="s">
        <v>191</v>
      </c>
      <c r="C80" s="35">
        <v>9000</v>
      </c>
      <c r="D80" s="35">
        <v>9000</v>
      </c>
      <c r="E80" s="35">
        <v>9000</v>
      </c>
      <c r="F80" s="35">
        <v>9000</v>
      </c>
      <c r="G80" s="35">
        <v>9000</v>
      </c>
      <c r="H80" t="s">
        <v>192</v>
      </c>
      <c r="I80" t="s">
        <v>56</v>
      </c>
    </row>
    <row r="81" spans="1:9" x14ac:dyDescent="0.35">
      <c r="A81" t="s">
        <v>129</v>
      </c>
      <c r="B81" t="s">
        <v>191</v>
      </c>
      <c r="C81" s="35">
        <v>-2000</v>
      </c>
      <c r="D81" s="35">
        <v>-2000</v>
      </c>
      <c r="E81" s="35">
        <v>-2000</v>
      </c>
      <c r="F81" s="35">
        <v>-2000</v>
      </c>
      <c r="G81" s="35">
        <v>-2000</v>
      </c>
      <c r="H81" t="s">
        <v>192</v>
      </c>
      <c r="I81" t="s">
        <v>56</v>
      </c>
    </row>
    <row r="82" spans="1:9" x14ac:dyDescent="0.35">
      <c r="A82" t="s">
        <v>130</v>
      </c>
      <c r="B82" t="s">
        <v>191</v>
      </c>
      <c r="C82" s="35">
        <v>-13000</v>
      </c>
      <c r="D82" s="35">
        <v>-13000</v>
      </c>
      <c r="E82" s="35">
        <v>-13000</v>
      </c>
      <c r="F82" s="35">
        <v>-13000</v>
      </c>
      <c r="G82" s="35">
        <v>-13000</v>
      </c>
      <c r="H82" t="s">
        <v>192</v>
      </c>
      <c r="I82" t="s">
        <v>56</v>
      </c>
    </row>
    <row r="83" spans="1:9" x14ac:dyDescent="0.35">
      <c r="A83" t="s">
        <v>131</v>
      </c>
      <c r="B83" t="s">
        <v>191</v>
      </c>
      <c r="C83" s="35">
        <v>0</v>
      </c>
      <c r="D83" s="35">
        <v>0</v>
      </c>
      <c r="E83" s="35">
        <v>0</v>
      </c>
      <c r="F83" s="35">
        <v>0</v>
      </c>
      <c r="G83" s="35">
        <v>0</v>
      </c>
      <c r="H83" t="s">
        <v>192</v>
      </c>
      <c r="I83" t="s">
        <v>56</v>
      </c>
    </row>
    <row r="84" spans="1:9" x14ac:dyDescent="0.35">
      <c r="A84" t="s">
        <v>132</v>
      </c>
      <c r="B84" t="s">
        <v>191</v>
      </c>
      <c r="C84" s="35">
        <v>221</v>
      </c>
      <c r="D84" s="35">
        <v>221</v>
      </c>
      <c r="E84" s="35">
        <v>221</v>
      </c>
      <c r="F84" s="35">
        <v>221</v>
      </c>
      <c r="G84" s="35">
        <v>221</v>
      </c>
      <c r="H84" t="s">
        <v>192</v>
      </c>
      <c r="I84" t="s">
        <v>56</v>
      </c>
    </row>
    <row r="85" spans="1:9" x14ac:dyDescent="0.35">
      <c r="A85" t="s">
        <v>133</v>
      </c>
      <c r="B85" t="s">
        <v>191</v>
      </c>
      <c r="C85" s="35">
        <v>223</v>
      </c>
      <c r="D85" s="35">
        <v>223</v>
      </c>
      <c r="E85" s="35">
        <v>223</v>
      </c>
      <c r="F85" s="35">
        <v>223</v>
      </c>
      <c r="G85" s="35">
        <v>223</v>
      </c>
      <c r="H85" t="s">
        <v>192</v>
      </c>
      <c r="I85" t="s">
        <v>56</v>
      </c>
    </row>
    <row r="86" spans="1:9" x14ac:dyDescent="0.35">
      <c r="A86" t="s">
        <v>134</v>
      </c>
      <c r="B86" t="s">
        <v>191</v>
      </c>
      <c r="C86" s="35">
        <v>0</v>
      </c>
      <c r="D86" s="35">
        <v>0</v>
      </c>
      <c r="E86" s="35">
        <v>0</v>
      </c>
      <c r="F86" s="35">
        <v>0</v>
      </c>
      <c r="G86" s="35">
        <v>0</v>
      </c>
      <c r="H86" t="s">
        <v>192</v>
      </c>
      <c r="I86" t="s">
        <v>56</v>
      </c>
    </row>
    <row r="87" spans="1:9" x14ac:dyDescent="0.35">
      <c r="A87" t="s">
        <v>135</v>
      </c>
      <c r="B87" t="s">
        <v>191</v>
      </c>
      <c r="C87" s="35">
        <v>0</v>
      </c>
      <c r="D87" s="35">
        <v>0</v>
      </c>
      <c r="E87" s="35">
        <v>0</v>
      </c>
      <c r="F87" s="35">
        <v>0</v>
      </c>
      <c r="G87" s="35">
        <v>0</v>
      </c>
      <c r="H87" t="s">
        <v>192</v>
      </c>
      <c r="I87" t="s">
        <v>56</v>
      </c>
    </row>
    <row r="88" spans="1:9" x14ac:dyDescent="0.35">
      <c r="A88" t="s">
        <v>136</v>
      </c>
      <c r="B88" t="s">
        <v>191</v>
      </c>
      <c r="C88" s="35">
        <v>0</v>
      </c>
      <c r="D88" s="35">
        <v>0</v>
      </c>
      <c r="E88" s="35">
        <v>0</v>
      </c>
      <c r="F88" s="35">
        <v>0</v>
      </c>
      <c r="G88" s="35">
        <v>0</v>
      </c>
      <c r="H88" t="s">
        <v>192</v>
      </c>
      <c r="I88" t="s">
        <v>56</v>
      </c>
    </row>
    <row r="89" spans="1:9" x14ac:dyDescent="0.35">
      <c r="A89" t="s">
        <v>137</v>
      </c>
      <c r="B89" t="s">
        <v>191</v>
      </c>
      <c r="C89" s="35">
        <v>14</v>
      </c>
      <c r="D89" s="35">
        <v>14</v>
      </c>
      <c r="E89" s="35">
        <v>14</v>
      </c>
      <c r="F89" s="35">
        <v>14</v>
      </c>
      <c r="G89" s="35">
        <v>14</v>
      </c>
      <c r="H89" t="s">
        <v>192</v>
      </c>
      <c r="I89" t="s">
        <v>56</v>
      </c>
    </row>
    <row r="90" spans="1:9" x14ac:dyDescent="0.35">
      <c r="A90" t="s">
        <v>197</v>
      </c>
      <c r="B90" t="s">
        <v>191</v>
      </c>
      <c r="C90" s="35">
        <v>21354.984</v>
      </c>
      <c r="D90" s="35">
        <v>21354.984</v>
      </c>
      <c r="E90" s="35">
        <v>21354.984</v>
      </c>
      <c r="F90" s="35">
        <v>21354.984</v>
      </c>
      <c r="G90" s="35">
        <v>21354.984</v>
      </c>
      <c r="H90" t="s">
        <v>192</v>
      </c>
      <c r="I90" t="s">
        <v>56</v>
      </c>
    </row>
    <row r="91" spans="1:9" x14ac:dyDescent="0.35">
      <c r="A91" t="s">
        <v>138</v>
      </c>
      <c r="B91" t="s">
        <v>198</v>
      </c>
      <c r="C91" s="35">
        <v>60000</v>
      </c>
      <c r="D91" s="35">
        <v>60000</v>
      </c>
      <c r="E91" s="35">
        <v>60000</v>
      </c>
      <c r="F91" s="35">
        <v>60000</v>
      </c>
      <c r="G91" s="35">
        <v>60000</v>
      </c>
      <c r="H91" t="s">
        <v>140</v>
      </c>
      <c r="I91" t="s">
        <v>199</v>
      </c>
    </row>
    <row r="92" spans="1:9" x14ac:dyDescent="0.35">
      <c r="D92" s="12"/>
      <c r="E92" s="12"/>
      <c r="F92" s="12"/>
      <c r="G92" s="12"/>
    </row>
    <row r="93" spans="1:9" x14ac:dyDescent="0.35">
      <c r="A93" s="39"/>
      <c r="B93" s="39"/>
      <c r="D93" s="12"/>
      <c r="E93" s="12"/>
      <c r="F93" s="12"/>
      <c r="G93" s="12"/>
    </row>
    <row r="94" spans="1:9" x14ac:dyDescent="0.35">
      <c r="A94" s="39"/>
      <c r="B94" s="39"/>
      <c r="D94" s="12"/>
      <c r="E94" s="12"/>
      <c r="F94" s="12"/>
      <c r="G94" s="12"/>
    </row>
    <row r="95" spans="1:9" x14ac:dyDescent="0.35">
      <c r="A95" s="11" t="s">
        <v>141</v>
      </c>
      <c r="C95" s="42">
        <f>SUM(C46:C94)</f>
        <v>315853.11229690985</v>
      </c>
      <c r="D95" s="43">
        <f>SUM(D46:D94)</f>
        <v>329702.0308045494</v>
      </c>
      <c r="E95" s="43">
        <f>SUM(E46:E94)</f>
        <v>357464.52151790942</v>
      </c>
      <c r="F95" s="43">
        <f>SUM(F46:F94)</f>
        <v>357464.52151790942</v>
      </c>
      <c r="G95" s="43">
        <f>SUM(G46:G94)</f>
        <v>357464.52151790942</v>
      </c>
    </row>
    <row r="96" spans="1:9" x14ac:dyDescent="0.35">
      <c r="D96" s="12"/>
      <c r="E96" s="12"/>
      <c r="F96" s="12"/>
      <c r="G96" s="12"/>
    </row>
    <row r="97" spans="1:9" x14ac:dyDescent="0.35">
      <c r="A97" s="11" t="s">
        <v>142</v>
      </c>
      <c r="B97" t="s">
        <v>143</v>
      </c>
    </row>
    <row r="98" spans="1:9" x14ac:dyDescent="0.35">
      <c r="A98" t="s">
        <v>144</v>
      </c>
      <c r="B98" t="s">
        <v>200</v>
      </c>
      <c r="C98" s="35">
        <v>868299.98992230475</v>
      </c>
      <c r="D98" s="12">
        <v>868299.98992230475</v>
      </c>
      <c r="E98" s="12">
        <v>868299.98992230475</v>
      </c>
      <c r="F98" s="12">
        <v>868299.98992230475</v>
      </c>
      <c r="G98" s="12">
        <v>868299.98992230475</v>
      </c>
      <c r="H98" t="s">
        <v>146</v>
      </c>
      <c r="I98" t="s">
        <v>47</v>
      </c>
    </row>
    <row r="99" spans="1:9" x14ac:dyDescent="0.35">
      <c r="A99" t="s">
        <v>147</v>
      </c>
      <c r="B99" t="s">
        <v>201</v>
      </c>
      <c r="C99" s="35">
        <v>-290446.64441818016</v>
      </c>
      <c r="D99" s="35">
        <v>-290446.64441818016</v>
      </c>
      <c r="E99" s="35">
        <v>-290446.64441818016</v>
      </c>
      <c r="F99" s="35">
        <v>-290446.64441818016</v>
      </c>
      <c r="G99" s="35">
        <v>-290446.64441818016</v>
      </c>
      <c r="H99" t="s">
        <v>146</v>
      </c>
      <c r="I99" t="s">
        <v>56</v>
      </c>
    </row>
    <row r="100" spans="1:9" x14ac:dyDescent="0.35">
      <c r="A100" t="s">
        <v>149</v>
      </c>
      <c r="B100" t="s">
        <v>202</v>
      </c>
      <c r="C100" s="35">
        <v>-19395.786457506467</v>
      </c>
      <c r="D100" s="35">
        <v>-19395.786457506467</v>
      </c>
      <c r="E100" s="35">
        <v>-19395.786457506467</v>
      </c>
      <c r="F100" s="35">
        <v>-19395.786457506467</v>
      </c>
      <c r="G100" s="35">
        <v>-19395.786457506467</v>
      </c>
      <c r="H100" t="s">
        <v>146</v>
      </c>
      <c r="I100" t="s">
        <v>56</v>
      </c>
    </row>
    <row r="101" spans="1:9" x14ac:dyDescent="0.35">
      <c r="A101" t="s">
        <v>151</v>
      </c>
      <c r="B101" t="s">
        <v>203</v>
      </c>
      <c r="C101" s="35">
        <v>631.66948234935251</v>
      </c>
      <c r="D101" s="35">
        <v>631.66948234935251</v>
      </c>
      <c r="E101" s="35">
        <v>631.66948234935251</v>
      </c>
      <c r="F101" s="35">
        <v>631.66948234935251</v>
      </c>
      <c r="G101" s="35">
        <v>631.66948234935251</v>
      </c>
      <c r="H101" t="s">
        <v>153</v>
      </c>
      <c r="I101" t="s">
        <v>47</v>
      </c>
    </row>
    <row r="102" spans="1:9" x14ac:dyDescent="0.35">
      <c r="D102" s="12"/>
      <c r="E102" s="12"/>
      <c r="F102" s="12"/>
      <c r="G102" s="12"/>
    </row>
    <row r="103" spans="1:9" x14ac:dyDescent="0.35">
      <c r="D103" s="12"/>
      <c r="E103" s="12"/>
      <c r="F103" s="12"/>
      <c r="G103" s="12"/>
    </row>
    <row r="104" spans="1:9" x14ac:dyDescent="0.35">
      <c r="A104" s="11" t="s">
        <v>154</v>
      </c>
      <c r="C104" s="42">
        <f>SUM(C98:C103)</f>
        <v>559089.22852896748</v>
      </c>
      <c r="D104" s="43">
        <f>SUM(D98:D103)</f>
        <v>559089.22852896748</v>
      </c>
      <c r="E104" s="43">
        <f>SUM(E98:E103)</f>
        <v>559089.22852896748</v>
      </c>
      <c r="F104" s="43">
        <f>SUM(F98:F103)</f>
        <v>559089.22852896748</v>
      </c>
      <c r="G104" s="43">
        <f>SUM(G98:G103)</f>
        <v>559089.22852896748</v>
      </c>
    </row>
    <row r="106" spans="1:9" ht="15" thickBot="1" x14ac:dyDescent="0.4">
      <c r="A106" s="11" t="s">
        <v>155</v>
      </c>
      <c r="C106" s="45">
        <f>C43+C95+C104</f>
        <v>4131570.9004030828</v>
      </c>
      <c r="D106" s="13">
        <f>D43+D95+D104</f>
        <v>4300472.5173024256</v>
      </c>
      <c r="E106" s="13">
        <f>E43+E95+E104</f>
        <v>4142002.3094766163</v>
      </c>
      <c r="F106" s="13">
        <f>F43+F95+F104</f>
        <v>4142002.3094766163</v>
      </c>
      <c r="G106" s="13">
        <f>G43+G95+G104</f>
        <v>4142002.3094766159</v>
      </c>
    </row>
    <row r="107" spans="1:9" ht="15" thickTop="1" x14ac:dyDescent="0.35">
      <c r="C107" s="35" t="b">
        <v>1</v>
      </c>
      <c r="D107" s="12" t="b">
        <v>1</v>
      </c>
      <c r="E107" s="12" t="b">
        <v>1</v>
      </c>
      <c r="F107" s="12" t="b">
        <v>1</v>
      </c>
      <c r="G107" s="12" t="b">
        <v>1</v>
      </c>
    </row>
    <row r="110" spans="1:9" x14ac:dyDescent="0.35">
      <c r="A110" t="s">
        <v>30</v>
      </c>
    </row>
  </sheetData>
  <mergeCells count="1">
    <mergeCell ref="A1:I1"/>
  </mergeCells>
  <dataValidations count="2">
    <dataValidation type="list" allowBlank="1" showInputMessage="1" showErrorMessage="1" sqref="A2" xr:uid="{20F9B374-7C76-4052-AE80-18E6E7D37038}">
      <formula1>"Annual Period 2019,Annual Period 2020,Annual Period 2021,Annual Period 2022,Annual Period 2023"</formula1>
    </dataValidation>
    <dataValidation type="list" allowBlank="1" showInputMessage="1" showErrorMessage="1" sqref="A3" xr:uid="{4DA13FE3-FFC5-43C5-9EA9-07D74CA9C6DD}">
      <formula1>"Reporting Date: Quarter Ended March 31,Reporting Date: Quarter Ended June 30,Reporting Date: Quarter Ended September 30,Reporting Date: Quarter Ended December 31"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03E2C-D6AD-46F1-BE5B-9F234AE21C97}">
  <sheetPr>
    <tabColor theme="7" tint="0.39997558519241921"/>
    <pageSetUpPr fitToPage="1"/>
  </sheetPr>
  <dimension ref="B1:O14"/>
  <sheetViews>
    <sheetView workbookViewId="0"/>
  </sheetViews>
  <sheetFormatPr defaultRowHeight="14.5" x14ac:dyDescent="0.35"/>
  <cols>
    <col min="1" max="1" width="2.26953125" customWidth="1"/>
    <col min="2" max="2" width="27.26953125" customWidth="1"/>
    <col min="3" max="10" width="15.7265625" customWidth="1"/>
    <col min="11" max="11" width="15.453125" customWidth="1"/>
    <col min="12" max="12" width="15.7265625" customWidth="1"/>
  </cols>
  <sheetData>
    <row r="1" spans="2:15" x14ac:dyDescent="0.35">
      <c r="B1" s="94" t="s">
        <v>0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67"/>
      <c r="N1" s="67"/>
      <c r="O1" s="67"/>
    </row>
    <row r="2" spans="2:15" x14ac:dyDescent="0.35">
      <c r="B2" s="94" t="s">
        <v>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67"/>
      <c r="N2" s="67"/>
      <c r="O2" s="67"/>
    </row>
    <row r="3" spans="2:15" x14ac:dyDescent="0.35">
      <c r="B3" s="94" t="s">
        <v>2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67"/>
      <c r="N3" s="67"/>
      <c r="O3" s="67"/>
    </row>
    <row r="4" spans="2:15" x14ac:dyDescent="0.35">
      <c r="B4" s="94" t="s">
        <v>3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67"/>
      <c r="N4" s="67"/>
      <c r="O4" s="67"/>
    </row>
    <row r="7" spans="2:15" x14ac:dyDescent="0.35">
      <c r="B7" s="110" t="s">
        <v>204</v>
      </c>
      <c r="C7" s="111"/>
      <c r="D7" s="111"/>
      <c r="E7" s="111"/>
      <c r="F7" s="111"/>
      <c r="G7" s="111"/>
      <c r="H7" s="112"/>
      <c r="I7" s="112"/>
      <c r="J7" s="112"/>
      <c r="K7" s="112"/>
      <c r="L7" s="113"/>
    </row>
    <row r="8" spans="2:15" x14ac:dyDescent="0.35">
      <c r="B8" s="114" t="s">
        <v>205</v>
      </c>
      <c r="C8" s="105" t="s">
        <v>206</v>
      </c>
      <c r="D8" s="106"/>
      <c r="E8" s="106"/>
      <c r="F8" s="106"/>
      <c r="G8" s="107"/>
      <c r="H8" s="108" t="s">
        <v>207</v>
      </c>
      <c r="I8" s="108"/>
      <c r="J8" s="108"/>
      <c r="K8" s="108"/>
      <c r="L8" s="109"/>
    </row>
    <row r="9" spans="2:15" s="16" customFormat="1" ht="90" customHeight="1" x14ac:dyDescent="0.35">
      <c r="B9" s="115"/>
      <c r="C9" s="56" t="s">
        <v>208</v>
      </c>
      <c r="D9" s="57" t="s">
        <v>209</v>
      </c>
      <c r="E9" s="58" t="s">
        <v>210</v>
      </c>
      <c r="F9" s="58" t="s">
        <v>211</v>
      </c>
      <c r="G9" s="57" t="s">
        <v>212</v>
      </c>
      <c r="H9" s="56" t="s">
        <v>208</v>
      </c>
      <c r="I9" s="57" t="s">
        <v>209</v>
      </c>
      <c r="J9" s="58" t="s">
        <v>210</v>
      </c>
      <c r="K9" s="58" t="s">
        <v>211</v>
      </c>
      <c r="L9" s="59" t="s">
        <v>213</v>
      </c>
    </row>
    <row r="10" spans="2:15" x14ac:dyDescent="0.35">
      <c r="B10" s="24" t="s">
        <v>214</v>
      </c>
      <c r="C10" s="64">
        <v>4211701</v>
      </c>
      <c r="D10" s="54">
        <v>24.596</v>
      </c>
      <c r="E10" s="53">
        <v>24.596</v>
      </c>
      <c r="F10" s="53">
        <v>27.367999999999999</v>
      </c>
      <c r="G10" s="54">
        <v>150.13999999999999</v>
      </c>
      <c r="H10" s="60">
        <f>'Costs in Rates - Electric'!I35</f>
        <v>37551</v>
      </c>
      <c r="I10" s="53">
        <f>D10-24.394</f>
        <v>0.20200000000000173</v>
      </c>
      <c r="J10" s="54">
        <f>E10-24.394</f>
        <v>0.20200000000000173</v>
      </c>
      <c r="K10" s="53">
        <f>F10-27.101</f>
        <v>0.26699999999999946</v>
      </c>
      <c r="L10" s="61">
        <f>G10-148.82</f>
        <v>1.3199999999999932</v>
      </c>
    </row>
    <row r="11" spans="2:15" x14ac:dyDescent="0.35">
      <c r="B11" s="21" t="s">
        <v>215</v>
      </c>
      <c r="C11" s="65">
        <v>4142002</v>
      </c>
      <c r="D11" s="55">
        <v>23.992999999999999</v>
      </c>
      <c r="E11" s="55">
        <v>23.992999999999999</v>
      </c>
      <c r="F11" s="55">
        <v>27.13</v>
      </c>
      <c r="G11" s="63">
        <v>147.66999999999999</v>
      </c>
      <c r="H11" s="62">
        <f>'Costs in Rates - Electric'!J35</f>
        <v>65723</v>
      </c>
      <c r="I11" s="55">
        <f>D11-23.64</f>
        <v>0.35299999999999798</v>
      </c>
      <c r="J11" s="55">
        <f>E11-23.64</f>
        <v>0.35299999999999798</v>
      </c>
      <c r="K11" s="55">
        <f>F11-26.663</f>
        <v>0.46699999999999875</v>
      </c>
      <c r="L11" s="63">
        <v>2.2599999999999998</v>
      </c>
    </row>
    <row r="12" spans="2:15" x14ac:dyDescent="0.35">
      <c r="B12" s="15"/>
      <c r="C12" s="15"/>
      <c r="D12" s="15"/>
      <c r="E12" s="15"/>
      <c r="F12" s="15"/>
      <c r="G12" s="15"/>
    </row>
    <row r="13" spans="2:15" x14ac:dyDescent="0.35">
      <c r="B13" t="s">
        <v>216</v>
      </c>
    </row>
    <row r="14" spans="2:15" x14ac:dyDescent="0.35">
      <c r="B14" t="s">
        <v>217</v>
      </c>
    </row>
  </sheetData>
  <mergeCells count="8">
    <mergeCell ref="B3:L3"/>
    <mergeCell ref="B2:L2"/>
    <mergeCell ref="B1:L1"/>
    <mergeCell ref="C8:G8"/>
    <mergeCell ref="H8:L8"/>
    <mergeCell ref="B7:L7"/>
    <mergeCell ref="B8:B9"/>
    <mergeCell ref="B4:L4"/>
  </mergeCells>
  <pageMargins left="0.7" right="0.7" top="0.75" bottom="0.75" header="0.3" footer="0.3"/>
  <pageSetup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08B15-8DC2-408C-900E-EB8D2A9BA6F1}">
  <sheetPr>
    <tabColor theme="7" tint="0.39997558519241921"/>
    <pageSetUpPr fitToPage="1"/>
  </sheetPr>
  <dimension ref="B1:O10"/>
  <sheetViews>
    <sheetView workbookViewId="0"/>
  </sheetViews>
  <sheetFormatPr defaultRowHeight="14.5" x14ac:dyDescent="0.35"/>
  <cols>
    <col min="1" max="1" width="2.453125" customWidth="1"/>
    <col min="2" max="2" width="27.453125" customWidth="1"/>
    <col min="3" max="6" width="15.54296875" customWidth="1"/>
  </cols>
  <sheetData>
    <row r="1" spans="2:15" x14ac:dyDescent="0.35">
      <c r="B1" s="94" t="s">
        <v>0</v>
      </c>
      <c r="C1" s="94"/>
      <c r="D1" s="94"/>
      <c r="E1" s="94"/>
      <c r="F1" s="94"/>
      <c r="G1" s="68"/>
      <c r="H1" s="68"/>
      <c r="I1" s="68"/>
      <c r="J1" s="68"/>
      <c r="K1" s="67"/>
      <c r="L1" s="67"/>
      <c r="M1" s="67"/>
      <c r="N1" s="67"/>
      <c r="O1" s="67"/>
    </row>
    <row r="2" spans="2:15" x14ac:dyDescent="0.35">
      <c r="B2" s="94" t="s">
        <v>1</v>
      </c>
      <c r="C2" s="94"/>
      <c r="D2" s="94"/>
      <c r="E2" s="94"/>
      <c r="F2" s="94"/>
      <c r="G2" s="68"/>
      <c r="H2" s="68"/>
      <c r="I2" s="68"/>
      <c r="J2" s="68"/>
      <c r="K2" s="67"/>
      <c r="L2" s="67"/>
      <c r="M2" s="67"/>
      <c r="N2" s="67"/>
      <c r="O2" s="67"/>
    </row>
    <row r="3" spans="2:15" x14ac:dyDescent="0.35">
      <c r="B3" s="94" t="s">
        <v>2</v>
      </c>
      <c r="C3" s="94"/>
      <c r="D3" s="94"/>
      <c r="E3" s="94"/>
      <c r="F3" s="94"/>
      <c r="G3" s="68"/>
      <c r="H3" s="68"/>
      <c r="I3" s="68"/>
      <c r="J3" s="68"/>
      <c r="K3" s="67"/>
      <c r="L3" s="67"/>
      <c r="M3" s="67"/>
      <c r="N3" s="67"/>
      <c r="O3" s="67"/>
    </row>
    <row r="4" spans="2:15" x14ac:dyDescent="0.35">
      <c r="B4" s="94" t="s">
        <v>3</v>
      </c>
      <c r="C4" s="94"/>
      <c r="D4" s="94"/>
      <c r="E4" s="94"/>
      <c r="F4" s="94"/>
      <c r="G4" s="68"/>
      <c r="H4" s="68"/>
      <c r="I4" s="68"/>
      <c r="J4" s="68"/>
      <c r="K4" s="67"/>
      <c r="L4" s="67"/>
      <c r="M4" s="67"/>
      <c r="N4" s="67"/>
      <c r="O4" s="67"/>
    </row>
    <row r="5" spans="2:15" ht="15" thickBot="1" x14ac:dyDescent="0.4"/>
    <row r="6" spans="2:15" ht="15" thickBot="1" x14ac:dyDescent="0.4">
      <c r="B6" s="110" t="s">
        <v>218</v>
      </c>
      <c r="C6" s="112"/>
      <c r="D6" s="112"/>
      <c r="E6" s="112"/>
      <c r="F6" s="113"/>
    </row>
    <row r="7" spans="2:15" x14ac:dyDescent="0.35">
      <c r="B7" s="116" t="s">
        <v>219</v>
      </c>
      <c r="C7" s="118" t="s">
        <v>220</v>
      </c>
      <c r="D7" s="119"/>
      <c r="E7" s="119"/>
      <c r="F7" s="120"/>
    </row>
    <row r="8" spans="2:15" s="16" customFormat="1" ht="58" x14ac:dyDescent="0.35">
      <c r="B8" s="117"/>
      <c r="C8" s="23" t="s">
        <v>208</v>
      </c>
      <c r="D8" s="48" t="s">
        <v>221</v>
      </c>
      <c r="E8" s="22" t="s">
        <v>222</v>
      </c>
      <c r="F8" s="26" t="s">
        <v>223</v>
      </c>
    </row>
    <row r="9" spans="2:15" s="16" customFormat="1" x14ac:dyDescent="0.35">
      <c r="B9" s="49">
        <v>2019</v>
      </c>
      <c r="C9" s="50">
        <f>'Costs in Rates - Gas'!I13</f>
        <v>1247</v>
      </c>
      <c r="D9" s="51">
        <f>'[1]Model Input'!$O$372</f>
        <v>1.0242161883896594E-3</v>
      </c>
      <c r="E9" s="51">
        <f>'[1]Model Input'!$O$344</f>
        <v>3.4931025080342515E-3</v>
      </c>
      <c r="F9" s="52">
        <f>'[1]Model Input'!$O$251</f>
        <v>8.0922752365509609E-2</v>
      </c>
    </row>
    <row r="10" spans="2:15" ht="15" thickBot="1" x14ac:dyDescent="0.4">
      <c r="B10" s="47" t="s">
        <v>215</v>
      </c>
      <c r="C10" s="66">
        <f>'Costs in Rates - Gas'!J13</f>
        <v>2798</v>
      </c>
      <c r="D10" s="51">
        <f>'[2]Model Input'!$J$431</f>
        <v>2.5564944076440499E-3</v>
      </c>
      <c r="E10" s="51">
        <f>'[2]Model Input'!$J$403</f>
        <v>7.7211861334898213E-3</v>
      </c>
      <c r="F10" s="52">
        <f>'[2]Model Input'!$J$310</f>
        <v>0.17246876730060734</v>
      </c>
    </row>
  </sheetData>
  <mergeCells count="7">
    <mergeCell ref="B1:F1"/>
    <mergeCell ref="B2:F2"/>
    <mergeCell ref="B6:F6"/>
    <mergeCell ref="B7:B8"/>
    <mergeCell ref="C7:F7"/>
    <mergeCell ref="B4:F4"/>
    <mergeCell ref="B3:F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Costs in Rates - Electric</vt:lpstr>
      <vt:lpstr>Costs in Rates - Gas</vt:lpstr>
      <vt:lpstr>2019 Auth Rev Req</vt:lpstr>
      <vt:lpstr>2020 Auth Rev Req</vt:lpstr>
      <vt:lpstr>Rates in Effect-WMP-Electric</vt:lpstr>
      <vt:lpstr>Rate in Effect-WMP-Related Gas</vt:lpstr>
      <vt:lpstr>'Costs in Rates - Electric'!Print_Area</vt:lpstr>
      <vt:lpstr>'Costs in Rates - Gas'!Print_Area</vt:lpstr>
      <vt:lpstr>'Rate in Effect-WMP-Related Gas'!Print_Area</vt:lpstr>
      <vt:lpstr>'Rates in Effect-WMP-Electric'!Print_Area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2020-12-01T23:07:32Z</dcterms:created>
  <dcterms:modified xsi:type="dcterms:W3CDTF">2021-02-23T20:39:54Z</dcterms:modified>
  <cp:category/>
  <cp:contentStatus/>
</cp:coreProperties>
</file>