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6_IDER/2021 DIDF RFO/RFO Launch Docs/Review/"/>
    </mc:Choice>
  </mc:AlternateContent>
  <xr:revisionPtr revIDLastSave="506" documentId="8_{FB3C1148-4B87-4C74-AA0A-45E2294DCF90}" xr6:coauthVersionLast="47" xr6:coauthVersionMax="47" xr10:uidLastSave="{8F18A365-43FB-4CD8-B1C1-9C6C4665B91A}"/>
  <bookViews>
    <workbookView xWindow="-108" yWindow="-108" windowWidth="23256" windowHeight="12456" tabRatio="734" firstSheet="4" activeTab="4" xr2:uid="{00000000-000D-0000-FFFF-FFFF00000000}"/>
  </bookViews>
  <sheets>
    <sheet name="Version" sheetId="20" state="hidden" r:id="rId1"/>
    <sheet name="1. Instructions" sheetId="30" r:id="rId2"/>
    <sheet name="2. Contact Information" sheetId="31" r:id="rId3"/>
    <sheet name="3. Project Information" sheetId="32" r:id="rId4"/>
    <sheet name="4. Payment Back-Loading Example" sheetId="33" r:id="rId5"/>
    <sheet name="5. ESSUOG Cap-Price " sheetId="2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3FECA">#REF!</definedName>
    <definedName name="_CBO1">#REF!</definedName>
    <definedName name="_COD1">[1]Assumptions!$H$24</definedName>
    <definedName name="_COD2">[2]Assumptions!$H$25</definedName>
    <definedName name="_COD3">[2]Assumptions!$H$26</definedName>
    <definedName name="_COD4">[2]Assumptions!$H$27</definedName>
    <definedName name="_COD5">[2]Assumptions!$H$28</definedName>
    <definedName name="_COD6">[2]Assumptions!$H$29</definedName>
    <definedName name="_MWH1">#REF!</definedName>
    <definedName name="_n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Order1" hidden="1">255</definedName>
    <definedName name="_Order2" hidden="1">255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ountTypeRef">[3]Validations!$G$2:$G$21</definedName>
    <definedName name="AccountTypes">[3]Validations!$H$1:$U$1</definedName>
    <definedName name="ADR">'[4]Price Input'!$M$46</definedName>
    <definedName name="anscount" hidden="1">1</definedName>
    <definedName name="Base_Year">[1]Assumptions!$H$22</definedName>
    <definedName name="BaseDate">'[3]Project Assumptions'!$J$13</definedName>
    <definedName name="Capacity">[1]Assumptions!$E$31</definedName>
    <definedName name="Capacity_Price_Inflation_Rate_Phase_5">[5]Assump!$K$23</definedName>
    <definedName name="Capacity_Price_Inflation_Rate_Phase_6">[5]Assump!$L$23</definedName>
    <definedName name="Capacity_Price_Phase_5">[5]Assump!$K$22</definedName>
    <definedName name="Capacity_Price_Phase_6">[5]Assump!$L$22</definedName>
    <definedName name="CBO_YR">#REF!</definedName>
    <definedName name="Check">'[6]Lookup Tables'!#REF!</definedName>
    <definedName name="COD_Phase_5">[5]Assump!$K$10</definedName>
    <definedName name="COD_Phase_6">[5]Assump!$L$10</definedName>
    <definedName name="Commercial_Start">[1]Assumptions!$H$24</definedName>
    <definedName name="Cooling">'[7]Lookup Tables'!$B$16:$B$17</definedName>
    <definedName name="Criteria_Weights">#REF!</definedName>
    <definedName name="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Delivery_Point">#REF!</definedName>
    <definedName name="DocType">Word</definedName>
    <definedName name="EOH">[1]Assumptions!#REF!</definedName>
    <definedName name="EQ">[1]Assumptions!$H$23</definedName>
    <definedName name="Eq_Starts">[1]Assumptions!#REF!</definedName>
    <definedName name="Escalation">'[8]Assumptions &amp; Varaibles'!$C$48</definedName>
    <definedName name="Escalation_Quotient">[1]Assumptions!$H$23</definedName>
    <definedName name="Factored_Fee">#REF!</definedName>
    <definedName name="high">'[9]Assumptions &amp; Varaibles'!$B$365:$B$367</definedName>
    <definedName name="Interconnection">'[7]Lookup Tables'!$B$19:$B$26</definedName>
    <definedName name="interconnectionstatus1">[10]Dropdown!$N$4:$N$13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Levelized">'[6]Lookup Tables'!#REF!</definedName>
    <definedName name="l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el">TRUE</definedName>
    <definedName name="Model_End_Partial_Year_Frac">[1]Assumptions!$H$32</definedName>
    <definedName name="Month">FYE.Month-((4-Stub.Qtr)*3)</definedName>
    <definedName name="Months">{"January","February","March","April","May","June","July","August","September","October","November","December"}</definedName>
    <definedName name="MPRYear">[11]CF_Inputs!$E$4</definedName>
    <definedName name="newname" hidden="1">{"Cover",#N/A,FALSE,"Cover";"Summary",#N/A,FALSE,"Summarpage"}</definedName>
    <definedName name="NQC_Ratio">#REF!</definedName>
    <definedName name="NvsEndTime">38428.7116188657</definedName>
    <definedName name="Operating_Hours">[1]Assumptions!$E$22</definedName>
    <definedName name="pass">'[9]Assumptions &amp; Varaibles'!$B$362:$B$363</definedName>
    <definedName name="Period_1__Partial_Year_Fraction">[1]Assumptions!$H$31</definedName>
    <definedName name="PeriodNumbers">'[3]Project Assumptions'!$J$1:$DZ$1</definedName>
    <definedName name="Periods">'[3]Project Assumptions'!$J$14</definedName>
    <definedName name="Phase_5_Name_Plate_Capacity">[5]Revenue!$A$43:$AX$43</definedName>
    <definedName name="Phase_5_Year_Fraction">[5]Revenue!$A$42:$AX$42</definedName>
    <definedName name="Phase_6_Name_Plate_Capacity">[5]Revenue!$A$51:$AX$51</definedName>
    <definedName name="Phase_6_Year_Fraction">[5]Revenue!$A$50:$AX$50</definedName>
    <definedName name="PlanningHorizon">'[3]Project Assumptions'!$J$11</definedName>
    <definedName name="Plant_Output_KW">[1]Assumptions!$B$32</definedName>
    <definedName name="Plant_Output_MW">[1]Assumptions!$B$31</definedName>
    <definedName name="PlantTypeRef">[3]Validations!$A$2:$A$11</definedName>
    <definedName name="PlantTypes">[3]Validations!$B$1:$E$1</definedName>
    <definedName name="Points">#REF!</definedName>
    <definedName name="Power_Plant_Name">"Ilijan, Phillipines (1200 MW)"</definedName>
    <definedName name="_xlnm.Print_Area">#REF!</definedName>
    <definedName name="Print_Area_Prop">#REF!</definedName>
    <definedName name="Priority_Weight">#REF!</definedName>
    <definedName name="Priority_Weights">#REF!</definedName>
    <definedName name="Pro.Forma">FALSE</definedName>
    <definedName name="Proposal_Type">'[6]Lookup Tables'!#REF!</definedName>
    <definedName name="Ptax">'[4]Price Input'!$L$46</definedName>
    <definedName name="Range">#REF!</definedName>
    <definedName name="Renewable_Technologies">'[6]Lookup Tables'!$B$2:$B$11</definedName>
    <definedName name="RESORG_LIST_RNG">[12]Lists!$C$4:$C$6</definedName>
    <definedName name="s" hidden="1">{"Cover",#N/A,FALSE,"Cover";"Summary",#N/A,FALSE,"Summarpage"}</definedName>
    <definedName name="space">"        "</definedName>
    <definedName name="spaces">"     "</definedName>
    <definedName name="Stub.Factor">(12-Stub.Qtr*3)/12</definedName>
    <definedName name="TECH_LIST_RNG">[12]Lists!$B$4:$B$11</definedName>
    <definedName name="TestAdd">"Test RefersTo1"</definedName>
    <definedName name="TotalNoPeriods">'[3]Project Assumptions'!$I$1</definedName>
    <definedName name="TPS">'[13]Price Input'!$C$50</definedName>
    <definedName name="Trigger_Phase_1">[14]Assump!$F$20</definedName>
    <definedName name="Trigger_Phase_5">[5]Assump!$K$20</definedName>
    <definedName name="Trigger_Phase_6">[5]Assump!$L$20</definedName>
    <definedName name="TrueFalse">'[3]Project Assumptions'!$EC$2:$EC$3</definedName>
    <definedName name="ValidationCapitalTypes">'[3]Project Assumptions'!$ED$2:$ED$4</definedName>
    <definedName name="ValidationCompany">'[3]Project Assumptions'!$EB$2:$EB$3</definedName>
    <definedName name="wrn.2._.pagers." hidden="1">{"Cover",#N/A,FALSE,"Cover";"Summary",#N/A,FALSE,"Summarpage"}</definedName>
    <definedName name="wrn.ALL." hidden="1">{#N/A,#N/A,TRUE,"Summary";#N/A,#N/A,TRUE,"Construction Period (Annual)";#N/A,#N/A,TRUE,"Operating Period"}</definedName>
    <definedName name="wrn.Assumptions." hidden="1">{#N/A,#N/A,FALSE,"Major Assumptions"}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truction._.Period._.Summary." hidden="1">{#N/A,#N/A,FALSE,"Construction Period (Annual)"}</definedName>
    <definedName name="wrn.Construction_Monthly." hidden="1">{#N/A,#N/A,FALSE,"CAPEX&amp;Loans"}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Operating._.Period._.Summary." hidden="1">{#N/A,#N/A,FALSE,"Operating Period"}</definedName>
    <definedName name="wrn.Pulp." hidden="1">{"Pulp Production",#N/A,FALSE,"Pulp";"Pulp Earnings",#N/A,FALSE,"Pulp"}</definedName>
    <definedName name="wrn.sales." hidden="1">{"sales",#N/A,FALSE,"Sales";"sales existing",#N/A,FALSE,"Sales";"sales rd1",#N/A,FALSE,"Sales";"sales rd2",#N/A,FALSE,"Sales"}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3" l="1"/>
  <c r="F33" i="33"/>
  <c r="G21" i="33" l="1"/>
  <c r="G22" i="33"/>
  <c r="E11" i="33"/>
  <c r="F11" i="33" s="1"/>
  <c r="G11" i="33" s="1"/>
  <c r="H11" i="33" s="1"/>
  <c r="I11" i="33" s="1"/>
  <c r="J11" i="33" s="1"/>
  <c r="F12" i="33"/>
  <c r="G12" i="33" s="1"/>
  <c r="E16" i="33"/>
  <c r="G20" i="33"/>
  <c r="E26" i="33" s="1"/>
  <c r="E28" i="33"/>
  <c r="G33" i="33"/>
  <c r="H33" i="33" s="1"/>
  <c r="E41" i="33"/>
  <c r="H12" i="33" l="1"/>
  <c r="G28" i="33"/>
  <c r="F28" i="33"/>
  <c r="F34" i="33"/>
  <c r="D26" i="33"/>
  <c r="E45" i="33"/>
  <c r="I33" i="33"/>
  <c r="G34" i="33"/>
  <c r="C12" i="23"/>
  <c r="B4" i="23"/>
  <c r="B3" i="23"/>
  <c r="I12" i="33" l="1"/>
  <c r="H28" i="33"/>
  <c r="H34" i="33"/>
  <c r="J33" i="33"/>
  <c r="I28" i="33" l="1"/>
  <c r="N33" i="33" s="1"/>
  <c r="J12" i="33"/>
  <c r="J28" i="33" s="1"/>
  <c r="I34" i="33"/>
  <c r="J40" i="33"/>
  <c r="N40" i="33" s="1"/>
  <c r="J34" i="33" l="1"/>
  <c r="J45" i="33"/>
  <c r="J41" i="33"/>
  <c r="F40" i="33"/>
  <c r="E35" i="33" l="1"/>
  <c r="E36" i="33" s="1"/>
  <c r="G40" i="33"/>
  <c r="F45" i="33"/>
  <c r="F41" i="33"/>
  <c r="H40" i="33" l="1"/>
  <c r="G45" i="33"/>
  <c r="G41" i="33"/>
  <c r="I40" i="33" l="1"/>
  <c r="H41" i="33"/>
  <c r="H45" i="33"/>
  <c r="I45" i="33" l="1"/>
  <c r="I41" i="33"/>
  <c r="E42" i="33" s="1"/>
  <c r="E43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81B31DCB-E18C-4D5E-A22C-A4674C5D0FF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91B7A52E-D1A6-41A4-BEC6-8E0CE559935B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D39BBB94-BD01-4B09-8A61-ED79574F61DC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7322F1C4-8FEE-4FE0-A068-683D266631D3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AE3F4373-7EE1-4D63-9327-B558EF2992A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8DB1B79D-1016-4909-BDE1-33AA4A4A407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4643E3C8-2B62-4A0A-9970-BC72A809360E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3D665AEF-EEAC-4CC8-AF74-79B3483558E5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E838BBA9-BDB0-4E0C-BC3B-7569A0123AD1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590F6366-D291-4B75-BC06-7A469ED2111C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CCA0F8A3-5FE6-4767-9CB4-DC230CFFD2B8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86693FDC-BD54-47AE-BC91-79C0CF624363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5C4F28D4-AE2B-414B-9B2B-EEFDAFD37058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24BD6878-80FD-47C0-A21B-3333F9A12DB7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F825CB1-A577-4FDD-9695-EB1FAC9553C1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4EB1369-33B2-43F6-8188-42A1F71D5FD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3" authorId="0" shapeId="0" xr:uid="{D0912C06-5EF6-4D74-83DD-812985346887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<sst xmlns="http://schemas.openxmlformats.org/spreadsheetml/2006/main" count="200" uniqueCount="168">
  <si>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</si>
  <si>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</si>
  <si>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</si>
  <si>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</si>
  <si>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</si>
  <si>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</si>
  <si>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</si>
  <si>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</si>
  <si>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</si>
  <si>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</si>
  <si>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</si>
  <si>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</si>
  <si>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</si>
  <si>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</si>
  <si>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</si>
  <si>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Distribution Investment Deferral Framework (DIDF) Solicitation Product Offer Form</t>
  </si>
  <si>
    <t xml:space="preserve">San Diego Gas &amp; Electric Company (“SDG&amp;E”) seeks to procure in front of the meter and/or behind the meter Distributed Energy Resources (“DERs”) to avoid or defer utility distribution investments, in compliance with California Public Utilities Commission ("CPUC") Decision 21-02-006. 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</si>
  <si>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</si>
  <si>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</si>
  <si>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</si>
  <si>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</si>
  <si>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</si>
  <si>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</si>
  <si>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</si>
  <si>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Complete all fields in the "Contact Information" and "Project Information" worksheets</t>
  </si>
  <si>
    <t>- Fill out all fields in the units requested</t>
  </si>
  <si>
    <t>- Do not add, change, or move any cells, rows, columns or worksheets in the workbook</t>
  </si>
  <si>
    <t>Page 2</t>
  </si>
  <si>
    <t>Contact Information</t>
  </si>
  <si>
    <t>Primary Contact Information:</t>
  </si>
  <si>
    <t>Moody's</t>
  </si>
  <si>
    <t>S&amp;P</t>
  </si>
  <si>
    <t>Name:</t>
  </si>
  <si>
    <t>Aa3 or above</t>
  </si>
  <si>
    <t>AA- or above</t>
  </si>
  <si>
    <t>Title:</t>
  </si>
  <si>
    <t>A1, A2, A3</t>
  </si>
  <si>
    <t>A+, A, A-</t>
  </si>
  <si>
    <t>Company:</t>
  </si>
  <si>
    <t>Baa1</t>
  </si>
  <si>
    <t>BBB+</t>
  </si>
  <si>
    <t>E-Mail:</t>
  </si>
  <si>
    <t>Baa2</t>
  </si>
  <si>
    <t>BBB</t>
  </si>
  <si>
    <t>Phone Number:</t>
  </si>
  <si>
    <t>Baa3</t>
  </si>
  <si>
    <t>BBB-</t>
  </si>
  <si>
    <t>N/A</t>
  </si>
  <si>
    <t>Secondary Contact Information:</t>
  </si>
  <si>
    <t>Offeror Information:</t>
  </si>
  <si>
    <t>Business Address 1</t>
  </si>
  <si>
    <t>Business Address 2</t>
  </si>
  <si>
    <t>City</t>
  </si>
  <si>
    <t>State</t>
  </si>
  <si>
    <t>Zip Code</t>
  </si>
  <si>
    <t>General Information</t>
  </si>
  <si>
    <t>Offeror or Contact listed above is an affiliate of SDG&amp;E?</t>
  </si>
  <si>
    <t>Yes</t>
  </si>
  <si>
    <t>Offeror or Contact listed above has one or more contracts with SDG&amp;E?</t>
  </si>
  <si>
    <t>No</t>
  </si>
  <si>
    <t>Offeror or Sponsor is certified as a Diverse Business Entity (DBE)?</t>
  </si>
  <si>
    <t>Page 3</t>
  </si>
  <si>
    <t>Instruction: Please fill out all boxes in teal.</t>
  </si>
  <si>
    <t>Facility, Product, and Contract Capacity</t>
  </si>
  <si>
    <t>Project Name:</t>
  </si>
  <si>
    <t>Site Address(es)**:</t>
  </si>
  <si>
    <t>Resource Type:</t>
  </si>
  <si>
    <t>Location of Deferable Distribution Project:</t>
  </si>
  <si>
    <t>Circuit 1202 which is tied to San Ysidro Substation</t>
  </si>
  <si>
    <t>Interconnection Voltage(s) (kV):</t>
  </si>
  <si>
    <t>Interconnection Queue Number(s) for Planned DERs:</t>
  </si>
  <si>
    <t>Interconnection Status:</t>
  </si>
  <si>
    <t>**In-Front-of-the-Meter (IFM) and Behind-The-Meter (BTM) Distributed Energy Resources (DERs) must connect to Circuit 1202 which is tied to San Ysidro Substation.</t>
  </si>
  <si>
    <t>Other:</t>
  </si>
  <si>
    <t>Delivery Start Date</t>
  </si>
  <si>
    <t>Delivery End Date</t>
  </si>
  <si>
    <t>Contract Term (months)</t>
  </si>
  <si>
    <t>Year</t>
  </si>
  <si>
    <t>Months</t>
  </si>
  <si>
    <t>Hours-Ending</t>
  </si>
  <si>
    <t>Distribution Need (MW)</t>
  </si>
  <si>
    <t>Delivery Term</t>
  </si>
  <si>
    <t>June - October</t>
  </si>
  <si>
    <t>14-22</t>
  </si>
  <si>
    <t>13-23</t>
  </si>
  <si>
    <t>14-23</t>
  </si>
  <si>
    <t>Offer Price Cap ($/kW)</t>
  </si>
  <si>
    <t>Quantity Offered (kW)*</t>
  </si>
  <si>
    <t>Offer Price ($/kW)</t>
  </si>
  <si>
    <t>*SDG&amp;E prefers that offers be for the maximum Distribution Need during the Delivery Term.</t>
  </si>
  <si>
    <t>Brief Description of Facility and Product:</t>
  </si>
  <si>
    <t>New</t>
  </si>
  <si>
    <t>Additional Information:</t>
  </si>
  <si>
    <t>Example Worksheet Calculating Annual Payment Stream with Back-Loading</t>
  </si>
  <si>
    <t>Cells colored Yellow are inputs</t>
  </si>
  <si>
    <t>Cells colored Green are results</t>
  </si>
  <si>
    <t>Cells colored Blue are checks</t>
  </si>
  <si>
    <t>Goal seek is used to determine the values in red font.</t>
  </si>
  <si>
    <t>DEFERRABLE DISTRIBUTION UPGRADE</t>
  </si>
  <si>
    <t>Inflation:</t>
  </si>
  <si>
    <t>per year</t>
  </si>
  <si>
    <t>Year #:</t>
  </si>
  <si>
    <t xml:space="preserve"> Maximum Distribution Need during Delivery Term:</t>
  </si>
  <si>
    <t>kW</t>
  </si>
  <si>
    <t>Deferral Value:</t>
  </si>
  <si>
    <t>Price Cap:</t>
  </si>
  <si>
    <t>$/kW</t>
  </si>
  <si>
    <t>REQUEST FOR OFFER</t>
  </si>
  <si>
    <t>Offers received</t>
  </si>
  <si>
    <t>required contract payment</t>
  </si>
  <si>
    <t>Offer 1</t>
  </si>
  <si>
    <t>Offer 2</t>
  </si>
  <si>
    <t>Offer 3</t>
  </si>
  <si>
    <t>SELECTED OFFER</t>
  </si>
  <si>
    <t>Year:</t>
  </si>
  <si>
    <t>Discount Rate for Payments:</t>
  </si>
  <si>
    <t>Notional Contract Payment Schedule:</t>
  </si>
  <si>
    <t>No Back Loading</t>
  </si>
  <si>
    <t>First Year:</t>
  </si>
  <si>
    <t>(Compound Growth Rate:</t>
  </si>
  <si>
    <t>per year)</t>
  </si>
  <si>
    <t>Discounted Payment Stream (beginning of first year):</t>
  </si>
  <si>
    <t>Present Value in Year 2022:</t>
  </si>
  <si>
    <t>Check:</t>
  </si>
  <si>
    <t>Actual Contract Payment Schedule:</t>
  </si>
  <si>
    <t>Back-Loading:</t>
  </si>
  <si>
    <t>Annual Payment as a Fraction of Offer:</t>
  </si>
  <si>
    <t>Page 5</t>
  </si>
  <si>
    <t>Energy Storage System  (ESSBOT) or (ESSEPC) Details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</si>
  <si>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</si>
  <si>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</si>
  <si>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</si>
  <si>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</si>
  <si>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</si>
  <si>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</si>
  <si>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Equipment Footprint (sqft/MW of capacity)</t>
  </si>
  <si>
    <t>discharging</t>
  </si>
  <si>
    <t>Year of Term</t>
  </si>
  <si>
    <t xml:space="preserve"> Annual Contract Capacity (MW)</t>
  </si>
  <si>
    <t>Revenue Requirement ($)</t>
  </si>
  <si>
    <t>Additional Variable Costs ($/MWh)</t>
  </si>
  <si>
    <t>Residual Capacity</t>
  </si>
  <si>
    <t>Year after end of guaranteed period</t>
  </si>
  <si>
    <t xml:space="preserve"> Annual Residual Capacity (MW)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</si>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</sst>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  <numFmt numFmtId="198" formatCode="_(* #,##0.0000_);_(* \(#,##0.0000\);_(* &quot;-&quot;??_);_(@_)"/>
    <numFmt numFmtId="199" formatCode="0.0%"/>
  </numFmts>
  <fonts count="8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0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1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2" fillId="0" borderId="0"/>
    <xf numFmtId="0" fontId="7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191" fontId="72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3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</cellStyleXfs>
  <cellXfs count="137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4" fillId="0" borderId="0" xfId="0" applyFont="1"/>
    <xf numFmtId="0" fontId="73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0" fontId="73" fillId="0" borderId="10" xfId="0" applyFont="1" applyBorder="1"/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5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6" fillId="0" borderId="0" xfId="0" applyFont="1"/>
    <xf numFmtId="0" fontId="0" fillId="19" borderId="9" xfId="0" applyFill="1" applyBorder="1" applyAlignment="1">
      <alignment horizontal="left"/>
    </xf>
    <xf numFmtId="0" fontId="7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9" fillId="0" borderId="10" xfId="182" applyFont="1" applyBorder="1"/>
    <xf numFmtId="0" fontId="1" fillId="0" borderId="0" xfId="182"/>
    <xf numFmtId="0" fontId="66" fillId="0" borderId="0" xfId="182" applyFont="1"/>
    <xf numFmtId="0" fontId="1" fillId="0" borderId="0" xfId="182" quotePrefix="1"/>
    <xf numFmtId="0" fontId="69" fillId="0" borderId="10" xfId="182" applyFont="1" applyBorder="1" applyAlignment="1">
      <alignment wrapText="1"/>
    </xf>
    <xf numFmtId="0" fontId="0" fillId="22" borderId="10" xfId="0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0" fontId="78" fillId="0" borderId="0" xfId="0" applyFont="1"/>
    <xf numFmtId="0" fontId="0" fillId="0" borderId="10" xfId="0" applyBorder="1" applyAlignment="1">
      <alignment horizontal="left"/>
    </xf>
    <xf numFmtId="14" fontId="0" fillId="22" borderId="10" xfId="0" applyNumberFormat="1" applyFill="1" applyBorder="1" applyAlignment="1">
      <alignment horizontal="left"/>
    </xf>
    <xf numFmtId="1" fontId="0" fillId="22" borderId="10" xfId="0" applyNumberFormat="1" applyFill="1" applyBorder="1" applyAlignment="1">
      <alignment horizontal="left"/>
    </xf>
    <xf numFmtId="0" fontId="0" fillId="22" borderId="10" xfId="0" applyFill="1" applyBorder="1"/>
    <xf numFmtId="0" fontId="0" fillId="22" borderId="10" xfId="0" applyFill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1" fillId="17" borderId="10" xfId="182" applyFill="1" applyBorder="1" applyAlignment="1" applyProtection="1">
      <alignment horizontal="left"/>
      <protection locked="0"/>
    </xf>
    <xf numFmtId="199" fontId="0" fillId="0" borderId="0" xfId="0" applyNumberFormat="1"/>
    <xf numFmtId="9" fontId="0" fillId="0" borderId="0" xfId="480" applyFont="1"/>
    <xf numFmtId="0" fontId="73" fillId="0" borderId="0" xfId="0" applyFont="1" applyAlignment="1">
      <alignment horizontal="center"/>
    </xf>
    <xf numFmtId="0" fontId="73" fillId="23" borderId="0" xfId="0" applyFont="1" applyFill="1" applyAlignment="1">
      <alignment horizontal="center"/>
    </xf>
    <xf numFmtId="6" fontId="0" fillId="0" borderId="0" xfId="0" applyNumberFormat="1"/>
    <xf numFmtId="199" fontId="0" fillId="24" borderId="0" xfId="480" applyNumberFormat="1" applyFont="1" applyFill="1"/>
    <xf numFmtId="6" fontId="0" fillId="24" borderId="0" xfId="0" applyNumberFormat="1" applyFill="1"/>
    <xf numFmtId="0" fontId="0" fillId="0" borderId="0" xfId="0" applyAlignment="1">
      <alignment horizontal="left"/>
    </xf>
    <xf numFmtId="0" fontId="0" fillId="22" borderId="0" xfId="0" applyFill="1"/>
    <xf numFmtId="6" fontId="0" fillId="24" borderId="0" xfId="478" applyNumberFormat="1" applyFont="1" applyFill="1"/>
    <xf numFmtId="199" fontId="0" fillId="22" borderId="0" xfId="480" applyNumberFormat="1" applyFont="1" applyFill="1"/>
    <xf numFmtId="8" fontId="0" fillId="0" borderId="0" xfId="478" applyNumberFormat="1" applyFont="1"/>
    <xf numFmtId="6" fontId="80" fillId="24" borderId="0" xfId="478" applyNumberFormat="1" applyFont="1" applyFill="1"/>
    <xf numFmtId="0" fontId="73" fillId="0" borderId="0" xfId="0" applyFont="1" applyAlignment="1">
      <alignment horizontal="center" wrapText="1"/>
    </xf>
    <xf numFmtId="0" fontId="7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66" fontId="0" fillId="24" borderId="0" xfId="0" applyNumberFormat="1" applyFill="1"/>
    <xf numFmtId="166" fontId="0" fillId="22" borderId="0" xfId="0" applyNumberFormat="1" applyFill="1"/>
    <xf numFmtId="38" fontId="0" fillId="0" borderId="0" xfId="0" applyNumberFormat="1"/>
    <xf numFmtId="0" fontId="0" fillId="23" borderId="0" xfId="0" applyFill="1"/>
    <xf numFmtId="0" fontId="0" fillId="24" borderId="0" xfId="0" applyFill="1"/>
    <xf numFmtId="6" fontId="78" fillId="22" borderId="0" xfId="0" applyNumberFormat="1" applyFont="1" applyFill="1"/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7" xfId="0" applyFill="1" applyBorder="1" applyAlignment="1" applyProtection="1">
      <alignment horizontal="left" vertical="top" wrapText="1"/>
      <protection locked="0"/>
    </xf>
    <xf numFmtId="0" fontId="62" fillId="8" borderId="17" xfId="0" applyFont="1" applyFill="1" applyBorder="1" applyAlignment="1">
      <alignment horizontal="left"/>
    </xf>
    <xf numFmtId="0" fontId="62" fillId="8" borderId="8" xfId="0" applyFont="1" applyFill="1" applyBorder="1" applyAlignment="1">
      <alignment horizontal="left"/>
    </xf>
    <xf numFmtId="0" fontId="62" fillId="8" borderId="18" xfId="0" applyFont="1" applyFill="1" applyBorder="1" applyAlignment="1">
      <alignment horizontal="left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198" fontId="0" fillId="17" borderId="17" xfId="66" applyNumberFormat="1" applyFont="1" applyFill="1" applyBorder="1" applyAlignment="1" applyProtection="1">
      <alignment horizontal="left"/>
      <protection locked="0"/>
    </xf>
    <xf numFmtId="198" fontId="0" fillId="17" borderId="8" xfId="66" applyNumberFormat="1" applyFont="1" applyFill="1" applyBorder="1" applyAlignment="1" applyProtection="1">
      <alignment horizontal="left"/>
      <protection locked="0"/>
    </xf>
    <xf numFmtId="198" fontId="0" fillId="17" borderId="18" xfId="66" applyNumberFormat="1" applyFont="1" applyFill="1" applyBorder="1" applyAlignment="1" applyProtection="1">
      <alignment horizontal="left"/>
      <protection locked="0"/>
    </xf>
    <xf numFmtId="43" fontId="0" fillId="0" borderId="17" xfId="66" applyFont="1" applyFill="1" applyBorder="1" applyAlignment="1" applyProtection="1">
      <alignment horizontal="left" wrapText="1"/>
      <protection locked="0"/>
    </xf>
    <xf numFmtId="43" fontId="0" fillId="0" borderId="8" xfId="66" applyFont="1" applyFill="1" applyBorder="1" applyAlignment="1" applyProtection="1">
      <alignment horizontal="left" wrapText="1"/>
      <protection locked="0"/>
    </xf>
    <xf numFmtId="43" fontId="0" fillId="0" borderId="18" xfId="66" applyFont="1" applyFill="1" applyBorder="1" applyAlignment="1" applyProtection="1">
      <alignment horizontal="left" wrapText="1"/>
      <protection locked="0"/>
    </xf>
    <xf numFmtId="0" fontId="1" fillId="22" borderId="17" xfId="182" applyFill="1" applyBorder="1" applyAlignment="1" applyProtection="1">
      <alignment horizontal="left"/>
      <protection locked="0"/>
    </xf>
    <xf numFmtId="0" fontId="1" fillId="22" borderId="8" xfId="182" applyFill="1" applyBorder="1" applyAlignment="1" applyProtection="1">
      <alignment horizontal="left"/>
      <protection locked="0"/>
    </xf>
    <xf numFmtId="0" fontId="1" fillId="22" borderId="18" xfId="182" applyFill="1" applyBorder="1" applyAlignment="1" applyProtection="1">
      <alignment horizontal="left"/>
      <protection locked="0"/>
    </xf>
    <xf numFmtId="0" fontId="79" fillId="0" borderId="6" xfId="182" applyFont="1" applyBorder="1" applyAlignment="1" applyProtection="1">
      <alignment horizontal="left" wrapText="1"/>
      <protection locked="0"/>
    </xf>
    <xf numFmtId="0" fontId="79" fillId="0" borderId="0" xfId="182" applyFont="1" applyAlignment="1" applyProtection="1">
      <alignment horizontal="left" wrapText="1"/>
      <protection locked="0"/>
    </xf>
    <xf numFmtId="0" fontId="62" fillId="8" borderId="10" xfId="0" applyFont="1" applyFill="1" applyBorder="1" applyAlignment="1">
      <alignment horizontal="left"/>
    </xf>
    <xf numFmtId="0" fontId="0" fillId="17" borderId="10" xfId="0" applyFill="1" applyBorder="1" applyAlignment="1" applyProtection="1">
      <alignment horizontal="left" vertical="top" wrapText="1"/>
      <protection locked="0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horizontal="right"/>
    </xf>
  </cellXfs>
  <cellStyles count="484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129" xfId="482" xr:uid="{63EF2A41-043D-4B78-8623-3A3F08C10262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22" xfId="481" xr:uid="{CD849582-1F39-47EC-BF3A-06B0A970DB72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29" xfId="483" xr:uid="{B07C14CD-F62D-4B52-8BB6-468440B1FF51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SSB1/Local%20Settings/Temp/25%20%2027%20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azosb/Local%20Settings/Temporary%20Internet%20Files/OLKA3/GM%206%20plant%20model%202%204%2007%20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~1/PALJJ/LOCALS~1/Temp/UOG%20SAMPLE%20Wind%20Project%20CALIB%20WITH%20EVAL%20MODEL%20RF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8_Post%20A%20Shore%20Req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Glass%20Mountain%20Pro%20Forma_%20Final_v37%20b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ropZone\Matt\8%20Amp%20Resources%20--%20Fish%20Lake\amp_Technical_Proposal_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SVN/Local%20Settings/Temporary%20Internet%20Files/OLK24/Technical%20Proposal%20Form%20N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DWP%20RE%20RFP%20Proposal%20Evaluation%20MAST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oco47140/My%20Documents/PROJECTS/Nevada/2007%20RFP/Copy%20of%202007%20Bid%20Evaluation%20Book%201-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ec/DATA/2012%20RPS%20RFO/2012%20RPS%20RFO%20Summary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nts%20and%20Settings/NYCJH/Local%20Settings/Temporary%20Internet%20Files/OLK49/Copy%20of%202008%20MPR%20Model%20E4214%20Final%20Public%20(30y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thai_semprautilities_com/Documents/User%20Folders/Desktop/temp/SDGE%20IRP%20RFO%20Renewables%20plus%20Storage%20Offer%20Fo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Unit%20%2325--27%20PA%20Final%20V58%20Geysers%202-1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Sheet1"/>
      <sheetName val="O&amp;M Assumptions"/>
      <sheetName val="Overhauls"/>
      <sheetName val="O&amp;M Exp 1st P"/>
      <sheetName val="Salary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Mob 5th P"/>
      <sheetName val="O&amp;M Exp 6th P"/>
      <sheetName val="Mob 6th P"/>
      <sheetName val="Variable Costs"/>
      <sheetName val="Geysers Style Budget"/>
      <sheetName val="Teams"/>
      <sheetName val="7EA 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O&amp;M Assumptions"/>
      <sheetName val="Overhauls"/>
      <sheetName val="O&amp;M Exp 1st P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Salary"/>
      <sheetName val="Mob 5th P"/>
      <sheetName val="O&amp;M Exp 6th P"/>
      <sheetName val="Mob 6th P"/>
      <sheetName val="Variable Costs"/>
      <sheetName val="Teams"/>
      <sheetName val="7EA MR"/>
      <sheetName val="Geysers Style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ZANITA THUMB RULES"/>
      <sheetName val="Inputs"/>
      <sheetName val="Cost Estimates"/>
      <sheetName val="Project Budget"/>
      <sheetName val="AFUDC"/>
      <sheetName val="Project Labor"/>
      <sheetName val="Land 1"/>
      <sheetName val="Total"/>
      <sheetName val="&gt;"/>
      <sheetName val="Land"/>
      <sheetName val="Wind Equipment"/>
      <sheetName val="Mobilization"/>
      <sheetName val="Interconnection"/>
      <sheetName val="Non-Labor Development"/>
      <sheetName val="&lt;"/>
      <sheetName val="Project Assumptions"/>
      <sheetName val="Valid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ssump"/>
      <sheetName val="MISC"/>
      <sheetName val="Drawdowns"/>
      <sheetName val="Schd Assump"/>
      <sheetName val="Book"/>
      <sheetName val="Book Detail"/>
      <sheetName val="Revenue"/>
      <sheetName val="Expense"/>
      <sheetName val="Cash Unlevered"/>
      <sheetName val="Cash Levered"/>
      <sheetName val="Book Depr"/>
      <sheetName val="Tax Credits"/>
      <sheetName val="Tax Depr &amp; Dep"/>
      <sheetName val="Taxes Unlevered"/>
      <sheetName val="Taxes Levered"/>
      <sheetName val="Debt"/>
      <sheetName val="Ch-IRR"/>
      <sheetName val="Revisions"/>
      <sheetName val="Index"/>
      <sheetName val="PA Sheets--&gt;"/>
      <sheetName val="PA-Glass Mounta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Production Tax Credit"/>
      <sheetName val="PA - Capital Expenditures"/>
      <sheetName val="Inflation"/>
      <sheetName val="Pricing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okup Tabl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echnical Proposal Form"/>
      <sheetName val="Lookup Table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Summary Data"/>
      <sheetName val="Rank List Subsidy"/>
      <sheetName val="Rank List No Subsidy"/>
      <sheetName val="Assumptions &amp; Varaibles"/>
      <sheetName val="Evaluation Guidelines"/>
      <sheetName val="Rank Chart Subsidy"/>
      <sheetName val="Rank Chart No Subsidy"/>
      <sheetName val="Levelized Cost Chart Subsidy"/>
      <sheetName val="Levelized Cost Chart No Subsidy"/>
      <sheetName val="Cost Premium Chart Subsidy"/>
      <sheetName val="Cost Premium Chart No Subsidy"/>
      <sheetName val="Econ vs T&amp;C Subsidy"/>
      <sheetName val="Screening Results Summary"/>
      <sheetName val="Proposal Option Data"/>
      <sheetName val="Supply Curves"/>
      <sheetName val="Lookup Tables"/>
      <sheetName val="Summary"/>
      <sheetName val="Missing Bid Forms"/>
      <sheetName val="Econ vs T&amp;C No subsidy"/>
      <sheetName val="1"/>
      <sheetName val="2"/>
      <sheetName val="3"/>
      <sheetName val="4"/>
      <sheetName val="5.1"/>
      <sheetName val="5.2"/>
      <sheetName val="6.A"/>
      <sheetName val="6.B"/>
      <sheetName val="7.1"/>
      <sheetName val="7.2"/>
      <sheetName val="7.3"/>
      <sheetName val="7.4"/>
      <sheetName val="8.A"/>
      <sheetName val="8.B"/>
      <sheetName val="9.A"/>
      <sheetName val="9.B"/>
      <sheetName val="10"/>
      <sheetName val="11.A"/>
      <sheetName val="11.B"/>
      <sheetName val="12.1"/>
      <sheetName val="12.2"/>
      <sheetName val="12.3"/>
      <sheetName val="12.4.A"/>
      <sheetName val="12.4.B"/>
      <sheetName val="13"/>
      <sheetName val="14.A"/>
      <sheetName val="14.B"/>
      <sheetName val="14.C"/>
      <sheetName val="15"/>
      <sheetName val="16"/>
      <sheetName val="17"/>
      <sheetName val="18"/>
      <sheetName val="19"/>
      <sheetName val="20.A"/>
      <sheetName val="20.B"/>
      <sheetName val="21"/>
      <sheetName val="22"/>
      <sheetName val="23"/>
      <sheetName val="24.1"/>
      <sheetName val="24.2"/>
      <sheetName val="24.3"/>
      <sheetName val="25"/>
      <sheetName val="26.A"/>
      <sheetName val="26.B"/>
      <sheetName val="27.1"/>
      <sheetName val="27.2.A"/>
      <sheetName val="27.2.B"/>
      <sheetName val="27.3.A"/>
      <sheetName val="27.3.B"/>
      <sheetName val="27.3.C"/>
      <sheetName val="27.3.D"/>
      <sheetName val="28.1"/>
      <sheetName val="28.2"/>
      <sheetName val="28.3"/>
      <sheetName val="28.4"/>
      <sheetName val="29"/>
      <sheetName val="30"/>
      <sheetName val="31"/>
      <sheetName val="32"/>
      <sheetName val="33"/>
      <sheetName val="34.1.A"/>
      <sheetName val="34.1.B"/>
      <sheetName val="34.1.C"/>
      <sheetName val="34.1.D"/>
      <sheetName val="34.2.A"/>
      <sheetName val="34.2.B"/>
      <sheetName val="35.A"/>
      <sheetName val="35.B"/>
      <sheetName val="36.A"/>
      <sheetName val="36.B"/>
      <sheetName val="36.C"/>
      <sheetName val="37.A"/>
      <sheetName val="37.B"/>
      <sheetName val="38"/>
      <sheetName val="39.1.A"/>
      <sheetName val="39.1.B"/>
      <sheetName val="39.2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assignments"/>
      <sheetName val="summary table"/>
      <sheetName val="1.1"/>
      <sheetName val="1.2"/>
      <sheetName val="2"/>
      <sheetName val="3"/>
      <sheetName val="4"/>
      <sheetName val="5"/>
      <sheetName val="6.1"/>
      <sheetName val="6.2"/>
      <sheetName val="7"/>
      <sheetName val="8"/>
      <sheetName val="9"/>
      <sheetName val="10"/>
      <sheetName val="11"/>
      <sheetName val="12"/>
      <sheetName val="13.1"/>
      <sheetName val="13.2"/>
      <sheetName val="14"/>
      <sheetName val="15"/>
      <sheetName val="16"/>
      <sheetName val="17"/>
      <sheetName val="18"/>
      <sheetName val="19"/>
      <sheetName val="20"/>
      <sheetName val="21"/>
      <sheetName val="22.2"/>
      <sheetName val="22.1.old"/>
      <sheetName val="gone"/>
      <sheetName val="22.2.old"/>
      <sheetName val="23.old"/>
      <sheetName val="23"/>
      <sheetName val="24.1"/>
      <sheetName val="24.2"/>
      <sheetName val="25"/>
      <sheetName val="26"/>
      <sheetName val="27"/>
      <sheetName val="28"/>
      <sheetName val="Blank Evaluation Form"/>
      <sheetName val="Scoring Guidelines"/>
      <sheetName val="Criteria Weights"/>
      <sheetName val="Assumptions &amp; Vara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Data"/>
      <sheetName val="Shortlist Data"/>
      <sheetName val="Summary"/>
      <sheetName val="Total Net Short"/>
      <sheetName val="Comparison"/>
      <sheetName val="Snapshot"/>
      <sheetName val="Dropdown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PR_Matrix"/>
      <sheetName val="CF_Inputs"/>
      <sheetName val="Fixed_Comp"/>
      <sheetName val="Var_Comp"/>
      <sheetName val="Install_Cap"/>
      <sheetName val="Heat_Rate"/>
      <sheetName val="Cost_Cap"/>
      <sheetName val="CF_Data Set"/>
      <sheetName val="Non-Gas Appendix"/>
      <sheetName val="Description of CF Calculation"/>
      <sheetName val="Gas &amp; Basis Forecasts"/>
      <sheetName val="CA_Gas_Forecast"/>
      <sheetName val="NYMEX_Futures"/>
      <sheetName val="CA_Basis_Adj"/>
      <sheetName val="Delivery_Tar"/>
      <sheetName val="Gas 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ESS Operational Constraints"/>
      <sheetName val="5. Pricing"/>
      <sheetName val="6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ntents"/>
      <sheetName val="UpdateNotes"/>
      <sheetName val="Assump"/>
      <sheetName val="Drawdowns"/>
      <sheetName val="Schd Assump"/>
      <sheetName val="Revenue"/>
      <sheetName val="Cash"/>
      <sheetName val="Book"/>
      <sheetName val="Book Detail"/>
      <sheetName val="Coverage Calc"/>
      <sheetName val="Expense"/>
      <sheetName val="Book Depr"/>
      <sheetName val="Tax Depr &amp; Dep"/>
      <sheetName val="Tax Credits"/>
      <sheetName val="Taxes"/>
      <sheetName val="Debt"/>
      <sheetName val="PG&amp;E"/>
      <sheetName val="SDGE"/>
      <sheetName val="SCE"/>
      <sheetName val="Revisions"/>
      <sheetName val="PA Sheets--&gt;"/>
      <sheetName val="PA-Wild Horse Ranch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Drilling Tax Benefit"/>
      <sheetName val="PA - Production Tax Credit"/>
      <sheetName val="PA - Capital Expenditures"/>
      <sheetName val="Inflatio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4.45"/>
  <cols>
    <col min="2" max="2" width="87.140625" customWidth="1"/>
  </cols>
  <sheetData>
    <row r="1" spans="1:2">
      <c r="A1" s="14" t="s">
        <v>0</v>
      </c>
      <c r="B1" s="14" t="s">
        <v>1</v>
      </c>
    </row>
    <row r="2" spans="1:2">
      <c r="A2" s="15" t="s">
        <v>2</v>
      </c>
      <c r="B2" s="14" t="s">
        <v>3</v>
      </c>
    </row>
    <row r="3" spans="1:2">
      <c r="A3" s="15" t="s">
        <v>4</v>
      </c>
      <c r="B3" s="14" t="s">
        <v>5</v>
      </c>
    </row>
    <row r="4" spans="1:2">
      <c r="A4" s="15" t="s">
        <v>6</v>
      </c>
      <c r="B4" s="14" t="s">
        <v>7</v>
      </c>
    </row>
    <row r="5" spans="1:2">
      <c r="A5" s="15" t="s">
        <v>8</v>
      </c>
      <c r="B5" s="14" t="s">
        <v>9</v>
      </c>
    </row>
    <row r="6" spans="1:2">
      <c r="A6" s="15" t="s">
        <v>10</v>
      </c>
      <c r="B6" s="14" t="s">
        <v>11</v>
      </c>
    </row>
    <row r="7" spans="1:2">
      <c r="A7" s="15" t="s">
        <v>12</v>
      </c>
      <c r="B7" s="14" t="s">
        <v>13</v>
      </c>
    </row>
    <row r="8" spans="1:2">
      <c r="A8" s="14"/>
      <c r="B8" s="14"/>
    </row>
    <row r="9" spans="1:2">
      <c r="A9" s="14"/>
      <c r="B9" s="14"/>
    </row>
    <row r="10" spans="1:2">
      <c r="A10" s="14"/>
      <c r="B10" s="14"/>
    </row>
    <row r="11" spans="1:2">
      <c r="A11" s="14"/>
      <c r="B11" s="14"/>
    </row>
    <row r="12" spans="1:2">
      <c r="A12" s="14"/>
      <c r="B12" s="14"/>
    </row>
    <row r="13" spans="1:2">
      <c r="A13" s="14"/>
      <c r="B13" s="14"/>
    </row>
    <row r="14" spans="1:2">
      <c r="A14" s="14"/>
      <c r="B14" s="14"/>
    </row>
    <row r="15" spans="1:2">
      <c r="A15" s="14"/>
      <c r="B15" s="14"/>
    </row>
    <row r="16" spans="1:2">
      <c r="A16" s="14"/>
      <c r="B16" s="14"/>
    </row>
    <row r="17" spans="1:2">
      <c r="A17" s="14"/>
      <c r="B17" s="14"/>
    </row>
    <row r="18" spans="1:2">
      <c r="A18" s="14"/>
      <c r="B18" s="14"/>
    </row>
    <row r="19" spans="1:2">
      <c r="A19" s="14"/>
      <c r="B19" s="14"/>
    </row>
    <row r="20" spans="1:2">
      <c r="A20" s="14"/>
      <c r="B20" s="14"/>
    </row>
    <row r="21" spans="1:2">
      <c r="A21" s="14"/>
      <c r="B21" s="14"/>
    </row>
    <row r="22" spans="1:2">
      <c r="A22" s="14"/>
      <c r="B22" s="14"/>
    </row>
    <row r="23" spans="1:2">
      <c r="A23" s="14"/>
      <c r="B23" s="14"/>
    </row>
    <row r="24" spans="1:2">
      <c r="A24" s="14"/>
      <c r="B2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5CD7-1B71-4158-AD16-67BF1CD468FA}">
  <dimension ref="B1:M26"/>
  <sheetViews>
    <sheetView zoomScale="90" zoomScaleNormal="90" workbookViewId="0">
      <selection activeCell="F19" sqref="F19"/>
    </sheetView>
  </sheetViews>
  <sheetFormatPr defaultColWidth="9.140625" defaultRowHeight="0" customHeight="1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9.140625" customWidth="1"/>
  </cols>
  <sheetData>
    <row r="1" spans="2:13" ht="14.45">
      <c r="J1" s="7" t="s">
        <v>14</v>
      </c>
    </row>
    <row r="2" spans="2:13" ht="14.45"/>
    <row r="3" spans="2:13" ht="28.9">
      <c r="B3" s="3" t="s">
        <v>15</v>
      </c>
      <c r="F3" s="1"/>
    </row>
    <row r="4" spans="2:13" ht="14.45">
      <c r="B4" s="40"/>
    </row>
    <row r="5" spans="2:13" ht="14.45"/>
    <row r="6" spans="2:13" ht="14.45"/>
    <row r="7" spans="2:13" ht="14.45" customHeight="1">
      <c r="B7" s="85" t="s">
        <v>16</v>
      </c>
      <c r="C7" s="86"/>
      <c r="D7" s="86"/>
      <c r="E7" s="86"/>
      <c r="F7" s="86"/>
      <c r="G7" s="86"/>
      <c r="H7" s="86"/>
      <c r="I7" s="86"/>
      <c r="J7" s="87"/>
    </row>
    <row r="8" spans="2:13" ht="14.45">
      <c r="B8" s="88"/>
      <c r="C8" s="89"/>
      <c r="D8" s="89"/>
      <c r="E8" s="89"/>
      <c r="F8" s="89"/>
      <c r="G8" s="89"/>
      <c r="H8" s="89"/>
      <c r="I8" s="89"/>
      <c r="J8" s="90"/>
    </row>
    <row r="9" spans="2:13" ht="14.45">
      <c r="B9" s="88"/>
      <c r="C9" s="89"/>
      <c r="D9" s="89"/>
      <c r="E9" s="89"/>
      <c r="F9" s="89"/>
      <c r="G9" s="89"/>
      <c r="H9" s="89"/>
      <c r="I9" s="89"/>
      <c r="J9" s="90"/>
    </row>
    <row r="10" spans="2:13" ht="14.45">
      <c r="B10" s="88"/>
      <c r="C10" s="89"/>
      <c r="D10" s="89"/>
      <c r="E10" s="89"/>
      <c r="F10" s="89"/>
      <c r="G10" s="89"/>
      <c r="H10" s="89"/>
      <c r="I10" s="89"/>
      <c r="J10" s="90"/>
    </row>
    <row r="11" spans="2:13" ht="14.45">
      <c r="B11" s="91"/>
      <c r="C11" s="92"/>
      <c r="D11" s="92"/>
      <c r="E11" s="92"/>
      <c r="F11" s="92"/>
      <c r="G11" s="92"/>
      <c r="H11" s="92"/>
      <c r="I11" s="92"/>
      <c r="J11" s="93"/>
    </row>
    <row r="12" spans="2:13" ht="14.45"/>
    <row r="13" spans="2:13" ht="15" customHeight="1">
      <c r="B13" s="2"/>
    </row>
    <row r="14" spans="2:13" ht="14.45">
      <c r="B14" s="2" t="s">
        <v>17</v>
      </c>
      <c r="M14" s="11" t="s">
        <v>18</v>
      </c>
    </row>
    <row r="15" spans="2:13" ht="14.45">
      <c r="B15" s="8" t="s">
        <v>19</v>
      </c>
    </row>
    <row r="16" spans="2:13" ht="14.45">
      <c r="B16" s="9" t="s">
        <v>20</v>
      </c>
    </row>
    <row r="17" spans="2:2" ht="14.45">
      <c r="B17" s="41" t="s">
        <v>21</v>
      </c>
    </row>
    <row r="18" spans="2:2" ht="14.45">
      <c r="B18" s="13" t="s">
        <v>22</v>
      </c>
    </row>
    <row r="19" spans="2:2" ht="14.45"/>
    <row r="20" spans="2:2" ht="14.45">
      <c r="B20" s="20" t="s">
        <v>23</v>
      </c>
    </row>
    <row r="21" spans="2:2" ht="14.45">
      <c r="B21" s="21" t="s">
        <v>24</v>
      </c>
    </row>
    <row r="22" spans="2:2" ht="14.45">
      <c r="B22" s="21" t="s">
        <v>25</v>
      </c>
    </row>
    <row r="23" spans="2:2" ht="14.45">
      <c r="B23" s="21" t="s">
        <v>26</v>
      </c>
    </row>
    <row r="24" spans="2:2" ht="14.45"/>
    <row r="25" spans="2:2" ht="14.45"/>
    <row r="26" spans="2:2" ht="14.45"/>
  </sheetData>
  <mergeCells count="1">
    <mergeCell ref="B7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1B09-114B-48E7-B6B1-CBEFFF109030}">
  <dimension ref="A1:M52"/>
  <sheetViews>
    <sheetView topLeftCell="A2" zoomScale="90" zoomScaleNormal="90" workbookViewId="0">
      <selection activeCell="C34" sqref="C34"/>
    </sheetView>
  </sheetViews>
  <sheetFormatPr defaultColWidth="0" defaultRowHeight="14.4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3" width="9.140625" customWidth="1"/>
    <col min="14" max="16384" width="9.140625" hidden="1"/>
  </cols>
  <sheetData>
    <row r="1" spans="2:12">
      <c r="G1" s="7" t="s">
        <v>27</v>
      </c>
    </row>
    <row r="2" spans="2:12"/>
    <row r="3" spans="2:12" ht="28.9">
      <c r="B3" s="3" t="s">
        <v>15</v>
      </c>
      <c r="F3" s="1"/>
    </row>
    <row r="4" spans="2:12">
      <c r="B4" s="40"/>
    </row>
    <row r="5" spans="2:12"/>
    <row r="6" spans="2:12">
      <c r="C6" s="2"/>
      <c r="D6" s="2"/>
    </row>
    <row r="7" spans="2:12">
      <c r="B7" s="6" t="s">
        <v>28</v>
      </c>
      <c r="C7" s="4"/>
      <c r="D7" s="4"/>
      <c r="E7" s="4"/>
      <c r="F7" s="4"/>
      <c r="G7" s="4"/>
    </row>
    <row r="8" spans="2:12"/>
    <row r="9" spans="2:12">
      <c r="B9" s="2" t="s">
        <v>29</v>
      </c>
      <c r="K9" s="11" t="s">
        <v>30</v>
      </c>
      <c r="L9" s="11" t="s">
        <v>31</v>
      </c>
    </row>
    <row r="10" spans="2:12">
      <c r="B10" t="s">
        <v>32</v>
      </c>
      <c r="C10" s="97"/>
      <c r="D10" s="98"/>
      <c r="E10" s="98"/>
      <c r="F10" s="98"/>
      <c r="G10" s="98"/>
      <c r="H10" s="12"/>
      <c r="K10" s="42" t="s">
        <v>33</v>
      </c>
      <c r="L10" s="42" t="s">
        <v>34</v>
      </c>
    </row>
    <row r="11" spans="2:12">
      <c r="B11" t="s">
        <v>35</v>
      </c>
      <c r="C11" s="97"/>
      <c r="D11" s="98"/>
      <c r="E11" s="98"/>
      <c r="F11" s="98"/>
      <c r="G11" s="98"/>
      <c r="H11" s="12"/>
      <c r="K11" s="42" t="s">
        <v>36</v>
      </c>
      <c r="L11" s="42" t="s">
        <v>37</v>
      </c>
    </row>
    <row r="12" spans="2:12">
      <c r="B12" t="s">
        <v>38</v>
      </c>
      <c r="C12" s="97"/>
      <c r="D12" s="98"/>
      <c r="E12" s="98"/>
      <c r="F12" s="98"/>
      <c r="G12" s="98"/>
      <c r="H12" s="12"/>
      <c r="K12" s="42" t="s">
        <v>39</v>
      </c>
      <c r="L12" s="42" t="s">
        <v>40</v>
      </c>
    </row>
    <row r="13" spans="2:12">
      <c r="B13" t="s">
        <v>41</v>
      </c>
      <c r="C13" s="97"/>
      <c r="D13" s="98"/>
      <c r="E13" s="98"/>
      <c r="F13" s="98"/>
      <c r="G13" s="98"/>
      <c r="H13" s="12"/>
      <c r="K13" s="42" t="s">
        <v>42</v>
      </c>
      <c r="L13" s="42" t="s">
        <v>43</v>
      </c>
    </row>
    <row r="14" spans="2:12">
      <c r="B14" t="s">
        <v>44</v>
      </c>
      <c r="C14" s="97"/>
      <c r="D14" s="98"/>
      <c r="E14" s="98"/>
      <c r="F14" s="98"/>
      <c r="G14" s="98"/>
      <c r="H14" s="12"/>
      <c r="K14" s="42" t="s">
        <v>45</v>
      </c>
      <c r="L14" s="42" t="s">
        <v>46</v>
      </c>
    </row>
    <row r="15" spans="2:12">
      <c r="K15" s="42" t="s">
        <v>47</v>
      </c>
      <c r="L15" s="42" t="s">
        <v>47</v>
      </c>
    </row>
    <row r="16" spans="2:12">
      <c r="B16" s="2" t="s">
        <v>48</v>
      </c>
    </row>
    <row r="17" spans="2:9">
      <c r="B17" t="s">
        <v>32</v>
      </c>
      <c r="C17" s="97"/>
      <c r="D17" s="98"/>
      <c r="E17" s="98"/>
      <c r="F17" s="98"/>
      <c r="G17" s="99"/>
      <c r="H17" s="12"/>
    </row>
    <row r="18" spans="2:9">
      <c r="B18" t="s">
        <v>35</v>
      </c>
      <c r="C18" s="97"/>
      <c r="D18" s="98"/>
      <c r="E18" s="98"/>
      <c r="F18" s="98"/>
      <c r="G18" s="99"/>
      <c r="H18" s="12"/>
    </row>
    <row r="19" spans="2:9">
      <c r="B19" t="s">
        <v>38</v>
      </c>
      <c r="C19" s="97"/>
      <c r="D19" s="98"/>
      <c r="E19" s="98"/>
      <c r="F19" s="98"/>
      <c r="G19" s="99"/>
      <c r="H19" s="12"/>
    </row>
    <row r="20" spans="2:9">
      <c r="B20" t="s">
        <v>41</v>
      </c>
      <c r="C20" s="97"/>
      <c r="D20" s="98"/>
      <c r="E20" s="98"/>
      <c r="F20" s="98"/>
      <c r="G20" s="99"/>
      <c r="H20" s="12"/>
    </row>
    <row r="21" spans="2:9">
      <c r="B21" t="s">
        <v>44</v>
      </c>
      <c r="C21" s="97"/>
      <c r="D21" s="98"/>
      <c r="E21" s="98"/>
      <c r="F21" s="98"/>
      <c r="G21" s="99"/>
      <c r="H21" s="12"/>
    </row>
    <row r="22" spans="2:9"/>
    <row r="23" spans="2:9">
      <c r="B23" s="2" t="s">
        <v>49</v>
      </c>
    </row>
    <row r="24" spans="2:9">
      <c r="B24" t="s">
        <v>50</v>
      </c>
      <c r="C24" s="97"/>
      <c r="D24" s="98"/>
      <c r="E24" s="98"/>
      <c r="F24" s="98"/>
      <c r="G24" s="99"/>
      <c r="H24" s="12"/>
    </row>
    <row r="25" spans="2:9">
      <c r="B25" t="s">
        <v>51</v>
      </c>
      <c r="C25" s="97"/>
      <c r="D25" s="98"/>
      <c r="E25" s="98"/>
      <c r="F25" s="98"/>
      <c r="G25" s="99"/>
      <c r="H25" s="12"/>
    </row>
    <row r="26" spans="2:9">
      <c r="B26" t="s">
        <v>52</v>
      </c>
      <c r="C26" s="97"/>
      <c r="D26" s="98"/>
      <c r="E26" s="98"/>
      <c r="F26" s="98"/>
      <c r="G26" s="99"/>
      <c r="H26" s="12"/>
    </row>
    <row r="27" spans="2:9">
      <c r="B27" t="s">
        <v>53</v>
      </c>
      <c r="C27" s="97"/>
      <c r="D27" s="98"/>
      <c r="E27" s="98"/>
      <c r="F27" s="98"/>
      <c r="G27" s="99"/>
      <c r="H27" s="12"/>
    </row>
    <row r="28" spans="2:9">
      <c r="B28" t="s">
        <v>54</v>
      </c>
      <c r="C28" s="97"/>
      <c r="D28" s="98"/>
      <c r="E28" s="98"/>
      <c r="F28" s="98"/>
      <c r="G28" s="99"/>
      <c r="H28" s="12"/>
    </row>
    <row r="29" spans="2:9"/>
    <row r="30" spans="2:9">
      <c r="B30" s="6" t="s">
        <v>55</v>
      </c>
      <c r="C30" s="4"/>
      <c r="D30" s="4"/>
      <c r="E30" s="4"/>
      <c r="F30" s="4"/>
      <c r="G30" s="4"/>
    </row>
    <row r="31" spans="2:9">
      <c r="B31" s="43" t="s">
        <v>56</v>
      </c>
      <c r="C31" s="94"/>
      <c r="D31" s="95"/>
      <c r="E31" s="95"/>
      <c r="F31" s="95"/>
      <c r="G31" s="96"/>
      <c r="H31" s="12"/>
      <c r="I31" s="19" t="s">
        <v>57</v>
      </c>
    </row>
    <row r="32" spans="2:9">
      <c r="B32" s="43" t="s">
        <v>58</v>
      </c>
      <c r="C32" s="94"/>
      <c r="D32" s="95"/>
      <c r="E32" s="95"/>
      <c r="F32" s="95"/>
      <c r="G32" s="96"/>
      <c r="H32" s="12"/>
      <c r="I32" s="19" t="s">
        <v>59</v>
      </c>
    </row>
    <row r="33" spans="2:8">
      <c r="B33" s="43" t="s">
        <v>60</v>
      </c>
      <c r="C33" s="94"/>
      <c r="D33" s="95"/>
      <c r="E33" s="95"/>
      <c r="F33" s="95"/>
      <c r="G33" s="96"/>
      <c r="H33" s="12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</sheetData>
  <mergeCells count="18">
    <mergeCell ref="C17:G17"/>
    <mergeCell ref="C10:G10"/>
    <mergeCell ref="C11:G11"/>
    <mergeCell ref="C12:G12"/>
    <mergeCell ref="C13:G13"/>
    <mergeCell ref="C14:G14"/>
    <mergeCell ref="C33:G33"/>
    <mergeCell ref="C18:G18"/>
    <mergeCell ref="C19:G19"/>
    <mergeCell ref="C20:G20"/>
    <mergeCell ref="C21:G21"/>
    <mergeCell ref="C24:G24"/>
    <mergeCell ref="C25:G25"/>
    <mergeCell ref="C26:G26"/>
    <mergeCell ref="C27:G27"/>
    <mergeCell ref="C28:G28"/>
    <mergeCell ref="C31:G31"/>
    <mergeCell ref="C32:G32"/>
  </mergeCells>
  <dataValidations count="1">
    <dataValidation type="list" allowBlank="1" showInputMessage="1" showErrorMessage="1" sqref="C31:G33" xr:uid="{E92F1255-E06D-40C1-B6AD-29B2EC08C2D8}">
      <formula1>$I$31:$I$32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B03B-FC45-491D-A40E-7BE8B4C18126}">
  <dimension ref="A1:Q193"/>
  <sheetViews>
    <sheetView topLeftCell="A3" zoomScale="90" zoomScaleNormal="90" workbookViewId="0">
      <selection activeCell="C16" sqref="C16"/>
    </sheetView>
  </sheetViews>
  <sheetFormatPr defaultColWidth="0" defaultRowHeight="14.45" zeroHeight="1"/>
  <cols>
    <col min="1" max="1" width="3" customWidth="1"/>
    <col min="2" max="2" width="47" customWidth="1"/>
    <col min="3" max="3" width="40.85546875" customWidth="1"/>
    <col min="4" max="4" width="27.140625" customWidth="1"/>
    <col min="5" max="5" width="22.42578125" customWidth="1"/>
    <col min="6" max="6" width="29.7109375" customWidth="1"/>
    <col min="7" max="7" width="12.85546875" customWidth="1"/>
    <col min="8" max="8" width="12.85546875" style="10" customWidth="1"/>
    <col min="9" max="9" width="9.140625" style="10" customWidth="1"/>
    <col min="10" max="10" width="64" style="10" customWidth="1"/>
    <col min="11" max="11" width="9.140625" style="10" hidden="1" customWidth="1"/>
    <col min="12" max="12" width="11.42578125" style="10" hidden="1" customWidth="1"/>
    <col min="13" max="17" width="0" style="10" hidden="1" customWidth="1"/>
    <col min="18" max="16384" width="9.140625" hidden="1"/>
  </cols>
  <sheetData>
    <row r="1" spans="2:12">
      <c r="B1" s="55"/>
      <c r="G1" s="7" t="s">
        <v>61</v>
      </c>
    </row>
    <row r="2" spans="2:12"/>
    <row r="3" spans="2:12" ht="28.9">
      <c r="B3" s="3" t="s">
        <v>15</v>
      </c>
      <c r="F3" s="1"/>
    </row>
    <row r="4" spans="2:12">
      <c r="B4" s="40"/>
    </row>
    <row r="5" spans="2:12">
      <c r="B5" t="s">
        <v>62</v>
      </c>
      <c r="C5" s="62"/>
    </row>
    <row r="6" spans="2:12">
      <c r="C6" s="2"/>
      <c r="D6" s="2"/>
    </row>
    <row r="7" spans="2:12">
      <c r="B7" s="109" t="s">
        <v>63</v>
      </c>
      <c r="C7" s="110"/>
      <c r="D7" s="110"/>
      <c r="E7" s="110"/>
      <c r="F7" s="110"/>
      <c r="G7" s="111"/>
    </row>
    <row r="8" spans="2:12"/>
    <row r="9" spans="2:12" s="46" customFormat="1">
      <c r="B9" s="44" t="s">
        <v>64</v>
      </c>
      <c r="C9" s="112"/>
      <c r="D9" s="113"/>
      <c r="E9" s="114"/>
      <c r="F9" s="45"/>
      <c r="G9" s="45"/>
    </row>
    <row r="10" spans="2:12" s="46" customFormat="1">
      <c r="B10" s="44" t="s">
        <v>65</v>
      </c>
      <c r="C10" s="112"/>
      <c r="D10" s="113"/>
      <c r="E10" s="114"/>
      <c r="F10" s="45"/>
      <c r="G10" s="45"/>
    </row>
    <row r="11" spans="2:12" s="46" customFormat="1">
      <c r="B11" s="44" t="s">
        <v>66</v>
      </c>
      <c r="C11" s="115"/>
      <c r="D11" s="116"/>
      <c r="E11" s="117"/>
      <c r="F11" s="45"/>
      <c r="G11" s="47"/>
    </row>
    <row r="12" spans="2:12" s="46" customFormat="1">
      <c r="B12" s="48"/>
      <c r="C12" s="118"/>
      <c r="D12" s="119"/>
      <c r="E12" s="120"/>
      <c r="L12"/>
    </row>
    <row r="13" spans="2:12" s="46" customFormat="1">
      <c r="B13" s="44" t="s">
        <v>67</v>
      </c>
      <c r="C13" s="121" t="s">
        <v>68</v>
      </c>
      <c r="D13" s="122"/>
      <c r="E13" s="123"/>
      <c r="L13"/>
    </row>
    <row r="14" spans="2:12" s="46" customFormat="1" ht="14.45" customHeight="1">
      <c r="B14" s="44" t="s">
        <v>69</v>
      </c>
      <c r="C14" s="52"/>
      <c r="D14" s="53"/>
      <c r="E14" s="54"/>
      <c r="L14"/>
    </row>
    <row r="15" spans="2:12" s="46" customFormat="1" ht="14.45" customHeight="1">
      <c r="B15" s="44" t="s">
        <v>70</v>
      </c>
      <c r="C15" s="52"/>
      <c r="D15" s="53"/>
      <c r="E15" s="54"/>
    </row>
    <row r="16" spans="2:12" s="46" customFormat="1" ht="14.45" customHeight="1">
      <c r="B16" s="44" t="s">
        <v>71</v>
      </c>
      <c r="C16" s="52"/>
      <c r="D16" s="53"/>
      <c r="E16" s="54"/>
    </row>
    <row r="17" spans="2:14">
      <c r="C17" s="124" t="s">
        <v>72</v>
      </c>
      <c r="D17" s="124"/>
      <c r="E17" s="124"/>
      <c r="N17" s="11" t="s">
        <v>73</v>
      </c>
    </row>
    <row r="18" spans="2:14">
      <c r="C18" s="125"/>
      <c r="D18" s="125"/>
      <c r="E18" s="125"/>
      <c r="N18" s="11"/>
    </row>
    <row r="19" spans="2:14">
      <c r="N19" s="11"/>
    </row>
    <row r="20" spans="2:14">
      <c r="B20" s="17" t="s">
        <v>74</v>
      </c>
      <c r="C20" s="57">
        <v>45809</v>
      </c>
      <c r="D20" s="46"/>
      <c r="E20" s="46"/>
      <c r="F20" s="46"/>
      <c r="G20" s="46"/>
      <c r="H20" s="46"/>
      <c r="N20" s="11"/>
    </row>
    <row r="21" spans="2:14">
      <c r="B21" s="17" t="s">
        <v>75</v>
      </c>
      <c r="C21" s="57">
        <v>47787</v>
      </c>
      <c r="D21" s="46"/>
      <c r="E21" s="46"/>
      <c r="F21" s="46"/>
      <c r="N21" s="11"/>
    </row>
    <row r="22" spans="2:14">
      <c r="B22" s="17" t="s">
        <v>76</v>
      </c>
      <c r="C22" s="58">
        <v>64</v>
      </c>
      <c r="D22" s="46"/>
      <c r="E22" s="46"/>
      <c r="F22" s="46"/>
      <c r="N22" s="11"/>
    </row>
    <row r="23" spans="2:14">
      <c r="C23" s="46"/>
      <c r="D23" s="46"/>
      <c r="E23" s="46"/>
      <c r="F23" s="46"/>
      <c r="N23" s="11"/>
    </row>
    <row r="24" spans="2:14">
      <c r="C24" s="61" t="s">
        <v>77</v>
      </c>
      <c r="D24" s="14" t="s">
        <v>78</v>
      </c>
      <c r="E24" s="14" t="s">
        <v>79</v>
      </c>
      <c r="F24" s="14" t="s">
        <v>80</v>
      </c>
      <c r="N24" s="11"/>
    </row>
    <row r="25" spans="2:14">
      <c r="B25" s="17" t="s">
        <v>81</v>
      </c>
      <c r="C25" s="58">
        <v>2025</v>
      </c>
      <c r="D25" s="59" t="s">
        <v>82</v>
      </c>
      <c r="E25" s="59" t="s">
        <v>83</v>
      </c>
      <c r="F25" s="60">
        <v>0.86</v>
      </c>
      <c r="N25" s="11"/>
    </row>
    <row r="26" spans="2:14">
      <c r="C26" s="58">
        <v>2026</v>
      </c>
      <c r="D26" s="59" t="s">
        <v>82</v>
      </c>
      <c r="E26" s="59" t="s">
        <v>84</v>
      </c>
      <c r="F26" s="60">
        <v>1.46</v>
      </c>
      <c r="N26" s="11"/>
    </row>
    <row r="27" spans="2:14">
      <c r="C27" s="58">
        <v>2027</v>
      </c>
      <c r="D27" s="59" t="s">
        <v>82</v>
      </c>
      <c r="E27" s="59" t="s">
        <v>84</v>
      </c>
      <c r="F27" s="60">
        <v>1.58</v>
      </c>
      <c r="N27" s="11"/>
    </row>
    <row r="28" spans="2:14">
      <c r="C28" s="58">
        <v>2028</v>
      </c>
      <c r="D28" s="59" t="s">
        <v>82</v>
      </c>
      <c r="E28" s="59" t="s">
        <v>84</v>
      </c>
      <c r="F28" s="60">
        <v>1.51</v>
      </c>
      <c r="N28" s="11"/>
    </row>
    <row r="29" spans="2:14">
      <c r="C29" s="58">
        <v>2029</v>
      </c>
      <c r="D29" s="59" t="s">
        <v>82</v>
      </c>
      <c r="E29" s="59" t="s">
        <v>84</v>
      </c>
      <c r="F29" s="60">
        <v>1.45</v>
      </c>
      <c r="N29" s="11"/>
    </row>
    <row r="30" spans="2:14">
      <c r="C30" s="58">
        <v>2030</v>
      </c>
      <c r="D30" s="59" t="s">
        <v>82</v>
      </c>
      <c r="E30" s="59" t="s">
        <v>85</v>
      </c>
      <c r="F30" s="60">
        <v>1.39</v>
      </c>
      <c r="N30" s="11"/>
    </row>
    <row r="31" spans="2:14">
      <c r="N31" s="11"/>
    </row>
    <row r="32" spans="2:14">
      <c r="B32" s="56" t="s">
        <v>86</v>
      </c>
      <c r="C32" s="49">
        <v>251</v>
      </c>
      <c r="N32" s="11"/>
    </row>
    <row r="33" spans="2:14">
      <c r="N33" s="11"/>
    </row>
    <row r="34" spans="2:14">
      <c r="B34" s="25" t="s">
        <v>87</v>
      </c>
      <c r="C34" s="28" t="s">
        <v>88</v>
      </c>
      <c r="N34" s="11"/>
    </row>
    <row r="35" spans="2:14" ht="12.6" customHeight="1">
      <c r="B35" s="52"/>
      <c r="C35" s="62"/>
      <c r="N35" s="11"/>
    </row>
    <row r="36" spans="2:14" ht="12.6" customHeight="1">
      <c r="B36" s="51" t="s">
        <v>89</v>
      </c>
      <c r="C36" s="50"/>
      <c r="N36" s="11"/>
    </row>
    <row r="37" spans="2:14" ht="12.6" customHeight="1">
      <c r="N37" s="11"/>
    </row>
    <row r="38" spans="2:14" ht="12.6" customHeight="1">
      <c r="N38" s="11"/>
    </row>
    <row r="39" spans="2:14" ht="16.149999999999999" customHeight="1">
      <c r="B39" s="16" t="s">
        <v>90</v>
      </c>
      <c r="N39" s="11" t="s">
        <v>91</v>
      </c>
    </row>
    <row r="40" spans="2:14">
      <c r="B40" s="100"/>
      <c r="C40" s="101"/>
      <c r="D40" s="101"/>
      <c r="E40" s="101"/>
      <c r="F40" s="101"/>
      <c r="G40" s="102"/>
      <c r="N40" s="11"/>
    </row>
    <row r="41" spans="2:14">
      <c r="B41" s="103"/>
      <c r="C41" s="104"/>
      <c r="D41" s="104"/>
      <c r="E41" s="104"/>
      <c r="F41" s="104"/>
      <c r="G41" s="105"/>
      <c r="N41" s="11"/>
    </row>
    <row r="42" spans="2:14">
      <c r="B42" s="103"/>
      <c r="C42" s="104"/>
      <c r="D42" s="104"/>
      <c r="E42" s="104"/>
      <c r="F42" s="104"/>
      <c r="G42" s="105"/>
      <c r="N42" s="11"/>
    </row>
    <row r="43" spans="2:14">
      <c r="B43" s="103"/>
      <c r="C43" s="104"/>
      <c r="D43" s="104"/>
      <c r="E43" s="104"/>
      <c r="F43" s="104"/>
      <c r="G43" s="105"/>
      <c r="N43" s="11"/>
    </row>
    <row r="44" spans="2:14">
      <c r="B44" s="103"/>
      <c r="C44" s="104"/>
      <c r="D44" s="104"/>
      <c r="E44" s="104"/>
      <c r="F44" s="104"/>
      <c r="G44" s="105"/>
      <c r="N44" s="11"/>
    </row>
    <row r="45" spans="2:14">
      <c r="B45" s="103"/>
      <c r="C45" s="104"/>
      <c r="D45" s="104"/>
      <c r="E45" s="104"/>
      <c r="F45" s="104"/>
      <c r="G45" s="105"/>
      <c r="N45" s="11"/>
    </row>
    <row r="46" spans="2:14">
      <c r="B46" s="103"/>
      <c r="C46" s="104"/>
      <c r="D46" s="104"/>
      <c r="E46" s="104"/>
      <c r="F46" s="104"/>
      <c r="G46" s="105"/>
      <c r="N46" s="11"/>
    </row>
    <row r="47" spans="2:14">
      <c r="B47" s="103"/>
      <c r="C47" s="104"/>
      <c r="D47" s="104"/>
      <c r="E47" s="104"/>
      <c r="F47" s="104"/>
      <c r="G47" s="105"/>
      <c r="N47" s="11"/>
    </row>
    <row r="48" spans="2:14">
      <c r="B48" s="106"/>
      <c r="C48" s="107"/>
      <c r="D48" s="107"/>
      <c r="E48" s="107"/>
      <c r="F48" s="107"/>
      <c r="G48" s="108"/>
      <c r="N48" s="11"/>
    </row>
    <row r="49" spans="2:14">
      <c r="N49" s="11" t="s">
        <v>73</v>
      </c>
    </row>
    <row r="50" spans="2:14"/>
    <row r="51" spans="2:14">
      <c r="B51" s="29" t="s">
        <v>92</v>
      </c>
    </row>
    <row r="52" spans="2:14" ht="13.5" customHeight="1">
      <c r="B52" s="100"/>
      <c r="C52" s="101"/>
      <c r="D52" s="101"/>
      <c r="E52" s="101"/>
      <c r="F52" s="101"/>
      <c r="G52" s="102"/>
    </row>
    <row r="53" spans="2:14" ht="13.5" customHeight="1">
      <c r="B53" s="103"/>
      <c r="C53" s="104"/>
      <c r="D53" s="104"/>
      <c r="E53" s="104"/>
      <c r="F53" s="104"/>
      <c r="G53" s="105"/>
    </row>
    <row r="54" spans="2:14" ht="13.5" customHeight="1">
      <c r="B54" s="103"/>
      <c r="C54" s="104"/>
      <c r="D54" s="104"/>
      <c r="E54" s="104"/>
      <c r="F54" s="104"/>
      <c r="G54" s="105"/>
    </row>
    <row r="55" spans="2:14" ht="13.5" customHeight="1">
      <c r="B55" s="103"/>
      <c r="C55" s="104"/>
      <c r="D55" s="104"/>
      <c r="E55" s="104"/>
      <c r="F55" s="104"/>
      <c r="G55" s="105"/>
    </row>
    <row r="56" spans="2:14" ht="13.5" customHeight="1">
      <c r="B56" s="103"/>
      <c r="C56" s="104"/>
      <c r="D56" s="104"/>
      <c r="E56" s="104"/>
      <c r="F56" s="104"/>
      <c r="G56" s="105"/>
    </row>
    <row r="57" spans="2:14" ht="13.5" customHeight="1">
      <c r="B57" s="103"/>
      <c r="C57" s="104"/>
      <c r="D57" s="104"/>
      <c r="E57" s="104"/>
      <c r="F57" s="104"/>
      <c r="G57" s="105"/>
    </row>
    <row r="58" spans="2:14" ht="13.5" customHeight="1">
      <c r="B58" s="103"/>
      <c r="C58" s="104"/>
      <c r="D58" s="104"/>
      <c r="E58" s="104"/>
      <c r="F58" s="104"/>
      <c r="G58" s="105"/>
    </row>
    <row r="59" spans="2:14" ht="13.5" customHeight="1">
      <c r="B59" s="103"/>
      <c r="C59" s="104"/>
      <c r="D59" s="104"/>
      <c r="E59" s="104"/>
      <c r="F59" s="104"/>
      <c r="G59" s="105"/>
    </row>
    <row r="60" spans="2:14" ht="13.5" customHeight="1">
      <c r="B60" s="106"/>
      <c r="C60" s="107"/>
      <c r="D60" s="107"/>
      <c r="E60" s="107"/>
      <c r="F60" s="107"/>
      <c r="G60" s="108"/>
    </row>
    <row r="61" spans="2:14"/>
    <row r="62" spans="2:14"/>
    <row r="63" spans="2:14"/>
    <row r="64" spans="2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</sheetData>
  <protectedRanges>
    <protectedRange sqref="C20:C23" name="Range1"/>
  </protectedRanges>
  <mergeCells count="9">
    <mergeCell ref="B52:G60"/>
    <mergeCell ref="B40:G48"/>
    <mergeCell ref="B7:G7"/>
    <mergeCell ref="C9:E9"/>
    <mergeCell ref="C10:E10"/>
    <mergeCell ref="C11:E11"/>
    <mergeCell ref="C12:E12"/>
    <mergeCell ref="C13:E13"/>
    <mergeCell ref="C17:E18"/>
  </mergeCells>
  <dataValidations count="3">
    <dataValidation allowBlank="1" showInputMessage="1" showErrorMessage="1" prompt="Please include any relevant information including: Nameplate and Contract Capacities, Emissions factor(metric tons of CO2e per MWh), physical location and interconnection status, etc." sqref="B40:G48" xr:uid="{789D82C1-251B-4705-AB65-381BF6AE1A50}"/>
    <dataValidation allowBlank="1" showInputMessage="1" showErrorMessage="1" prompt="Include any additional information about the proposal." sqref="B52:G60" xr:uid="{33FBD69A-5C33-42E2-A2EC-C03F99D4A697}"/>
    <dataValidation allowBlank="1" showInputMessage="1" showErrorMessage="1" prompt="Enter the Substation electrically closest to the proposed project's interconnection point." sqref="D19:E19" xr:uid="{484B92CD-B57D-4AAF-A97D-636C3DAACFE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90F2-4752-4BC5-89CB-9CA507E741A2}">
  <dimension ref="A1:O47"/>
  <sheetViews>
    <sheetView tabSelected="1" topLeftCell="A25" zoomScale="80" zoomScaleNormal="80" workbookViewId="0">
      <selection activeCell="A37" sqref="A37:XFD37"/>
    </sheetView>
  </sheetViews>
  <sheetFormatPr defaultRowHeight="14.45"/>
  <cols>
    <col min="2" max="2" width="26.85546875" customWidth="1"/>
    <col min="5" max="5" width="11.7109375" bestFit="1" customWidth="1"/>
  </cols>
  <sheetData>
    <row r="1" spans="1:10" ht="15">
      <c r="A1" s="135" t="s">
        <v>93</v>
      </c>
    </row>
    <row r="2" spans="1:10" ht="15">
      <c r="A2" s="135"/>
    </row>
    <row r="3" spans="1:10">
      <c r="B3" s="71" t="s">
        <v>94</v>
      </c>
    </row>
    <row r="4" spans="1:10">
      <c r="B4" s="83" t="s">
        <v>95</v>
      </c>
    </row>
    <row r="5" spans="1:10">
      <c r="B5" s="82" t="s">
        <v>96</v>
      </c>
    </row>
    <row r="6" spans="1:10">
      <c r="B6" t="s">
        <v>97</v>
      </c>
    </row>
    <row r="8" spans="1:10">
      <c r="C8" s="20" t="s">
        <v>98</v>
      </c>
    </row>
    <row r="9" spans="1:10">
      <c r="B9" s="7" t="s">
        <v>99</v>
      </c>
      <c r="C9" s="73">
        <v>2.5000000000000001E-2</v>
      </c>
      <c r="D9" t="s">
        <v>100</v>
      </c>
    </row>
    <row r="10" spans="1:10">
      <c r="B10" s="7"/>
      <c r="C10" s="7"/>
      <c r="D10" s="7"/>
      <c r="E10" s="81"/>
    </row>
    <row r="11" spans="1:10">
      <c r="B11" s="7"/>
      <c r="D11" s="7" t="s">
        <v>101</v>
      </c>
      <c r="E11">
        <f>E$12-(E$12-1)</f>
        <v>1</v>
      </c>
      <c r="F11">
        <f>E$11+1</f>
        <v>2</v>
      </c>
      <c r="G11">
        <f>F$11+1</f>
        <v>3</v>
      </c>
      <c r="H11">
        <f>G$11+1</f>
        <v>4</v>
      </c>
      <c r="I11">
        <f>H$11+1</f>
        <v>5</v>
      </c>
      <c r="J11">
        <f>I$11+1</f>
        <v>6</v>
      </c>
    </row>
    <row r="12" spans="1:10">
      <c r="E12" s="71">
        <v>2025</v>
      </c>
      <c r="F12">
        <f>E12+1</f>
        <v>2026</v>
      </c>
      <c r="G12">
        <f>F12+1</f>
        <v>2027</v>
      </c>
      <c r="H12">
        <f>G12+1</f>
        <v>2028</v>
      </c>
      <c r="I12">
        <f>H12+1</f>
        <v>2029</v>
      </c>
      <c r="J12">
        <f>I12+1</f>
        <v>2030</v>
      </c>
    </row>
    <row r="14" spans="1:10">
      <c r="D14" s="7" t="s">
        <v>102</v>
      </c>
      <c r="E14" s="71">
        <v>1580</v>
      </c>
      <c r="F14" t="s">
        <v>103</v>
      </c>
    </row>
    <row r="15" spans="1:10">
      <c r="D15" s="7" t="s">
        <v>104</v>
      </c>
      <c r="E15" s="80">
        <v>397120</v>
      </c>
    </row>
    <row r="16" spans="1:10">
      <c r="D16" s="7" t="s">
        <v>105</v>
      </c>
      <c r="E16" s="79">
        <f>E15/E14</f>
        <v>251.34177215189874</v>
      </c>
      <c r="F16" t="s">
        <v>106</v>
      </c>
    </row>
    <row r="18" spans="2:10">
      <c r="C18" s="20" t="s">
        <v>107</v>
      </c>
    </row>
    <row r="19" spans="2:10" ht="43.15">
      <c r="B19" s="78"/>
      <c r="D19" s="78" t="s">
        <v>108</v>
      </c>
      <c r="E19" s="77" t="s">
        <v>103</v>
      </c>
      <c r="F19" s="77" t="s">
        <v>106</v>
      </c>
      <c r="G19" s="76" t="s">
        <v>109</v>
      </c>
    </row>
    <row r="20" spans="2:10">
      <c r="D20" s="7" t="s">
        <v>110</v>
      </c>
      <c r="E20" s="71">
        <v>1580</v>
      </c>
      <c r="F20" s="71">
        <v>220</v>
      </c>
      <c r="G20" s="67">
        <f>E20*F20</f>
        <v>347600</v>
      </c>
    </row>
    <row r="21" spans="2:10">
      <c r="D21" s="7" t="s">
        <v>111</v>
      </c>
      <c r="E21" s="71">
        <v>1580</v>
      </c>
      <c r="F21" s="71">
        <v>230</v>
      </c>
      <c r="G21" s="67">
        <f>E21*F21</f>
        <v>363400</v>
      </c>
    </row>
    <row r="22" spans="2:10">
      <c r="D22" s="7" t="s">
        <v>112</v>
      </c>
      <c r="E22" s="71">
        <v>1580</v>
      </c>
      <c r="F22" s="71">
        <v>250</v>
      </c>
      <c r="G22" s="67">
        <f>E22*F22</f>
        <v>395000</v>
      </c>
    </row>
    <row r="25" spans="2:10">
      <c r="C25" s="20" t="s">
        <v>113</v>
      </c>
    </row>
    <row r="26" spans="2:10">
      <c r="D26" s="7" t="str">
        <f>IF($E$26=$G20,$D20,IF($E$26=$G21,$D21,IF($E$26=$G22,$D22," ")))</f>
        <v>Offer 1</v>
      </c>
      <c r="E26" s="75">
        <f>IF(OR($G20&lt;$E$15,$G21&lt;$E$15,$G22&lt;$E$15),MIN($G20,$G21,$G22),$C$8)</f>
        <v>347600</v>
      </c>
    </row>
    <row r="27" spans="2:10">
      <c r="D27" s="7"/>
      <c r="E27" s="74"/>
    </row>
    <row r="28" spans="2:10">
      <c r="D28" s="7" t="s">
        <v>114</v>
      </c>
      <c r="E28">
        <f>E12</f>
        <v>2025</v>
      </c>
      <c r="F28">
        <f>F12</f>
        <v>2026</v>
      </c>
      <c r="G28">
        <f>G12</f>
        <v>2027</v>
      </c>
      <c r="H28">
        <f>H12</f>
        <v>2028</v>
      </c>
      <c r="I28">
        <f>I12</f>
        <v>2029</v>
      </c>
      <c r="J28">
        <f>J12</f>
        <v>2030</v>
      </c>
    </row>
    <row r="29" spans="2:10">
      <c r="B29" s="7" t="s">
        <v>115</v>
      </c>
      <c r="C29" s="73">
        <v>7.5300000000000006E-2</v>
      </c>
    </row>
    <row r="30" spans="2:10" ht="15">
      <c r="B30" s="7"/>
    </row>
    <row r="31" spans="2:10" ht="15">
      <c r="D31" s="136" t="s">
        <v>116</v>
      </c>
    </row>
    <row r="32" spans="2:10">
      <c r="D32" s="7" t="s">
        <v>117</v>
      </c>
    </row>
    <row r="33" spans="2:15">
      <c r="D33" t="s">
        <v>118</v>
      </c>
      <c r="E33" s="84">
        <v>87017.979221701826</v>
      </c>
      <c r="F33" s="72">
        <f>E33*(1+$C$9)</f>
        <v>89193.42870224436</v>
      </c>
      <c r="G33" s="72">
        <f>F33*(1+$C$9)</f>
        <v>91423.264419800456</v>
      </c>
      <c r="H33" s="72">
        <f>G33*(1+$C$9)</f>
        <v>93708.846030295463</v>
      </c>
      <c r="I33" s="72">
        <f>H33*(1+$C$9)</f>
        <v>96051.567181052844</v>
      </c>
      <c r="J33" s="72">
        <f>I33*(1+$C$9)</f>
        <v>98452.856360579157</v>
      </c>
      <c r="M33" s="7" t="s">
        <v>119</v>
      </c>
      <c r="N33" s="68">
        <f>(($I$33/$E$33)^(1/($I$28-$E$28)))-1</f>
        <v>2.4999999999999911E-2</v>
      </c>
      <c r="O33" t="s">
        <v>120</v>
      </c>
    </row>
    <row r="34" spans="2:15">
      <c r="D34" s="7" t="s">
        <v>121</v>
      </c>
      <c r="E34" s="67">
        <f>E33/((1+$C$29)^(E$12-2021))</f>
        <v>65086.423909326375</v>
      </c>
      <c r="F34" s="67">
        <f>F33/((1+$C$29)^(F$12-2021))</f>
        <v>62041.834378368396</v>
      </c>
      <c r="G34" s="67">
        <f>G33/((1+$C$29)^(G$12-2021))</f>
        <v>59139.663570936114</v>
      </c>
      <c r="H34" s="67">
        <f>H33/((1+$C$29)^(H$12-2021))</f>
        <v>56373.249474760087</v>
      </c>
      <c r="I34" s="67">
        <f>I33/((1+$C$29)^(I$12-2021))</f>
        <v>53736.241710805429</v>
      </c>
      <c r="J34" s="67">
        <f>J33/((1+$C$29)^(J$12-2021))</f>
        <v>51222.586955803563</v>
      </c>
    </row>
    <row r="35" spans="2:15">
      <c r="D35" s="7" t="s">
        <v>122</v>
      </c>
      <c r="E35" s="67">
        <f>SUM($E34:$J34)</f>
        <v>347600</v>
      </c>
      <c r="F35" s="67"/>
      <c r="G35" s="67"/>
      <c r="H35" s="67"/>
      <c r="I35" s="67"/>
      <c r="J35" s="67"/>
    </row>
    <row r="36" spans="2:15">
      <c r="D36" s="7" t="s">
        <v>123</v>
      </c>
      <c r="E36" s="66" t="str">
        <f>IF(ROUND($E$35,0)=ROUND($E$26,0), "Okay","Error")</f>
        <v>Okay</v>
      </c>
    </row>
    <row r="37" spans="2:15" ht="15">
      <c r="D37" s="7"/>
      <c r="E37" s="66"/>
    </row>
    <row r="38" spans="2:15" ht="15">
      <c r="D38" s="136" t="s">
        <v>124</v>
      </c>
      <c r="E38" s="65"/>
    </row>
    <row r="39" spans="2:15">
      <c r="B39" s="7" t="s">
        <v>125</v>
      </c>
      <c r="C39" s="71">
        <v>12</v>
      </c>
      <c r="D39" s="70" t="s">
        <v>78</v>
      </c>
    </row>
    <row r="40" spans="2:15">
      <c r="D40" s="7" t="s">
        <v>118</v>
      </c>
      <c r="E40" s="84">
        <v>35603.309402365558</v>
      </c>
      <c r="F40" s="69">
        <f>E$40*(1+$N$40)</f>
        <v>50123.796488283377</v>
      </c>
      <c r="G40" s="69">
        <f>F$40*(1+$N$40)</f>
        <v>70566.332640749402</v>
      </c>
      <c r="H40" s="69">
        <f>G$40*(1+$N$40)</f>
        <v>99346.171903177703</v>
      </c>
      <c r="I40" s="69">
        <f>H$40*(1+$N$40)</f>
        <v>139863.6077924273</v>
      </c>
      <c r="J40" s="69">
        <f>((($C$39+12)/12)*$J$33)</f>
        <v>196905.71272115831</v>
      </c>
      <c r="M40" s="7" t="s">
        <v>119</v>
      </c>
      <c r="N40" s="68">
        <f>(($J$40/$E$40)^(1/($J$28-$E$28)))-1</f>
        <v>0.40784093753242634</v>
      </c>
      <c r="O40" t="s">
        <v>120</v>
      </c>
    </row>
    <row r="41" spans="2:15">
      <c r="D41" s="7" t="s">
        <v>121</v>
      </c>
      <c r="E41" s="67">
        <f>E40/((1+$C$29)^(E$12-2021))</f>
        <v>26630.037942312385</v>
      </c>
      <c r="F41" s="67">
        <f>F40/((1+$C$29)^(F$12-2021))</f>
        <v>34865.486453295969</v>
      </c>
      <c r="G41" s="67">
        <f>G40/((1+$C$29)^(G$12-2021))</f>
        <v>45647.781210761932</v>
      </c>
      <c r="H41" s="67">
        <f>H40/((1+$C$29)^(H$12-2021))</f>
        <v>59764.544867510624</v>
      </c>
      <c r="I41" s="67">
        <f>I40/((1+$C$29)^(I$12-2021))</f>
        <v>78246.97561375887</v>
      </c>
      <c r="J41" s="67">
        <f>J40/((1+$C$29)^(J$12-2021))</f>
        <v>102445.17391160713</v>
      </c>
    </row>
    <row r="42" spans="2:15">
      <c r="D42" s="7" t="s">
        <v>122</v>
      </c>
      <c r="E42" s="67">
        <f>SUM($E41:$J41)</f>
        <v>347599.99999924691</v>
      </c>
      <c r="F42" s="67"/>
      <c r="G42" s="67"/>
      <c r="H42" s="67"/>
      <c r="I42" s="67"/>
      <c r="J42" s="67"/>
    </row>
    <row r="43" spans="2:15">
      <c r="D43" s="7" t="s">
        <v>123</v>
      </c>
      <c r="E43" s="66" t="str">
        <f>IF(ROUND($E$35,0)=ROUND($E$42,0), "Okay","Error")</f>
        <v>Okay</v>
      </c>
    </row>
    <row r="44" spans="2:15">
      <c r="D44" s="7"/>
      <c r="E44" s="65"/>
    </row>
    <row r="45" spans="2:15">
      <c r="D45" s="7" t="s">
        <v>126</v>
      </c>
      <c r="E45" s="64">
        <f>E40/$E$26</f>
        <v>0.1024260914912703</v>
      </c>
      <c r="F45" s="64">
        <f>F40/$E$26</f>
        <v>0.14419964467285207</v>
      </c>
      <c r="G45" s="64">
        <f>G40/$E$26</f>
        <v>0.20301016294807078</v>
      </c>
      <c r="H45" s="64">
        <f>H40/$E$26</f>
        <v>0.2858060181334226</v>
      </c>
      <c r="I45" s="64">
        <f>I40/$E$26</f>
        <v>0.40236941252136738</v>
      </c>
      <c r="J45" s="64">
        <f>J40/$E$26</f>
        <v>0.56647213095845317</v>
      </c>
    </row>
    <row r="47" spans="2:15">
      <c r="H47" s="6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154"/>
  <sheetViews>
    <sheetView zoomScale="85" zoomScaleNormal="85" workbookViewId="0">
      <selection activeCell="B13" sqref="B13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0" customWidth="1"/>
    <col min="8" max="8" width="9.140625" style="10" hidden="1" customWidth="1"/>
    <col min="9" max="9" width="3.85546875" style="10" hidden="1" customWidth="1"/>
    <col min="10" max="10" width="9.140625" style="10" hidden="1" customWidth="1"/>
    <col min="11" max="11" width="11.42578125" style="10" hidden="1" customWidth="1"/>
    <col min="12" max="16" width="0" style="10" hidden="1" customWidth="1"/>
    <col min="17" max="17" width="0" hidden="1" customWidth="1"/>
    <col min="18" max="16384" width="9.140625" hidden="1"/>
  </cols>
  <sheetData>
    <row r="1" spans="2:16">
      <c r="F1" s="7" t="s">
        <v>127</v>
      </c>
      <c r="G1"/>
      <c r="H1"/>
      <c r="I1"/>
      <c r="J1"/>
      <c r="K1"/>
      <c r="L1"/>
      <c r="M1"/>
      <c r="N1"/>
      <c r="O1"/>
      <c r="P1"/>
    </row>
    <row r="2" spans="2:16"/>
    <row r="3" spans="2:16" ht="28.9">
      <c r="B3" s="3" t="e">
        <f>#REF!</f>
        <v>#REF!</v>
      </c>
      <c r="G3"/>
      <c r="H3"/>
      <c r="I3"/>
      <c r="J3"/>
      <c r="K3"/>
      <c r="L3"/>
      <c r="M3"/>
      <c r="N3"/>
      <c r="O3"/>
      <c r="P3"/>
    </row>
    <row r="4" spans="2:16" ht="15.6">
      <c r="B4" s="5" t="e">
        <f>#REF!</f>
        <v>#REF!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126" t="s">
        <v>128</v>
      </c>
      <c r="C7" s="126"/>
      <c r="D7" s="126"/>
      <c r="E7" s="126"/>
      <c r="F7" s="126"/>
      <c r="G7"/>
      <c r="H7"/>
      <c r="I7"/>
      <c r="J7"/>
      <c r="K7"/>
      <c r="L7"/>
      <c r="M7"/>
      <c r="N7"/>
      <c r="O7"/>
      <c r="P7"/>
    </row>
    <row r="8" spans="2:16">
      <c r="B8" s="17" t="s">
        <v>129</v>
      </c>
      <c r="C8" s="34"/>
    </row>
    <row r="9" spans="2:16" ht="30" customHeight="1">
      <c r="B9" s="17" t="s">
        <v>130</v>
      </c>
      <c r="C9" s="128"/>
      <c r="D9" s="129"/>
      <c r="E9" s="130"/>
    </row>
    <row r="10" spans="2:16">
      <c r="B10" s="17" t="s">
        <v>131</v>
      </c>
      <c r="C10" s="31"/>
    </row>
    <row r="11" spans="2:16" ht="15" thickBot="1">
      <c r="B11" s="17" t="s">
        <v>132</v>
      </c>
      <c r="C11" s="22"/>
    </row>
    <row r="12" spans="2:16" ht="15.6" thickTop="1" thickBot="1">
      <c r="B12" s="17" t="s">
        <v>133</v>
      </c>
      <c r="C12" s="30">
        <f>(C11-C10)/365</f>
        <v>0</v>
      </c>
      <c r="E12" s="32" t="s">
        <v>134</v>
      </c>
    </row>
    <row r="13" spans="2:16" ht="15" thickTop="1">
      <c r="B13" s="14" t="s">
        <v>135</v>
      </c>
      <c r="C13" s="37"/>
      <c r="E13" s="32" t="s">
        <v>136</v>
      </c>
    </row>
    <row r="14" spans="2:16">
      <c r="E14" s="32"/>
    </row>
    <row r="15" spans="2:16">
      <c r="E15" s="32"/>
    </row>
    <row r="16" spans="2:16" ht="28.9">
      <c r="B16" s="24" t="s">
        <v>137</v>
      </c>
      <c r="C16" s="25" t="s">
        <v>77</v>
      </c>
      <c r="D16" s="28" t="s">
        <v>138</v>
      </c>
      <c r="E16" s="28" t="s">
        <v>139</v>
      </c>
      <c r="F16" s="28" t="s">
        <v>140</v>
      </c>
    </row>
    <row r="17" spans="2:6">
      <c r="B17" s="24">
        <v>1</v>
      </c>
      <c r="C17" s="18"/>
      <c r="D17" s="27"/>
      <c r="E17" s="23"/>
      <c r="F17" s="23"/>
    </row>
    <row r="18" spans="2:6">
      <c r="B18" s="24">
        <v>2</v>
      </c>
      <c r="C18" s="18"/>
      <c r="D18" s="27"/>
      <c r="E18" s="23"/>
      <c r="F18" s="23"/>
    </row>
    <row r="19" spans="2:6">
      <c r="B19" s="24">
        <v>3</v>
      </c>
      <c r="C19" s="18"/>
      <c r="D19" s="27"/>
      <c r="E19" s="23"/>
      <c r="F19" s="23"/>
    </row>
    <row r="20" spans="2:6">
      <c r="B20" s="24">
        <v>4</v>
      </c>
      <c r="C20" s="18"/>
      <c r="D20" s="27"/>
      <c r="E20" s="23"/>
      <c r="F20" s="23"/>
    </row>
    <row r="21" spans="2:6">
      <c r="B21" s="24">
        <v>5</v>
      </c>
      <c r="C21" s="18"/>
      <c r="D21" s="27"/>
      <c r="E21" s="23"/>
      <c r="F21" s="23"/>
    </row>
    <row r="22" spans="2:6">
      <c r="B22" s="24">
        <v>6</v>
      </c>
      <c r="C22" s="18"/>
      <c r="D22" s="27"/>
      <c r="E22" s="23"/>
      <c r="F22" s="23"/>
    </row>
    <row r="23" spans="2:6">
      <c r="B23" s="24">
        <v>7</v>
      </c>
      <c r="C23" s="18"/>
      <c r="D23" s="27"/>
      <c r="E23" s="23"/>
      <c r="F23" s="23"/>
    </row>
    <row r="24" spans="2:6">
      <c r="B24" s="24">
        <v>8</v>
      </c>
      <c r="C24" s="18"/>
      <c r="D24" s="27"/>
      <c r="E24" s="23"/>
      <c r="F24" s="23"/>
    </row>
    <row r="25" spans="2:6">
      <c r="B25" s="24">
        <v>9</v>
      </c>
      <c r="C25" s="18"/>
      <c r="D25" s="27"/>
      <c r="E25" s="23"/>
      <c r="F25" s="23"/>
    </row>
    <row r="26" spans="2:6">
      <c r="B26" s="24">
        <v>10</v>
      </c>
      <c r="C26" s="18"/>
      <c r="D26" s="27"/>
      <c r="E26" s="23"/>
      <c r="F26" s="23"/>
    </row>
    <row r="27" spans="2:6">
      <c r="B27" s="24">
        <v>11</v>
      </c>
      <c r="C27" s="18"/>
      <c r="D27" s="27"/>
      <c r="E27" s="23"/>
      <c r="F27" s="23"/>
    </row>
    <row r="28" spans="2:6">
      <c r="B28" s="24">
        <v>12</v>
      </c>
      <c r="C28" s="18"/>
      <c r="D28" s="27"/>
      <c r="E28" s="23"/>
      <c r="F28" s="23"/>
    </row>
    <row r="29" spans="2:6">
      <c r="B29" s="24">
        <v>13</v>
      </c>
      <c r="C29" s="18"/>
      <c r="D29" s="27"/>
      <c r="E29" s="23"/>
      <c r="F29" s="23"/>
    </row>
    <row r="30" spans="2:6">
      <c r="B30" s="24">
        <v>14</v>
      </c>
      <c r="C30" s="18"/>
      <c r="D30" s="27"/>
      <c r="E30" s="23"/>
      <c r="F30" s="23"/>
    </row>
    <row r="31" spans="2:6">
      <c r="B31" s="24">
        <v>15</v>
      </c>
      <c r="C31" s="18"/>
      <c r="D31" s="27"/>
      <c r="E31" s="23"/>
      <c r="F31" s="23"/>
    </row>
    <row r="32" spans="2:6">
      <c r="B32" s="24">
        <v>16</v>
      </c>
      <c r="C32" s="18"/>
      <c r="D32" s="27"/>
      <c r="E32" s="23"/>
      <c r="F32" s="23"/>
    </row>
    <row r="33" spans="2:16">
      <c r="B33" s="24">
        <v>17</v>
      </c>
      <c r="C33" s="18"/>
      <c r="D33" s="27"/>
      <c r="E33" s="23"/>
      <c r="F33" s="23"/>
    </row>
    <row r="34" spans="2:16">
      <c r="B34" s="24">
        <v>18</v>
      </c>
      <c r="C34" s="18"/>
      <c r="D34" s="27"/>
      <c r="E34" s="23"/>
      <c r="F34" s="23"/>
    </row>
    <row r="35" spans="2:16">
      <c r="B35" s="24">
        <v>19</v>
      </c>
      <c r="C35" s="18"/>
      <c r="D35" s="27"/>
      <c r="E35" s="23"/>
      <c r="F35" s="23"/>
      <c r="G35"/>
      <c r="H35"/>
      <c r="I35"/>
      <c r="J35"/>
      <c r="K35"/>
      <c r="L35"/>
      <c r="M35"/>
      <c r="N35"/>
      <c r="O35"/>
      <c r="P35"/>
    </row>
    <row r="36" spans="2:16">
      <c r="B36" s="24">
        <v>20</v>
      </c>
      <c r="C36" s="18"/>
      <c r="D36" s="27"/>
      <c r="E36" s="23"/>
      <c r="F36" s="23"/>
    </row>
    <row r="37" spans="2:16">
      <c r="B37" s="24">
        <v>21</v>
      </c>
      <c r="C37" s="18"/>
      <c r="D37" s="27"/>
      <c r="E37" s="23"/>
      <c r="F37" s="23"/>
      <c r="M37" s="11" t="s">
        <v>91</v>
      </c>
      <c r="N37"/>
      <c r="O37"/>
      <c r="P37"/>
    </row>
    <row r="38" spans="2:16">
      <c r="B38" s="24">
        <v>22</v>
      </c>
      <c r="C38" s="18"/>
      <c r="D38" s="27"/>
      <c r="E38" s="23"/>
      <c r="F38" s="23"/>
      <c r="M38" s="11"/>
      <c r="N38"/>
      <c r="O38"/>
      <c r="P38"/>
    </row>
    <row r="39" spans="2:16">
      <c r="B39" s="24">
        <v>23</v>
      </c>
      <c r="C39" s="18"/>
      <c r="D39" s="27"/>
      <c r="E39" s="23"/>
      <c r="F39" s="23"/>
      <c r="M39" s="11"/>
      <c r="N39"/>
      <c r="O39"/>
      <c r="P39"/>
    </row>
    <row r="40" spans="2:16">
      <c r="B40" s="24">
        <v>24</v>
      </c>
      <c r="C40" s="18"/>
      <c r="D40" s="27"/>
      <c r="E40" s="23"/>
      <c r="F40" s="23"/>
      <c r="M40" s="11"/>
      <c r="N40"/>
      <c r="O40"/>
      <c r="P40"/>
    </row>
    <row r="41" spans="2:16">
      <c r="B41" s="24">
        <v>25</v>
      </c>
      <c r="C41" s="18"/>
      <c r="D41" s="27"/>
      <c r="E41" s="23"/>
      <c r="F41" s="23"/>
      <c r="M41" s="11"/>
      <c r="N41"/>
      <c r="O41"/>
      <c r="P41"/>
    </row>
    <row r="42" spans="2:16">
      <c r="B42" s="24">
        <v>26</v>
      </c>
      <c r="C42" s="18"/>
      <c r="D42" s="27"/>
      <c r="E42" s="23"/>
      <c r="F42" s="23"/>
      <c r="M42" s="11"/>
      <c r="N42"/>
      <c r="O42"/>
      <c r="P42"/>
    </row>
    <row r="43" spans="2:16">
      <c r="B43" s="24">
        <v>27</v>
      </c>
      <c r="C43" s="18"/>
      <c r="D43" s="27"/>
      <c r="E43" s="23"/>
      <c r="F43" s="23"/>
      <c r="M43" s="11"/>
      <c r="N43"/>
      <c r="O43"/>
      <c r="P43"/>
    </row>
    <row r="44" spans="2:16">
      <c r="B44" s="24">
        <v>28</v>
      </c>
      <c r="C44" s="18"/>
      <c r="D44" s="27"/>
      <c r="E44" s="23"/>
      <c r="F44" s="23"/>
      <c r="M44" s="11"/>
      <c r="N44"/>
      <c r="O44"/>
      <c r="P44"/>
    </row>
    <row r="45" spans="2:16">
      <c r="B45" s="24">
        <v>29</v>
      </c>
      <c r="C45" s="18"/>
      <c r="D45" s="27"/>
      <c r="E45" s="23"/>
      <c r="F45" s="23"/>
      <c r="M45" s="11"/>
      <c r="N45"/>
      <c r="O45"/>
      <c r="P45"/>
    </row>
    <row r="46" spans="2:16">
      <c r="B46" s="24">
        <v>30</v>
      </c>
      <c r="C46" s="18"/>
      <c r="D46" s="27"/>
      <c r="E46" s="23"/>
      <c r="F46" s="23"/>
      <c r="M46" s="11"/>
      <c r="N46"/>
      <c r="O46"/>
      <c r="P46"/>
    </row>
    <row r="47" spans="2:16">
      <c r="B47" s="126" t="s">
        <v>141</v>
      </c>
      <c r="C47" s="126"/>
      <c r="D47" s="126"/>
      <c r="E47" s="126"/>
      <c r="F47" s="126"/>
      <c r="M47" s="11"/>
      <c r="N47"/>
      <c r="O47"/>
      <c r="P47"/>
    </row>
    <row r="48" spans="2:16" ht="28.9">
      <c r="B48" s="38" t="s">
        <v>142</v>
      </c>
      <c r="C48" s="38" t="s">
        <v>77</v>
      </c>
      <c r="D48" s="39" t="s">
        <v>143</v>
      </c>
      <c r="E48" s="39" t="s">
        <v>139</v>
      </c>
      <c r="F48" s="39" t="s">
        <v>140</v>
      </c>
      <c r="M48" s="11"/>
      <c r="N48"/>
      <c r="O48"/>
      <c r="P48"/>
    </row>
    <row r="49" spans="2:16">
      <c r="B49" s="24">
        <v>1</v>
      </c>
      <c r="C49" s="18"/>
      <c r="D49" s="27"/>
      <c r="E49" s="23"/>
      <c r="F49" s="23"/>
      <c r="M49" s="11"/>
      <c r="N49"/>
      <c r="O49"/>
      <c r="P49"/>
    </row>
    <row r="50" spans="2:16">
      <c r="B50" s="24">
        <v>2</v>
      </c>
      <c r="C50" s="18"/>
      <c r="D50" s="27"/>
      <c r="E50" s="23"/>
      <c r="F50" s="23"/>
      <c r="M50" s="11"/>
      <c r="N50"/>
      <c r="O50"/>
      <c r="P50"/>
    </row>
    <row r="51" spans="2:16">
      <c r="B51" s="24">
        <v>3</v>
      </c>
      <c r="C51" s="18"/>
      <c r="D51" s="27"/>
      <c r="E51" s="23"/>
      <c r="F51" s="23"/>
      <c r="M51" s="11"/>
      <c r="N51"/>
      <c r="O51"/>
      <c r="P51"/>
    </row>
    <row r="52" spans="2:16">
      <c r="B52" s="24">
        <v>4</v>
      </c>
      <c r="C52" s="18"/>
      <c r="D52" s="27"/>
      <c r="E52" s="23"/>
      <c r="F52" s="23"/>
      <c r="M52" s="11"/>
      <c r="N52"/>
      <c r="O52"/>
      <c r="P52"/>
    </row>
    <row r="53" spans="2:16">
      <c r="B53" s="24">
        <v>5</v>
      </c>
      <c r="C53" s="18"/>
      <c r="D53" s="27"/>
      <c r="E53" s="23"/>
      <c r="F53" s="23"/>
      <c r="M53" s="11"/>
      <c r="N53"/>
      <c r="O53"/>
      <c r="P53"/>
    </row>
    <row r="54" spans="2:16">
      <c r="B54" s="24">
        <v>6</v>
      </c>
      <c r="C54" s="18"/>
      <c r="D54" s="27"/>
      <c r="E54" s="23"/>
      <c r="F54" s="23"/>
      <c r="M54" s="11"/>
      <c r="N54"/>
      <c r="O54"/>
      <c r="P54"/>
    </row>
    <row r="55" spans="2:16">
      <c r="B55" s="24">
        <v>7</v>
      </c>
      <c r="C55" s="18"/>
      <c r="D55" s="27"/>
      <c r="E55" s="23"/>
      <c r="F55" s="23"/>
      <c r="M55" s="11"/>
      <c r="N55"/>
      <c r="O55"/>
      <c r="P55"/>
    </row>
    <row r="56" spans="2:16">
      <c r="B56" s="24">
        <v>8</v>
      </c>
      <c r="C56" s="18"/>
      <c r="D56" s="27"/>
      <c r="E56" s="23"/>
      <c r="F56" s="23"/>
      <c r="M56" s="11"/>
      <c r="N56"/>
      <c r="O56"/>
      <c r="P56"/>
    </row>
    <row r="57" spans="2:16">
      <c r="B57" s="24">
        <v>9</v>
      </c>
      <c r="C57" s="18"/>
      <c r="D57" s="27"/>
      <c r="E57" s="23"/>
      <c r="F57" s="23"/>
      <c r="M57" s="11"/>
      <c r="N57"/>
      <c r="O57"/>
      <c r="P57"/>
    </row>
    <row r="58" spans="2:16">
      <c r="B58" s="24">
        <v>10</v>
      </c>
      <c r="C58" s="18"/>
      <c r="D58" s="27"/>
      <c r="E58" s="23"/>
      <c r="F58" s="23"/>
      <c r="M58" s="11"/>
      <c r="N58"/>
      <c r="O58"/>
      <c r="P58"/>
    </row>
    <row r="59" spans="2:16">
      <c r="F59" s="10"/>
      <c r="M59" s="11" t="s">
        <v>73</v>
      </c>
      <c r="N59"/>
      <c r="O59"/>
      <c r="P59"/>
    </row>
    <row r="60" spans="2:16">
      <c r="F60" s="10"/>
      <c r="N60"/>
      <c r="O60"/>
      <c r="P60"/>
    </row>
    <row r="61" spans="2:16">
      <c r="F61" s="10"/>
      <c r="J61" s="19"/>
      <c r="N61"/>
      <c r="O61"/>
      <c r="P61"/>
    </row>
    <row r="62" spans="2:16">
      <c r="B62" s="126" t="s">
        <v>144</v>
      </c>
      <c r="C62" s="126"/>
      <c r="J62" s="19"/>
      <c r="N62"/>
      <c r="O62"/>
      <c r="P62"/>
    </row>
    <row r="63" spans="2:16">
      <c r="B63" s="25" t="s">
        <v>145</v>
      </c>
      <c r="C63" s="25" t="s">
        <v>146</v>
      </c>
      <c r="J63" s="19"/>
      <c r="N63"/>
      <c r="O63"/>
      <c r="P63"/>
    </row>
    <row r="64" spans="2:16">
      <c r="B64" s="24" t="s">
        <v>147</v>
      </c>
      <c r="C64" s="26"/>
      <c r="J64" s="19"/>
      <c r="K64"/>
      <c r="L64"/>
      <c r="M64"/>
      <c r="N64"/>
      <c r="O64"/>
      <c r="P64"/>
    </row>
    <row r="65" spans="2:16">
      <c r="B65" s="24" t="s">
        <v>148</v>
      </c>
      <c r="C65" s="26"/>
      <c r="J65" s="19"/>
      <c r="K65"/>
      <c r="L65"/>
      <c r="M65"/>
      <c r="N65"/>
      <c r="O65"/>
      <c r="P65"/>
    </row>
    <row r="66" spans="2:16">
      <c r="B66" s="24" t="s">
        <v>149</v>
      </c>
      <c r="C66" s="26"/>
      <c r="J66" s="19"/>
      <c r="K66"/>
      <c r="L66"/>
      <c r="M66"/>
      <c r="N66"/>
      <c r="O66"/>
      <c r="P66"/>
    </row>
    <row r="67" spans="2:16">
      <c r="B67" s="24" t="s">
        <v>150</v>
      </c>
      <c r="C67" s="26"/>
      <c r="J67" s="19"/>
      <c r="K67"/>
      <c r="L67"/>
      <c r="M67"/>
      <c r="N67"/>
      <c r="O67"/>
      <c r="P67"/>
    </row>
    <row r="68" spans="2:16">
      <c r="B68" s="24" t="s">
        <v>151</v>
      </c>
      <c r="C68" s="26"/>
      <c r="K68"/>
      <c r="L68"/>
      <c r="M68"/>
      <c r="N68"/>
      <c r="O68"/>
      <c r="P68"/>
    </row>
    <row r="69" spans="2:16">
      <c r="B69" s="24" t="s">
        <v>152</v>
      </c>
      <c r="C69" s="26"/>
      <c r="K69"/>
      <c r="L69"/>
      <c r="M69"/>
      <c r="N69"/>
      <c r="O69"/>
      <c r="P69"/>
    </row>
    <row r="70" spans="2:16">
      <c r="B70" s="24" t="s">
        <v>153</v>
      </c>
      <c r="C70" s="26"/>
      <c r="K70"/>
      <c r="L70"/>
      <c r="M70"/>
      <c r="N70"/>
      <c r="O70"/>
      <c r="P70"/>
    </row>
    <row r="71" spans="2:16">
      <c r="B71" s="24" t="s">
        <v>154</v>
      </c>
      <c r="C71" s="26"/>
      <c r="K71"/>
      <c r="L71"/>
      <c r="M71"/>
      <c r="N71"/>
      <c r="O71"/>
      <c r="P71"/>
    </row>
    <row r="72" spans="2:16">
      <c r="B72" s="24" t="s">
        <v>155</v>
      </c>
      <c r="C72" s="26"/>
      <c r="K72"/>
      <c r="L72"/>
      <c r="M72"/>
      <c r="N72"/>
      <c r="O72"/>
      <c r="P72"/>
    </row>
    <row r="73" spans="2:16">
      <c r="B73" s="24" t="s">
        <v>156</v>
      </c>
      <c r="C73" s="26"/>
    </row>
    <row r="74" spans="2:16">
      <c r="B74" s="24" t="s">
        <v>157</v>
      </c>
      <c r="C74" s="26"/>
    </row>
    <row r="75" spans="2:16">
      <c r="B75" s="24" t="s">
        <v>158</v>
      </c>
      <c r="C75" s="26"/>
    </row>
    <row r="76" spans="2:16"/>
    <row r="77" spans="2:16"/>
    <row r="78" spans="2:16">
      <c r="B78" s="126" t="s">
        <v>159</v>
      </c>
      <c r="C78" s="126"/>
      <c r="D78" s="126"/>
      <c r="E78" s="126"/>
      <c r="F78" s="126"/>
      <c r="G78" s="126"/>
      <c r="H78" s="126"/>
      <c r="I78" s="126"/>
    </row>
    <row r="79" spans="2:16" ht="15" thickBot="1">
      <c r="B79" s="25" t="s">
        <v>160</v>
      </c>
      <c r="C79" s="25" t="s">
        <v>161</v>
      </c>
      <c r="D79" s="25" t="s">
        <v>162</v>
      </c>
      <c r="E79" s="131" t="s">
        <v>163</v>
      </c>
      <c r="F79" s="131"/>
      <c r="G79" s="131"/>
      <c r="H79" s="131"/>
      <c r="I79" s="131"/>
    </row>
    <row r="80" spans="2:16" ht="15.6" thickTop="1" thickBot="1">
      <c r="B80" s="14" t="s">
        <v>164</v>
      </c>
      <c r="C80" s="33">
        <v>0</v>
      </c>
      <c r="D80" s="35"/>
      <c r="E80" s="132"/>
      <c r="F80" s="133"/>
      <c r="G80" s="133"/>
      <c r="H80" s="133"/>
      <c r="I80" s="134"/>
    </row>
    <row r="81" spans="2:9" ht="15" thickTop="1">
      <c r="B81" s="14" t="s">
        <v>165</v>
      </c>
      <c r="C81" s="36"/>
      <c r="D81" s="35"/>
      <c r="E81" s="132"/>
      <c r="F81" s="133"/>
      <c r="G81" s="133"/>
      <c r="H81" s="133"/>
      <c r="I81" s="134"/>
    </row>
    <row r="82" spans="2:9">
      <c r="B82" s="14" t="s">
        <v>166</v>
      </c>
      <c r="C82" s="36"/>
      <c r="D82" s="35"/>
      <c r="E82" s="132"/>
      <c r="F82" s="133"/>
      <c r="G82" s="133"/>
      <c r="H82" s="133"/>
      <c r="I82" s="134"/>
    </row>
    <row r="83" spans="2:9"/>
    <row r="84" spans="2:9"/>
    <row r="85" spans="2:9"/>
    <row r="86" spans="2:9">
      <c r="B86" s="16" t="s">
        <v>167</v>
      </c>
    </row>
    <row r="87" spans="2:9">
      <c r="B87" s="127"/>
      <c r="C87" s="127"/>
      <c r="D87" s="127"/>
      <c r="E87" s="127"/>
      <c r="F87" s="127"/>
    </row>
    <row r="88" spans="2:9">
      <c r="B88" s="127"/>
      <c r="C88" s="127"/>
      <c r="D88" s="127"/>
      <c r="E88" s="127"/>
      <c r="F88" s="127"/>
    </row>
    <row r="89" spans="2:9">
      <c r="B89" s="127"/>
      <c r="C89" s="127"/>
      <c r="D89" s="127"/>
      <c r="E89" s="127"/>
      <c r="F89" s="127"/>
    </row>
    <row r="90" spans="2:9">
      <c r="B90" s="127"/>
      <c r="C90" s="127"/>
      <c r="D90" s="127"/>
      <c r="E90" s="127"/>
      <c r="F90" s="127"/>
    </row>
    <row r="91" spans="2:9">
      <c r="B91" s="127"/>
      <c r="C91" s="127"/>
      <c r="D91" s="127"/>
      <c r="E91" s="127"/>
      <c r="F91" s="127"/>
    </row>
    <row r="92" spans="2:9">
      <c r="B92" s="127"/>
      <c r="C92" s="127"/>
      <c r="D92" s="127"/>
      <c r="E92" s="127"/>
      <c r="F92" s="127"/>
    </row>
    <row r="93" spans="2:9">
      <c r="B93" s="127"/>
      <c r="C93" s="127"/>
      <c r="D93" s="127"/>
      <c r="E93" s="127"/>
      <c r="F93" s="127"/>
    </row>
    <row r="94" spans="2:9">
      <c r="B94" s="127"/>
      <c r="C94" s="127"/>
      <c r="D94" s="127"/>
      <c r="E94" s="127"/>
      <c r="F94" s="127"/>
    </row>
    <row r="95" spans="2:9">
      <c r="B95" s="127"/>
      <c r="C95" s="127"/>
      <c r="D95" s="127"/>
      <c r="E95" s="127"/>
      <c r="F95" s="127"/>
    </row>
    <row r="96" spans="2:9">
      <c r="B96" s="127"/>
      <c r="C96" s="127"/>
      <c r="D96" s="127"/>
      <c r="E96" s="127"/>
      <c r="F96" s="127"/>
    </row>
    <row r="97" spans="2:6">
      <c r="B97" s="127"/>
      <c r="C97" s="127"/>
      <c r="D97" s="127"/>
      <c r="E97" s="127"/>
      <c r="F97" s="127"/>
    </row>
    <row r="98" spans="2:6">
      <c r="B98" s="127"/>
      <c r="C98" s="127"/>
      <c r="D98" s="127"/>
      <c r="E98" s="127"/>
      <c r="F98" s="127"/>
    </row>
    <row r="99" spans="2:6">
      <c r="B99" s="127"/>
      <c r="C99" s="127"/>
      <c r="D99" s="127"/>
      <c r="E99" s="127"/>
      <c r="F99" s="127"/>
    </row>
    <row r="100" spans="2:6">
      <c r="B100" s="127"/>
      <c r="C100" s="127"/>
      <c r="D100" s="127"/>
      <c r="E100" s="127"/>
      <c r="F100" s="127"/>
    </row>
    <row r="101" spans="2:6">
      <c r="B101" s="127"/>
      <c r="C101" s="127"/>
      <c r="D101" s="127"/>
      <c r="E101" s="127"/>
      <c r="F101" s="127"/>
    </row>
    <row r="102" spans="2:6">
      <c r="B102" s="127"/>
      <c r="C102" s="127"/>
      <c r="D102" s="127"/>
      <c r="E102" s="127"/>
      <c r="F102" s="127"/>
    </row>
    <row r="103" spans="2:6">
      <c r="B103" s="127"/>
      <c r="C103" s="127"/>
      <c r="D103" s="127"/>
      <c r="E103" s="127"/>
      <c r="F103" s="127"/>
    </row>
    <row r="104" spans="2:6">
      <c r="B104" s="127"/>
      <c r="C104" s="127"/>
      <c r="D104" s="127"/>
      <c r="E104" s="127"/>
      <c r="F104" s="127"/>
    </row>
    <row r="105" spans="2:6">
      <c r="B105" s="127"/>
      <c r="C105" s="127"/>
      <c r="D105" s="127"/>
      <c r="E105" s="127"/>
      <c r="F105" s="127"/>
    </row>
    <row r="106" spans="2:6">
      <c r="B106" s="127"/>
      <c r="C106" s="127"/>
      <c r="D106" s="127"/>
      <c r="E106" s="127"/>
      <c r="F106" s="127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700-000000000000}"/>
    <dataValidation allowBlank="1" showInputMessage="1" showErrorMessage="1" prompt="Enter the annual variable costs rate. May include O&amp;M, warranty costs, etc." sqref="F17" xr:uid="{00000000-0002-0000-0700-000001000000}"/>
    <dataValidation allowBlank="1" showInputMessage="1" showErrorMessage="1" prompt="Enter the capacity of the resource for each year. If the capacity varies by month, enter in the &quot;monthly&quot; section below" sqref="D17" xr:uid="{00000000-0002-0000-0700-000002000000}"/>
    <dataValidation allowBlank="1" showInputMessage="1" showErrorMessage="1" prompt="Enter the calender year of the proposed contract" sqref="C17 C19 C21 C23 C25 C27 C29 C31 C33 C35 C37 C39 C41 C43 C45:C56" xr:uid="{00000000-0002-0000-0700-000003000000}"/>
    <dataValidation allowBlank="1" showInputMessage="1" showErrorMessage="1" prompt="Enter the proposed end date of the contract" sqref="C11" xr:uid="{00000000-0002-0000-07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7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700-000006000000}"/>
    <dataValidation allowBlank="1" showInputMessage="1" showErrorMessage="1" prompt="Enter the total annual undiscounted revenue requirement in $ for each applicable year. " sqref="E17" xr:uid="{00000000-0002-0000-0700-000007000000}"/>
    <dataValidation allowBlank="1" showInputMessage="1" showErrorMessage="1" prompt="Enter the space requirments for a 1 MW, 4MWh block of the proposed technology." sqref="C13" xr:uid="{00000000-0002-0000-0700-000008000000}"/>
    <dataValidation allowBlank="1" showInputMessage="1" showErrorMessage="1" prompt="Enter the average amount of capacity avilable during other outages. " sqref="C82" xr:uid="{00000000-0002-0000-0700-000009000000}"/>
    <dataValidation allowBlank="1" showInputMessage="1" showErrorMessage="1" prompt="Enter the average annual number of full outage hours." sqref="D80" xr:uid="{00000000-0002-0000-0700-00000A000000}"/>
    <dataValidation allowBlank="1" showInputMessage="1" showErrorMessage="1" prompt="Enter the average annual number of other outage hours." sqref="D82" xr:uid="{00000000-0002-0000-0700-00000B000000}"/>
    <dataValidation allowBlank="1" showInputMessage="1" showErrorMessage="1" prompt="Enter the average annual number of partial outage hours." sqref="D81" xr:uid="{00000000-0002-0000-0700-00000C000000}"/>
    <dataValidation allowBlank="1" showInputMessage="1" showErrorMessage="1" prompt="Please include any other pricing or capacity details that cannot be described in the other entry fields" sqref="B87:F106" xr:uid="{00000000-0002-0000-0700-00000D000000}"/>
    <dataValidation allowBlank="1" showInputMessage="1" showErrorMessage="1" prompt="Enter the proposed start date of the contract." sqref="C10" xr:uid="{00000000-0002-0000-0700-00000E000000}"/>
    <dataValidation allowBlank="1" showInputMessage="1" showErrorMessage="1" prompt="Enter the average amount of capacity (as a % of total capacity) available during partial outages. " sqref="C81" xr:uid="{00000000-0002-0000-0700-00000F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656DD38AB894D91D1D65B1D17C58A" ma:contentTypeVersion="13" ma:contentTypeDescription="Create a new document." ma:contentTypeScope="" ma:versionID="0c2c3f4d98304341d09d7a52435bd7e1">
  <xsd:schema xmlns:xsd="http://www.w3.org/2001/XMLSchema" xmlns:xs="http://www.w3.org/2001/XMLSchema" xmlns:p="http://schemas.microsoft.com/office/2006/metadata/properties" xmlns:ns3="0a600857-f3f5-4c84-9a63-e86b53f19934" xmlns:ns4="c3845755-df6f-40bf-82d6-ededfbf52d29" targetNamespace="http://schemas.microsoft.com/office/2006/metadata/properties" ma:root="true" ma:fieldsID="f564298226d254ebcb93ea67e8507fe0" ns3:_="" ns4:_="">
    <xsd:import namespace="0a600857-f3f5-4c84-9a63-e86b53f19934"/>
    <xsd:import namespace="c3845755-df6f-40bf-82d6-ededfbf52d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00857-f3f5-4c84-9a63-e86b53f19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45755-df6f-40bf-82d6-ededfbf52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41737-30A7-4198-84D1-82C4CF83C268}"/>
</file>

<file path=customXml/itemProps2.xml><?xml version="1.0" encoding="utf-8"?>
<ds:datastoreItem xmlns:ds="http://schemas.openxmlformats.org/officeDocument/2006/customXml" ds:itemID="{5C233CA4-C4A7-49D3-84C7-D868F3648A12}"/>
</file>

<file path=customXml/itemProps3.xml><?xml version="1.0" encoding="utf-8"?>
<ds:datastoreItem xmlns:ds="http://schemas.openxmlformats.org/officeDocument/2006/customXml" ds:itemID="{0EED8E0E-1FB0-4390-BA66-B5CE25B8C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Lu, Aaron N - E&amp;FP</cp:lastModifiedBy>
  <cp:revision/>
  <dcterms:created xsi:type="dcterms:W3CDTF">2012-01-18T23:53:57Z</dcterms:created>
  <dcterms:modified xsi:type="dcterms:W3CDTF">2021-11-22T15:14:58Z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0x010100A73656DD38AB894D91D1D65B1D17C58A</vt:lpwstr>
  </property>
  <property fmtid="{D5CDD505-2E9C-101B-9397-08002B2CF9AE}" pid="3" name="{A44787D4-0540-4523-9961-78E4036D8C6D}">
    <vt:lpwstr>{F143900C-37B4-4D70-88A1-1005FCD69FF5}</vt:lpwstr>
  </property>
</Properties>
</file>