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315" windowWidth="12885" windowHeight="11760"/>
  </bookViews>
  <sheets>
    <sheet name="Ex Ante Impacts" sheetId="2" r:id="rId1"/>
    <sheet name="Lookup" sheetId="1" r:id="rId2"/>
    <sheet name="Criteria" sheetId="3" r:id="rId3"/>
  </sheets>
  <definedNames>
    <definedName name="cycle">Criteria!$A$18:$A$20</definedName>
    <definedName name="data">Lookup!$F$2:$O$4034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A23" i="3" l="1"/>
  <c r="A24" i="3" s="1"/>
  <c r="A25" i="3" s="1"/>
  <c r="A26" i="3" s="1"/>
  <c r="A27" i="3" s="1"/>
  <c r="A28" i="3" s="1"/>
  <c r="A29" i="3" s="1"/>
  <c r="A30" i="3" s="1"/>
  <c r="A31" i="3" s="1"/>
  <c r="A32" i="3" s="1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3458" i="1" l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L9" i="2"/>
  <c r="M9" i="2"/>
  <c r="K9" i="2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578" i="1" l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U23" i="2"/>
  <c r="U24" i="2"/>
  <c r="U25" i="2"/>
  <c r="U26" i="2"/>
  <c r="U2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K10" i="2" l="1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  <c r="N23" i="2"/>
</calcChain>
</file>

<file path=xl/sharedStrings.xml><?xml version="1.0" encoding="utf-8"?>
<sst xmlns="http://schemas.openxmlformats.org/spreadsheetml/2006/main" count="26949" uniqueCount="72">
  <si>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</si>
  <si>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</si>
  <si>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</si>
  <si>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</si>
  <si>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</si>
  <si>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</si>
  <si>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</si>
  <si>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</si>
  <si>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</si>
  <si>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</si>
  <si>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</si>
  <si>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</si>
  <si>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</si>
  <si>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</si>
  <si>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</si>
  <si>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</si>
  <si>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</si>
  <si>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</si>
  <si>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</si>
  <si>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</si>
  <si>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</si>
  <si>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</si>
  <si>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</si>
  <si>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</si>
  <si>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</si>
  <si>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</si>
  <si>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</si>
  <si>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</si>
  <si>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</si>
  <si>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</si>
  <si>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</si>
  <si>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</si>
  <si>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</si>
  <si>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</si>
  <si>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</si>
  <si>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</si>
  <si>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</si>
  <si>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</si>
  <si>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</si>
  <si>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</si>
  <si>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</si>
  <si>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</si>
  <si>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</si>
  <si>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</si>
  <si>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</si>
  <si>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San Diego Gas and Electric Company</t>
  </si>
  <si>
    <t>daytype2</t>
  </si>
  <si>
    <t>30% Cycling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</si>
  <si>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</si>
  <si>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</si>
  <si>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</si>
  <si>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</si>
  <si>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</si>
  <si>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</si>
  <si>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</si>
  <si>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</si>
  <si>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</si>
  <si>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</si>
  <si>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Non-Residential</t>
  </si>
  <si>
    <t>(°F)</t>
  </si>
  <si>
    <t>sdge</t>
  </si>
  <si>
    <t>controlkw</t>
  </si>
  <si>
    <t>2015 Ex Ante Load Impacts - Summer Saver</t>
  </si>
  <si>
    <t>kept 2012 weekend event day</t>
  </si>
  <si>
    <t>Notes (changes from 2014)</t>
  </si>
  <si>
    <t>month2</t>
  </si>
  <si>
    <t>August</t>
  </si>
  <si>
    <t>July</t>
  </si>
  <si>
    <t>June</t>
  </si>
  <si>
    <t>May</t>
  </si>
  <si>
    <t>October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</si>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</sst>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1" fontId="0" fillId="0" borderId="0" xfId="0" applyNumberFormat="1"/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73.655299999999997</c:v>
                </c:pt>
                <c:pt idx="1">
                  <c:v>72.770499999999998</c:v>
                </c:pt>
                <c:pt idx="2">
                  <c:v>72.170500000000004</c:v>
                </c:pt>
                <c:pt idx="3">
                  <c:v>71.629599999999996</c:v>
                </c:pt>
                <c:pt idx="4">
                  <c:v>70.868899999999996</c:v>
                </c:pt>
                <c:pt idx="5">
                  <c:v>70.668899999999994</c:v>
                </c:pt>
                <c:pt idx="6">
                  <c:v>70.433800000000005</c:v>
                </c:pt>
                <c:pt idx="7">
                  <c:v>72.098699999999994</c:v>
                </c:pt>
                <c:pt idx="8">
                  <c:v>76.948300000000003</c:v>
                </c:pt>
                <c:pt idx="9">
                  <c:v>80.979699999999994</c:v>
                </c:pt>
                <c:pt idx="10">
                  <c:v>85.455500000000001</c:v>
                </c:pt>
                <c:pt idx="11">
                  <c:v>87.063000000000002</c:v>
                </c:pt>
                <c:pt idx="12">
                  <c:v>88.955299999999994</c:v>
                </c:pt>
                <c:pt idx="13">
                  <c:v>87.543599999999998</c:v>
                </c:pt>
                <c:pt idx="14">
                  <c:v>87.838200000000001</c:v>
                </c:pt>
                <c:pt idx="15">
                  <c:v>88.116399999999999</c:v>
                </c:pt>
                <c:pt idx="16">
                  <c:v>87.367999999999995</c:v>
                </c:pt>
                <c:pt idx="17">
                  <c:v>86.873800000000003</c:v>
                </c:pt>
                <c:pt idx="18">
                  <c:v>83.991900000000001</c:v>
                </c:pt>
                <c:pt idx="19">
                  <c:v>81.266400000000004</c:v>
                </c:pt>
                <c:pt idx="20">
                  <c:v>78.017300000000006</c:v>
                </c:pt>
                <c:pt idx="21">
                  <c:v>76.015900000000002</c:v>
                </c:pt>
                <c:pt idx="22">
                  <c:v>75.286600000000007</c:v>
                </c:pt>
                <c:pt idx="23">
                  <c:v>74.921300000000002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80415104"/>
        <c:axId val="180413184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3.5937549999999998</c:v>
                </c:pt>
                <c:pt idx="1">
                  <c:v>3.443616</c:v>
                </c:pt>
                <c:pt idx="2">
                  <c:v>3.3402880000000001</c:v>
                </c:pt>
                <c:pt idx="3">
                  <c:v>3.3062360000000002</c:v>
                </c:pt>
                <c:pt idx="4">
                  <c:v>3.3721179999999999</c:v>
                </c:pt>
                <c:pt idx="5">
                  <c:v>3.6778770000000001</c:v>
                </c:pt>
                <c:pt idx="6">
                  <c:v>4.211163</c:v>
                </c:pt>
                <c:pt idx="7">
                  <c:v>5.1343050000000003</c:v>
                </c:pt>
                <c:pt idx="8">
                  <c:v>6.5394389999999998</c:v>
                </c:pt>
                <c:pt idx="9">
                  <c:v>7.8878209999999997</c:v>
                </c:pt>
                <c:pt idx="10">
                  <c:v>9.0167190000000002</c:v>
                </c:pt>
                <c:pt idx="11">
                  <c:v>9.6315880000000007</c:v>
                </c:pt>
                <c:pt idx="12">
                  <c:v>9.8196960000000004</c:v>
                </c:pt>
                <c:pt idx="13">
                  <c:v>9.2037870000000002</c:v>
                </c:pt>
                <c:pt idx="14">
                  <c:v>9.0771949999999997</c:v>
                </c:pt>
                <c:pt idx="15">
                  <c:v>8.8423029999999994</c:v>
                </c:pt>
                <c:pt idx="16">
                  <c:v>8.3227379999999993</c:v>
                </c:pt>
                <c:pt idx="17">
                  <c:v>7.5386819999999997</c:v>
                </c:pt>
                <c:pt idx="18">
                  <c:v>7.0324179999999998</c:v>
                </c:pt>
                <c:pt idx="19">
                  <c:v>6.5480689999999999</c:v>
                </c:pt>
                <c:pt idx="20">
                  <c:v>5.9817780000000003</c:v>
                </c:pt>
                <c:pt idx="21">
                  <c:v>5.2017829999999998</c:v>
                </c:pt>
                <c:pt idx="22">
                  <c:v>4.4819089999999999</c:v>
                </c:pt>
                <c:pt idx="23">
                  <c:v>4.0090849999999998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3.5937549999999998</c:v>
                </c:pt>
                <c:pt idx="1">
                  <c:v>3.443616</c:v>
                </c:pt>
                <c:pt idx="2">
                  <c:v>3.3402880000000001</c:v>
                </c:pt>
                <c:pt idx="3">
                  <c:v>3.3062360000000002</c:v>
                </c:pt>
                <c:pt idx="4">
                  <c:v>3.3721179999999999</c:v>
                </c:pt>
                <c:pt idx="5">
                  <c:v>3.6778770000000001</c:v>
                </c:pt>
                <c:pt idx="6">
                  <c:v>4.211163</c:v>
                </c:pt>
                <c:pt idx="7">
                  <c:v>5.1343050000000003</c:v>
                </c:pt>
                <c:pt idx="8">
                  <c:v>6.5394389999999998</c:v>
                </c:pt>
                <c:pt idx="9">
                  <c:v>7.8878199999999996</c:v>
                </c:pt>
                <c:pt idx="10">
                  <c:v>9.0167190000000002</c:v>
                </c:pt>
                <c:pt idx="11">
                  <c:v>9.6315880000000007</c:v>
                </c:pt>
                <c:pt idx="12">
                  <c:v>9.8196960000000004</c:v>
                </c:pt>
                <c:pt idx="13">
                  <c:v>9.9080320000000004</c:v>
                </c:pt>
                <c:pt idx="14">
                  <c:v>9.8602469999999993</c:v>
                </c:pt>
                <c:pt idx="15">
                  <c:v>9.5679770000000008</c:v>
                </c:pt>
                <c:pt idx="16">
                  <c:v>9.0084110000000006</c:v>
                </c:pt>
                <c:pt idx="17">
                  <c:v>8.024006</c:v>
                </c:pt>
                <c:pt idx="18">
                  <c:v>7.0324179999999998</c:v>
                </c:pt>
                <c:pt idx="19">
                  <c:v>6.5480689999999999</c:v>
                </c:pt>
                <c:pt idx="20">
                  <c:v>5.9817780000000003</c:v>
                </c:pt>
                <c:pt idx="21">
                  <c:v>5.2017829999999998</c:v>
                </c:pt>
                <c:pt idx="22">
                  <c:v>4.4819089999999999</c:v>
                </c:pt>
                <c:pt idx="23">
                  <c:v>4.0090849999999998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404992"/>
        <c:axId val="180406912"/>
      </c:lineChart>
      <c:catAx>
        <c:axId val="18040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80406912"/>
        <c:crosses val="autoZero"/>
        <c:auto val="1"/>
        <c:lblAlgn val="ctr"/>
        <c:lblOffset val="100"/>
        <c:noMultiLvlLbl val="0"/>
      </c:catAx>
      <c:valAx>
        <c:axId val="180406912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180404992"/>
        <c:crosses val="autoZero"/>
        <c:crossBetween val="between"/>
      </c:valAx>
      <c:valAx>
        <c:axId val="180413184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0415104"/>
        <c:crosses val="max"/>
        <c:crossBetween val="between"/>
        <c:majorUnit val="25"/>
        <c:minorUnit val="5"/>
      </c:valAx>
      <c:catAx>
        <c:axId val="180415104"/>
        <c:scaling>
          <c:orientation val="minMax"/>
        </c:scaling>
        <c:delete val="1"/>
        <c:axPos val="b"/>
        <c:majorTickMark val="out"/>
        <c:minorTickMark val="none"/>
        <c:tickLblPos val="none"/>
        <c:crossAx val="180413184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C11" sqref="C11"/>
    </sheetView>
  </sheetViews>
  <sheetFormatPr defaultRowHeight="15" x14ac:dyDescent="0.25"/>
  <cols>
    <col min="1" max="1" width="9.140625" style="15"/>
    <col min="2" max="2" width="31.28515625" style="15" bestFit="1" customWidth="1"/>
    <col min="3" max="3" width="34.85546875" style="15" bestFit="1" customWidth="1"/>
    <col min="4" max="4" width="12.28515625" style="15" customWidth="1"/>
    <col min="5" max="5" width="36.85546875" style="15" customWidth="1"/>
    <col min="6" max="6" width="10.42578125" style="15" customWidth="1"/>
    <col min="7" max="7" width="11.42578125" style="15" customWidth="1"/>
    <col min="8" max="8" width="8.42578125" style="15" customWidth="1"/>
    <col min="9" max="10" width="9.140625" style="15"/>
    <col min="11" max="12" width="10.5703125" style="15" customWidth="1"/>
    <col min="13" max="13" width="9.140625" style="15"/>
    <col min="14" max="14" width="8.42578125" style="15" bestFit="1" customWidth="1"/>
    <col min="15" max="15" width="9.140625" style="15"/>
    <col min="16" max="20" width="9.5703125" style="15" bestFit="1" customWidth="1"/>
    <col min="21" max="16384" width="9.140625" style="15"/>
  </cols>
  <sheetData>
    <row r="1" spans="2:23" ht="15.75" thickBot="1" x14ac:dyDescent="0.3">
      <c r="T1" s="16"/>
      <c r="U1" s="16"/>
      <c r="V1" s="17"/>
    </row>
    <row r="2" spans="2:23" ht="27.75" customHeight="1" thickTop="1" x14ac:dyDescent="0.25">
      <c r="B2" s="18" t="s">
        <v>45</v>
      </c>
      <c r="C2" s="19"/>
      <c r="D2" s="19"/>
      <c r="E2" s="19"/>
      <c r="F2" s="19"/>
      <c r="G2" s="19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6"/>
      <c r="U2" s="16"/>
      <c r="V2" s="17"/>
    </row>
    <row r="3" spans="2:23" ht="18" thickBot="1" x14ac:dyDescent="0.3">
      <c r="B3" s="21" t="s">
        <v>62</v>
      </c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6"/>
      <c r="U3" s="16"/>
      <c r="V3" s="17"/>
    </row>
    <row r="4" spans="2:23" ht="15.75" thickTop="1" x14ac:dyDescent="0.25">
      <c r="T4" s="16"/>
      <c r="U4" s="16"/>
      <c r="V4" s="17"/>
    </row>
    <row r="6" spans="2:23" x14ac:dyDescent="0.25">
      <c r="B6" s="24" t="s">
        <v>44</v>
      </c>
      <c r="C6" s="25"/>
      <c r="E6" s="24" t="s">
        <v>1</v>
      </c>
      <c r="F6" s="25"/>
    </row>
    <row r="7" spans="2:23" ht="15" customHeight="1" x14ac:dyDescent="0.25">
      <c r="B7" s="58" t="s">
        <v>41</v>
      </c>
      <c r="C7" s="26">
        <v>2016</v>
      </c>
      <c r="E7" s="63" t="s">
        <v>2</v>
      </c>
      <c r="F7" s="27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59" t="s">
        <v>33</v>
      </c>
      <c r="C8" s="28" t="s">
        <v>38</v>
      </c>
      <c r="E8" s="64" t="s">
        <v>7</v>
      </c>
      <c r="F8" s="27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0" t="s">
        <v>34</v>
      </c>
      <c r="C9" s="29" t="s">
        <v>48</v>
      </c>
      <c r="E9" s="64" t="s">
        <v>9</v>
      </c>
      <c r="F9" s="30">
        <f>AVERAGE(O23:O27)</f>
        <v>87.548000000000002</v>
      </c>
      <c r="J9" s="76"/>
      <c r="K9" s="31" t="str">
        <f>IF($C$10="Aggregate", "(MW)", "(kW)")</f>
        <v>(kW)</v>
      </c>
      <c r="L9" s="31" t="str">
        <f t="shared" ref="L9:M9" si="0">IF($C$10="Aggregate", "(MW)", "(kW)")</f>
        <v>(kW)</v>
      </c>
      <c r="M9" s="31" t="str">
        <f t="shared" si="0"/>
        <v>(kW)</v>
      </c>
      <c r="N9" s="31" t="s">
        <v>12</v>
      </c>
      <c r="O9" s="31" t="s">
        <v>59</v>
      </c>
      <c r="P9" s="31" t="s">
        <v>15</v>
      </c>
      <c r="Q9" s="31" t="s">
        <v>16</v>
      </c>
      <c r="R9" s="31" t="s">
        <v>17</v>
      </c>
      <c r="S9" s="31" t="s">
        <v>18</v>
      </c>
      <c r="T9" s="32" t="s">
        <v>19</v>
      </c>
      <c r="V9" s="33"/>
      <c r="W9" s="34"/>
    </row>
    <row r="10" spans="2:23" x14ac:dyDescent="0.25">
      <c r="B10" s="60" t="s">
        <v>13</v>
      </c>
      <c r="C10" s="35" t="s">
        <v>28</v>
      </c>
      <c r="E10" s="64" t="s">
        <v>11</v>
      </c>
      <c r="F10" s="36">
        <f>AVERAGE(M23:M27)</f>
        <v>0.67679360000000055</v>
      </c>
      <c r="J10" s="37">
        <v>1</v>
      </c>
      <c r="K10" s="38">
        <f>VLOOKUP(CONCATENATE($C$10,$C$8,$C$9,$C$11,$J10),data,2,FALSE)</f>
        <v>3.5937549999999998</v>
      </c>
      <c r="L10" s="38">
        <f t="shared" ref="L10:L33" si="1">VLOOKUP(CONCATENATE($C$10,$C$8,$C$9,$C$11,$J10),data,3,FALSE)</f>
        <v>3.5937549999999998</v>
      </c>
      <c r="M10" s="38">
        <f>(K10-L10)*-1</f>
        <v>0</v>
      </c>
      <c r="N10" s="39">
        <f>M10/L10</f>
        <v>0</v>
      </c>
      <c r="O10" s="40">
        <f t="shared" ref="O10:O33" si="2">VLOOKUP(CONCATENATE($C$10,$C$8,$C$9,$C$11,$J10),data,4,FALSE)</f>
        <v>73.655299999999997</v>
      </c>
      <c r="P10" s="38">
        <f t="shared" ref="P10:P33" si="3">VLOOKUP(CONCATENATE($C$10,$C$8,$C$9,$C$11,$J10),data,5,FALSE)</f>
        <v>0</v>
      </c>
      <c r="Q10" s="38">
        <f t="shared" ref="Q10:Q33" si="4">VLOOKUP(CONCATENATE($C$10,$C$8,$C$9,$C$11,$J10),data,6,FALSE)</f>
        <v>0</v>
      </c>
      <c r="R10" s="38">
        <f t="shared" ref="R10:R33" si="5">VLOOKUP(CONCATENATE($C$10,$C$8,$C$9,$C$11,$J10),data,7,FALSE)</f>
        <v>0</v>
      </c>
      <c r="S10" s="38">
        <f t="shared" ref="S10:S33" si="6">VLOOKUP(CONCATENATE($C$10,$C$8,$C$9,$C$11,$J10),data,8,FALSE)</f>
        <v>0</v>
      </c>
      <c r="T10" s="38">
        <f t="shared" ref="T10:T33" si="7">VLOOKUP(CONCATENATE($C$10,$C$8,$C$9,$C$11,$J10),data,9,FALSE)</f>
        <v>0</v>
      </c>
      <c r="U10" s="41"/>
      <c r="W10" s="42"/>
    </row>
    <row r="11" spans="2:23" x14ac:dyDescent="0.25">
      <c r="B11" s="61" t="s">
        <v>27</v>
      </c>
      <c r="C11" s="43" t="s">
        <v>26</v>
      </c>
      <c r="E11" s="65" t="s">
        <v>10</v>
      </c>
      <c r="F11" s="44">
        <f>AVERAGE(M23:M27)/AVERAGE(L23:L27)</f>
        <v>7.2979617078970591E-2</v>
      </c>
      <c r="J11" s="37">
        <v>2</v>
      </c>
      <c r="K11" s="38">
        <f t="shared" ref="K11:K33" si="8">VLOOKUP(CONCATENATE($C$10,$C$8,$C$9,$C$11,$J11),data,2,FALSE)</f>
        <v>3.443616</v>
      </c>
      <c r="L11" s="38">
        <f t="shared" si="1"/>
        <v>3.443616</v>
      </c>
      <c r="M11" s="38">
        <f t="shared" ref="M11:M33" si="9">(K11-L11)*-1</f>
        <v>0</v>
      </c>
      <c r="N11" s="39">
        <f t="shared" ref="N11:N33" si="10">M11/L11</f>
        <v>0</v>
      </c>
      <c r="O11" s="40">
        <f t="shared" si="2"/>
        <v>72.770499999999998</v>
      </c>
      <c r="P11" s="38">
        <f t="shared" si="3"/>
        <v>0</v>
      </c>
      <c r="Q11" s="38">
        <f t="shared" si="4"/>
        <v>0</v>
      </c>
      <c r="R11" s="38">
        <f t="shared" si="5"/>
        <v>0</v>
      </c>
      <c r="S11" s="38">
        <f t="shared" si="6"/>
        <v>0</v>
      </c>
      <c r="T11" s="38">
        <f t="shared" si="7"/>
        <v>0</v>
      </c>
      <c r="U11" s="41"/>
    </row>
    <row r="12" spans="2:23" x14ac:dyDescent="0.25">
      <c r="B12" s="62" t="s">
        <v>40</v>
      </c>
      <c r="C12" s="45">
        <f>VLOOKUP(CONCATENATE($C$10,$C$8,$C$9,$C$11,$J10),data,10,FALSE)</f>
        <v>4674</v>
      </c>
      <c r="J12" s="37">
        <v>3</v>
      </c>
      <c r="K12" s="38">
        <f t="shared" si="8"/>
        <v>3.3402880000000001</v>
      </c>
      <c r="L12" s="38">
        <f t="shared" si="1"/>
        <v>3.3402880000000001</v>
      </c>
      <c r="M12" s="38">
        <f t="shared" si="9"/>
        <v>0</v>
      </c>
      <c r="N12" s="39">
        <f t="shared" si="10"/>
        <v>0</v>
      </c>
      <c r="O12" s="40">
        <f t="shared" si="2"/>
        <v>72.170500000000004</v>
      </c>
      <c r="P12" s="38">
        <f t="shared" si="3"/>
        <v>0</v>
      </c>
      <c r="Q12" s="38">
        <f t="shared" si="4"/>
        <v>0</v>
      </c>
      <c r="R12" s="38">
        <f t="shared" si="5"/>
        <v>0</v>
      </c>
      <c r="S12" s="38">
        <f t="shared" si="6"/>
        <v>0</v>
      </c>
      <c r="T12" s="38">
        <f t="shared" si="7"/>
        <v>0</v>
      </c>
      <c r="U12" s="41"/>
    </row>
    <row r="13" spans="2:23" x14ac:dyDescent="0.25">
      <c r="B13" s="46"/>
      <c r="J13" s="37">
        <v>4</v>
      </c>
      <c r="K13" s="38">
        <f t="shared" si="8"/>
        <v>3.3062360000000002</v>
      </c>
      <c r="L13" s="38">
        <f t="shared" si="1"/>
        <v>3.3062360000000002</v>
      </c>
      <c r="M13" s="38">
        <f t="shared" si="9"/>
        <v>0</v>
      </c>
      <c r="N13" s="39">
        <f t="shared" si="10"/>
        <v>0</v>
      </c>
      <c r="O13" s="40">
        <f t="shared" si="2"/>
        <v>71.629599999999996</v>
      </c>
      <c r="P13" s="38">
        <f t="shared" si="3"/>
        <v>0</v>
      </c>
      <c r="Q13" s="38">
        <f t="shared" si="4"/>
        <v>0</v>
      </c>
      <c r="R13" s="38">
        <f t="shared" si="5"/>
        <v>0</v>
      </c>
      <c r="S13" s="38">
        <f t="shared" si="6"/>
        <v>0</v>
      </c>
      <c r="T13" s="38">
        <f t="shared" si="7"/>
        <v>0</v>
      </c>
      <c r="U13" s="41"/>
    </row>
    <row r="14" spans="2:23" x14ac:dyDescent="0.25">
      <c r="B14" s="46"/>
      <c r="J14" s="37">
        <v>5</v>
      </c>
      <c r="K14" s="38">
        <f t="shared" si="8"/>
        <v>3.3721179999999999</v>
      </c>
      <c r="L14" s="38">
        <f t="shared" si="1"/>
        <v>3.3721179999999999</v>
      </c>
      <c r="M14" s="38">
        <f t="shared" si="9"/>
        <v>0</v>
      </c>
      <c r="N14" s="39">
        <f t="shared" si="10"/>
        <v>0</v>
      </c>
      <c r="O14" s="40">
        <f t="shared" si="2"/>
        <v>70.868899999999996</v>
      </c>
      <c r="P14" s="38">
        <f t="shared" si="3"/>
        <v>0</v>
      </c>
      <c r="Q14" s="38">
        <f t="shared" si="4"/>
        <v>0</v>
      </c>
      <c r="R14" s="38">
        <f t="shared" si="5"/>
        <v>0</v>
      </c>
      <c r="S14" s="38">
        <f t="shared" si="6"/>
        <v>0</v>
      </c>
      <c r="T14" s="38">
        <f t="shared" si="7"/>
        <v>0</v>
      </c>
      <c r="U14" s="41"/>
    </row>
    <row r="15" spans="2:23" x14ac:dyDescent="0.25">
      <c r="B15" s="46"/>
      <c r="J15" s="37">
        <v>6</v>
      </c>
      <c r="K15" s="38">
        <f t="shared" si="8"/>
        <v>3.6778770000000001</v>
      </c>
      <c r="L15" s="38">
        <f t="shared" si="1"/>
        <v>3.6778770000000001</v>
      </c>
      <c r="M15" s="38">
        <f t="shared" si="9"/>
        <v>0</v>
      </c>
      <c r="N15" s="39">
        <f t="shared" si="10"/>
        <v>0</v>
      </c>
      <c r="O15" s="40">
        <f t="shared" si="2"/>
        <v>70.668899999999994</v>
      </c>
      <c r="P15" s="38">
        <f t="shared" si="3"/>
        <v>0</v>
      </c>
      <c r="Q15" s="38">
        <f t="shared" si="4"/>
        <v>0</v>
      </c>
      <c r="R15" s="38">
        <f t="shared" si="5"/>
        <v>0</v>
      </c>
      <c r="S15" s="38">
        <f t="shared" si="6"/>
        <v>0</v>
      </c>
      <c r="T15" s="38">
        <f t="shared" si="7"/>
        <v>0</v>
      </c>
      <c r="U15" s="41"/>
    </row>
    <row r="16" spans="2:23" x14ac:dyDescent="0.25">
      <c r="J16" s="37">
        <v>7</v>
      </c>
      <c r="K16" s="38">
        <f t="shared" si="8"/>
        <v>4.211163</v>
      </c>
      <c r="L16" s="38">
        <f t="shared" si="1"/>
        <v>4.211163</v>
      </c>
      <c r="M16" s="38">
        <f t="shared" si="9"/>
        <v>0</v>
      </c>
      <c r="N16" s="39">
        <f t="shared" si="10"/>
        <v>0</v>
      </c>
      <c r="O16" s="40">
        <f t="shared" si="2"/>
        <v>70.433800000000005</v>
      </c>
      <c r="P16" s="38">
        <f t="shared" si="3"/>
        <v>0</v>
      </c>
      <c r="Q16" s="38">
        <f t="shared" si="4"/>
        <v>0</v>
      </c>
      <c r="R16" s="38">
        <f t="shared" si="5"/>
        <v>0</v>
      </c>
      <c r="S16" s="38">
        <f t="shared" si="6"/>
        <v>0</v>
      </c>
      <c r="T16" s="38">
        <f t="shared" si="7"/>
        <v>0</v>
      </c>
      <c r="U16" s="41"/>
    </row>
    <row r="17" spans="10:23" x14ac:dyDescent="0.25">
      <c r="J17" s="37">
        <v>8</v>
      </c>
      <c r="K17" s="38">
        <f t="shared" si="8"/>
        <v>5.1343050000000003</v>
      </c>
      <c r="L17" s="38">
        <f t="shared" si="1"/>
        <v>5.1343050000000003</v>
      </c>
      <c r="M17" s="38">
        <f t="shared" si="9"/>
        <v>0</v>
      </c>
      <c r="N17" s="39">
        <f t="shared" si="10"/>
        <v>0</v>
      </c>
      <c r="O17" s="40">
        <f t="shared" si="2"/>
        <v>72.098699999999994</v>
      </c>
      <c r="P17" s="38">
        <f t="shared" si="3"/>
        <v>0</v>
      </c>
      <c r="Q17" s="38">
        <f t="shared" si="4"/>
        <v>0</v>
      </c>
      <c r="R17" s="38">
        <f t="shared" si="5"/>
        <v>0</v>
      </c>
      <c r="S17" s="38">
        <f t="shared" si="6"/>
        <v>0</v>
      </c>
      <c r="T17" s="38">
        <f t="shared" si="7"/>
        <v>0</v>
      </c>
      <c r="U17" s="41"/>
    </row>
    <row r="18" spans="10:23" x14ac:dyDescent="0.25">
      <c r="J18" s="37">
        <v>9</v>
      </c>
      <c r="K18" s="38">
        <f t="shared" si="8"/>
        <v>6.5394389999999998</v>
      </c>
      <c r="L18" s="38">
        <f t="shared" si="1"/>
        <v>6.5394389999999998</v>
      </c>
      <c r="M18" s="38">
        <f t="shared" si="9"/>
        <v>0</v>
      </c>
      <c r="N18" s="39">
        <f t="shared" si="10"/>
        <v>0</v>
      </c>
      <c r="O18" s="40">
        <f t="shared" si="2"/>
        <v>76.948300000000003</v>
      </c>
      <c r="P18" s="38">
        <f t="shared" si="3"/>
        <v>0</v>
      </c>
      <c r="Q18" s="38">
        <f t="shared" si="4"/>
        <v>0</v>
      </c>
      <c r="R18" s="38">
        <f t="shared" si="5"/>
        <v>0</v>
      </c>
      <c r="S18" s="38">
        <f t="shared" si="6"/>
        <v>0</v>
      </c>
      <c r="T18" s="38">
        <f t="shared" si="7"/>
        <v>0</v>
      </c>
      <c r="U18" s="41"/>
    </row>
    <row r="19" spans="10:23" x14ac:dyDescent="0.25">
      <c r="J19" s="37">
        <v>10</v>
      </c>
      <c r="K19" s="38">
        <f t="shared" si="8"/>
        <v>7.8878209999999997</v>
      </c>
      <c r="L19" s="38">
        <f t="shared" si="1"/>
        <v>7.8878199999999996</v>
      </c>
      <c r="M19" s="38">
        <f t="shared" si="9"/>
        <v>-1.000000000139778E-6</v>
      </c>
      <c r="N19" s="39">
        <f t="shared" si="10"/>
        <v>-1.2677774088908952E-7</v>
      </c>
      <c r="O19" s="40">
        <f t="shared" si="2"/>
        <v>80.979699999999994</v>
      </c>
      <c r="P19" s="38">
        <f t="shared" si="3"/>
        <v>0</v>
      </c>
      <c r="Q19" s="38">
        <f t="shared" si="4"/>
        <v>0</v>
      </c>
      <c r="R19" s="38">
        <f t="shared" si="5"/>
        <v>0</v>
      </c>
      <c r="S19" s="38">
        <f t="shared" si="6"/>
        <v>0</v>
      </c>
      <c r="T19" s="38">
        <f t="shared" si="7"/>
        <v>0</v>
      </c>
      <c r="U19" s="41"/>
    </row>
    <row r="20" spans="10:23" x14ac:dyDescent="0.25">
      <c r="J20" s="37">
        <v>11</v>
      </c>
      <c r="K20" s="38">
        <f t="shared" si="8"/>
        <v>9.0167190000000002</v>
      </c>
      <c r="L20" s="38">
        <f t="shared" si="1"/>
        <v>9.0167190000000002</v>
      </c>
      <c r="M20" s="38">
        <f t="shared" si="9"/>
        <v>0</v>
      </c>
      <c r="N20" s="39">
        <f t="shared" si="10"/>
        <v>0</v>
      </c>
      <c r="O20" s="40">
        <f t="shared" si="2"/>
        <v>85.455500000000001</v>
      </c>
      <c r="P20" s="38">
        <f t="shared" si="3"/>
        <v>0</v>
      </c>
      <c r="Q20" s="38">
        <f t="shared" si="4"/>
        <v>0</v>
      </c>
      <c r="R20" s="38">
        <f t="shared" si="5"/>
        <v>0</v>
      </c>
      <c r="S20" s="38">
        <f t="shared" si="6"/>
        <v>0</v>
      </c>
      <c r="T20" s="38">
        <f t="shared" si="7"/>
        <v>0</v>
      </c>
      <c r="U20" s="41"/>
    </row>
    <row r="21" spans="10:23" x14ac:dyDescent="0.25">
      <c r="J21" s="37">
        <v>12</v>
      </c>
      <c r="K21" s="38">
        <f t="shared" si="8"/>
        <v>9.6315880000000007</v>
      </c>
      <c r="L21" s="38">
        <f t="shared" si="1"/>
        <v>9.6315880000000007</v>
      </c>
      <c r="M21" s="38">
        <f t="shared" si="9"/>
        <v>0</v>
      </c>
      <c r="N21" s="39">
        <f t="shared" si="10"/>
        <v>0</v>
      </c>
      <c r="O21" s="40">
        <f t="shared" si="2"/>
        <v>87.063000000000002</v>
      </c>
      <c r="P21" s="38">
        <f t="shared" si="3"/>
        <v>0</v>
      </c>
      <c r="Q21" s="38">
        <f t="shared" si="4"/>
        <v>0</v>
      </c>
      <c r="R21" s="38">
        <f t="shared" si="5"/>
        <v>0</v>
      </c>
      <c r="S21" s="38">
        <f t="shared" si="6"/>
        <v>0</v>
      </c>
      <c r="T21" s="38">
        <f t="shared" si="7"/>
        <v>0</v>
      </c>
      <c r="U21" s="41"/>
    </row>
    <row r="22" spans="10:23" x14ac:dyDescent="0.25">
      <c r="J22" s="37">
        <v>13</v>
      </c>
      <c r="K22" s="38">
        <f t="shared" si="8"/>
        <v>9.8196960000000004</v>
      </c>
      <c r="L22" s="38">
        <f t="shared" si="1"/>
        <v>9.8196960000000004</v>
      </c>
      <c r="M22" s="38">
        <f t="shared" si="9"/>
        <v>0</v>
      </c>
      <c r="N22" s="39">
        <f t="shared" si="10"/>
        <v>0</v>
      </c>
      <c r="O22" s="40">
        <f t="shared" si="2"/>
        <v>88.955299999999994</v>
      </c>
      <c r="P22" s="38">
        <f t="shared" si="3"/>
        <v>0</v>
      </c>
      <c r="Q22" s="38">
        <f t="shared" si="4"/>
        <v>0</v>
      </c>
      <c r="R22" s="38">
        <f t="shared" si="5"/>
        <v>0</v>
      </c>
      <c r="S22" s="38">
        <f t="shared" si="6"/>
        <v>0</v>
      </c>
      <c r="T22" s="38">
        <f t="shared" si="7"/>
        <v>0</v>
      </c>
      <c r="U22" s="10"/>
    </row>
    <row r="23" spans="10:23" x14ac:dyDescent="0.25">
      <c r="J23" s="47">
        <v>14</v>
      </c>
      <c r="K23" s="48">
        <f t="shared" si="8"/>
        <v>9.2037870000000002</v>
      </c>
      <c r="L23" s="48">
        <f t="shared" si="1"/>
        <v>9.9080320000000004</v>
      </c>
      <c r="M23" s="48">
        <f t="shared" si="9"/>
        <v>0.70424500000000023</v>
      </c>
      <c r="N23" s="49">
        <f t="shared" si="10"/>
        <v>7.1078191915407637E-2</v>
      </c>
      <c r="O23" s="50">
        <f t="shared" si="2"/>
        <v>87.543599999999998</v>
      </c>
      <c r="P23" s="48">
        <f t="shared" si="3"/>
        <v>-1.078724</v>
      </c>
      <c r="Q23" s="48">
        <f t="shared" si="4"/>
        <v>-2.5331699999999999E-2</v>
      </c>
      <c r="R23" s="48">
        <f t="shared" si="5"/>
        <v>0.70424439999999999</v>
      </c>
      <c r="S23" s="48">
        <f t="shared" si="6"/>
        <v>1.4338200000000001</v>
      </c>
      <c r="T23" s="48">
        <f t="shared" si="7"/>
        <v>2.487212</v>
      </c>
      <c r="U23" s="10">
        <f>Criteria!I3</f>
        <v>0</v>
      </c>
    </row>
    <row r="24" spans="10:23" x14ac:dyDescent="0.25">
      <c r="J24" s="47">
        <v>15</v>
      </c>
      <c r="K24" s="48">
        <f t="shared" si="8"/>
        <v>9.0771949999999997</v>
      </c>
      <c r="L24" s="48">
        <f t="shared" si="1"/>
        <v>9.8602469999999993</v>
      </c>
      <c r="M24" s="48">
        <f t="shared" si="9"/>
        <v>0.78305199999999964</v>
      </c>
      <c r="N24" s="49">
        <f t="shared" si="10"/>
        <v>7.9415049136193003E-2</v>
      </c>
      <c r="O24" s="50">
        <f t="shared" si="2"/>
        <v>87.838200000000001</v>
      </c>
      <c r="P24" s="48">
        <f t="shared" si="3"/>
        <v>-1.202315</v>
      </c>
      <c r="Q24" s="48">
        <f t="shared" si="4"/>
        <v>-2.9343999999999999E-2</v>
      </c>
      <c r="R24" s="48">
        <f t="shared" si="5"/>
        <v>0.78305190000000002</v>
      </c>
      <c r="S24" s="48">
        <f t="shared" si="6"/>
        <v>1.595448</v>
      </c>
      <c r="T24" s="48">
        <f t="shared" si="7"/>
        <v>2.768418</v>
      </c>
      <c r="U24" s="10">
        <f>Criteria!I4</f>
        <v>0</v>
      </c>
      <c r="V24" s="51"/>
      <c r="W24" s="52"/>
    </row>
    <row r="25" spans="10:23" x14ac:dyDescent="0.25">
      <c r="J25" s="47">
        <v>16</v>
      </c>
      <c r="K25" s="48">
        <f t="shared" si="8"/>
        <v>8.8423029999999994</v>
      </c>
      <c r="L25" s="48">
        <f t="shared" si="1"/>
        <v>9.5679770000000008</v>
      </c>
      <c r="M25" s="48">
        <f t="shared" si="9"/>
        <v>0.72567400000000148</v>
      </c>
      <c r="N25" s="49">
        <f t="shared" si="10"/>
        <v>7.5844036832446546E-2</v>
      </c>
      <c r="O25" s="50">
        <f t="shared" si="2"/>
        <v>88.116399999999999</v>
      </c>
      <c r="P25" s="48">
        <f t="shared" si="3"/>
        <v>-1.1090960000000001</v>
      </c>
      <c r="Q25" s="48">
        <f t="shared" si="4"/>
        <v>-2.50989E-2</v>
      </c>
      <c r="R25" s="48">
        <f t="shared" si="5"/>
        <v>0.72567400000000004</v>
      </c>
      <c r="S25" s="48">
        <f t="shared" si="6"/>
        <v>1.4764470000000001</v>
      </c>
      <c r="T25" s="48">
        <f t="shared" si="7"/>
        <v>2.5604439999999999</v>
      </c>
      <c r="U25" s="10">
        <f>Criteria!I5</f>
        <v>0</v>
      </c>
    </row>
    <row r="26" spans="10:23" x14ac:dyDescent="0.25">
      <c r="J26" s="47">
        <v>17</v>
      </c>
      <c r="K26" s="48">
        <f t="shared" si="8"/>
        <v>8.3227379999999993</v>
      </c>
      <c r="L26" s="48">
        <f t="shared" si="1"/>
        <v>9.0084110000000006</v>
      </c>
      <c r="M26" s="48">
        <f t="shared" si="9"/>
        <v>0.68567300000000131</v>
      </c>
      <c r="N26" s="49">
        <f t="shared" si="10"/>
        <v>7.6114755421350253E-2</v>
      </c>
      <c r="O26" s="50">
        <f t="shared" si="2"/>
        <v>87.367999999999995</v>
      </c>
      <c r="P26" s="48">
        <f t="shared" si="3"/>
        <v>-1.044797</v>
      </c>
      <c r="Q26" s="48">
        <f t="shared" si="4"/>
        <v>-2.2420900000000001E-2</v>
      </c>
      <c r="R26" s="48">
        <f t="shared" si="5"/>
        <v>0.68567350000000005</v>
      </c>
      <c r="S26" s="48">
        <f t="shared" si="6"/>
        <v>1.3937679999999999</v>
      </c>
      <c r="T26" s="48">
        <f t="shared" si="7"/>
        <v>2.4161440000000001</v>
      </c>
      <c r="U26" s="10">
        <f>Criteria!I6</f>
        <v>0</v>
      </c>
    </row>
    <row r="27" spans="10:23" x14ac:dyDescent="0.25">
      <c r="J27" s="47">
        <v>18</v>
      </c>
      <c r="K27" s="48">
        <f t="shared" si="8"/>
        <v>7.5386819999999997</v>
      </c>
      <c r="L27" s="48">
        <f t="shared" si="1"/>
        <v>8.024006</v>
      </c>
      <c r="M27" s="48">
        <f t="shared" si="9"/>
        <v>0.48532400000000031</v>
      </c>
      <c r="N27" s="49">
        <f t="shared" si="10"/>
        <v>6.0484002629110738E-2</v>
      </c>
      <c r="O27" s="50">
        <f t="shared" si="2"/>
        <v>86.873800000000003</v>
      </c>
      <c r="P27" s="48">
        <f t="shared" si="3"/>
        <v>-0.74288929999999997</v>
      </c>
      <c r="Q27" s="48">
        <f t="shared" si="4"/>
        <v>-1.7250600000000001E-2</v>
      </c>
      <c r="R27" s="48">
        <f t="shared" si="5"/>
        <v>0.48532459999999999</v>
      </c>
      <c r="S27" s="48">
        <f t="shared" si="6"/>
        <v>0.98789970000000005</v>
      </c>
      <c r="T27" s="48">
        <f t="shared" si="7"/>
        <v>1.7135389999999999</v>
      </c>
      <c r="U27" s="10">
        <f>Criteria!I7</f>
        <v>0</v>
      </c>
    </row>
    <row r="28" spans="10:23" x14ac:dyDescent="0.25">
      <c r="J28" s="37">
        <v>19</v>
      </c>
      <c r="K28" s="38">
        <f t="shared" si="8"/>
        <v>7.0324179999999998</v>
      </c>
      <c r="L28" s="38">
        <f t="shared" si="1"/>
        <v>7.0324179999999998</v>
      </c>
      <c r="M28" s="38">
        <f t="shared" si="9"/>
        <v>0</v>
      </c>
      <c r="N28" s="39">
        <f t="shared" si="10"/>
        <v>0</v>
      </c>
      <c r="O28" s="40">
        <f t="shared" si="2"/>
        <v>83.991900000000001</v>
      </c>
      <c r="P28" s="38">
        <f t="shared" si="3"/>
        <v>0</v>
      </c>
      <c r="Q28" s="38">
        <f t="shared" si="4"/>
        <v>0</v>
      </c>
      <c r="R28" s="38">
        <f t="shared" si="5"/>
        <v>0</v>
      </c>
      <c r="S28" s="38">
        <f t="shared" si="6"/>
        <v>0</v>
      </c>
      <c r="T28" s="38">
        <f t="shared" si="7"/>
        <v>0</v>
      </c>
      <c r="U28" s="41"/>
    </row>
    <row r="29" spans="10:23" x14ac:dyDescent="0.25">
      <c r="J29" s="37">
        <v>20</v>
      </c>
      <c r="K29" s="38">
        <f t="shared" si="8"/>
        <v>6.5480689999999999</v>
      </c>
      <c r="L29" s="38">
        <f t="shared" si="1"/>
        <v>6.5480689999999999</v>
      </c>
      <c r="M29" s="38">
        <f t="shared" si="9"/>
        <v>0</v>
      </c>
      <c r="N29" s="39">
        <f t="shared" si="10"/>
        <v>0</v>
      </c>
      <c r="O29" s="40">
        <f t="shared" si="2"/>
        <v>81.266400000000004</v>
      </c>
      <c r="P29" s="38">
        <f t="shared" si="3"/>
        <v>0</v>
      </c>
      <c r="Q29" s="38">
        <f t="shared" si="4"/>
        <v>0</v>
      </c>
      <c r="R29" s="38">
        <f t="shared" si="5"/>
        <v>0</v>
      </c>
      <c r="S29" s="38">
        <f t="shared" si="6"/>
        <v>0</v>
      </c>
      <c r="T29" s="38">
        <f t="shared" si="7"/>
        <v>0</v>
      </c>
      <c r="U29" s="41"/>
    </row>
    <row r="30" spans="10:23" x14ac:dyDescent="0.25">
      <c r="J30" s="37">
        <v>21</v>
      </c>
      <c r="K30" s="38">
        <f t="shared" si="8"/>
        <v>5.9817780000000003</v>
      </c>
      <c r="L30" s="38">
        <f t="shared" si="1"/>
        <v>5.9817780000000003</v>
      </c>
      <c r="M30" s="38">
        <f t="shared" si="9"/>
        <v>0</v>
      </c>
      <c r="N30" s="39">
        <f t="shared" si="10"/>
        <v>0</v>
      </c>
      <c r="O30" s="40">
        <f t="shared" si="2"/>
        <v>78.017300000000006</v>
      </c>
      <c r="P30" s="38">
        <f t="shared" si="3"/>
        <v>0</v>
      </c>
      <c r="Q30" s="38">
        <f t="shared" si="4"/>
        <v>0</v>
      </c>
      <c r="R30" s="38">
        <f t="shared" si="5"/>
        <v>0</v>
      </c>
      <c r="S30" s="38">
        <f t="shared" si="6"/>
        <v>0</v>
      </c>
      <c r="T30" s="38">
        <f t="shared" si="7"/>
        <v>0</v>
      </c>
      <c r="U30" s="41"/>
    </row>
    <row r="31" spans="10:23" x14ac:dyDescent="0.25">
      <c r="J31" s="37">
        <v>22</v>
      </c>
      <c r="K31" s="38">
        <f t="shared" si="8"/>
        <v>5.2017829999999998</v>
      </c>
      <c r="L31" s="38">
        <f t="shared" si="1"/>
        <v>5.2017829999999998</v>
      </c>
      <c r="M31" s="38">
        <f t="shared" si="9"/>
        <v>0</v>
      </c>
      <c r="N31" s="39">
        <f t="shared" si="10"/>
        <v>0</v>
      </c>
      <c r="O31" s="40">
        <f t="shared" si="2"/>
        <v>76.015900000000002</v>
      </c>
      <c r="P31" s="38">
        <f t="shared" si="3"/>
        <v>0</v>
      </c>
      <c r="Q31" s="38">
        <f t="shared" si="4"/>
        <v>0</v>
      </c>
      <c r="R31" s="38">
        <f t="shared" si="5"/>
        <v>0</v>
      </c>
      <c r="S31" s="38">
        <f t="shared" si="6"/>
        <v>0</v>
      </c>
      <c r="T31" s="38">
        <f t="shared" si="7"/>
        <v>0</v>
      </c>
      <c r="U31" s="41"/>
    </row>
    <row r="32" spans="10:23" x14ac:dyDescent="0.25">
      <c r="J32" s="37">
        <v>23</v>
      </c>
      <c r="K32" s="38">
        <f t="shared" si="8"/>
        <v>4.4819089999999999</v>
      </c>
      <c r="L32" s="38">
        <f t="shared" si="1"/>
        <v>4.4819089999999999</v>
      </c>
      <c r="M32" s="38">
        <f t="shared" si="9"/>
        <v>0</v>
      </c>
      <c r="N32" s="39">
        <f t="shared" si="10"/>
        <v>0</v>
      </c>
      <c r="O32" s="40">
        <f t="shared" si="2"/>
        <v>75.286600000000007</v>
      </c>
      <c r="P32" s="38">
        <f t="shared" si="3"/>
        <v>0</v>
      </c>
      <c r="Q32" s="38">
        <f t="shared" si="4"/>
        <v>0</v>
      </c>
      <c r="R32" s="38">
        <f t="shared" si="5"/>
        <v>0</v>
      </c>
      <c r="S32" s="38">
        <f t="shared" si="6"/>
        <v>0</v>
      </c>
      <c r="T32" s="38">
        <f t="shared" si="7"/>
        <v>0</v>
      </c>
      <c r="U32" s="41"/>
    </row>
    <row r="33" spans="10:26" x14ac:dyDescent="0.25">
      <c r="J33" s="37">
        <v>24</v>
      </c>
      <c r="K33" s="38">
        <f t="shared" si="8"/>
        <v>4.0090849999999998</v>
      </c>
      <c r="L33" s="38">
        <f t="shared" si="1"/>
        <v>4.0090849999999998</v>
      </c>
      <c r="M33" s="38">
        <f t="shared" si="9"/>
        <v>0</v>
      </c>
      <c r="N33" s="39">
        <f t="shared" si="10"/>
        <v>0</v>
      </c>
      <c r="O33" s="40">
        <f t="shared" si="2"/>
        <v>74.921300000000002</v>
      </c>
      <c r="P33" s="38">
        <f t="shared" si="3"/>
        <v>0</v>
      </c>
      <c r="Q33" s="38">
        <f t="shared" si="4"/>
        <v>0</v>
      </c>
      <c r="R33" s="38">
        <f t="shared" si="5"/>
        <v>0</v>
      </c>
      <c r="S33" s="38">
        <f t="shared" si="6"/>
        <v>0</v>
      </c>
      <c r="T33" s="38">
        <f t="shared" si="7"/>
        <v>0</v>
      </c>
      <c r="U33" s="41"/>
    </row>
    <row r="34" spans="10:26" x14ac:dyDescent="0.25">
      <c r="P34" s="53"/>
    </row>
    <row r="35" spans="10:26" x14ac:dyDescent="0.25">
      <c r="J35" s="54"/>
      <c r="K35" s="55"/>
      <c r="L35" s="51"/>
      <c r="M35" s="56"/>
      <c r="N35" s="51"/>
      <c r="P35" s="57"/>
      <c r="Q35" s="57"/>
      <c r="R35" s="57"/>
      <c r="S35" s="57"/>
      <c r="T35" s="57"/>
      <c r="V35" s="57"/>
      <c r="W35" s="57"/>
      <c r="X35" s="57"/>
      <c r="Y35" s="57"/>
      <c r="Z35" s="57"/>
    </row>
    <row r="36" spans="10:26" x14ac:dyDescent="0.25">
      <c r="J36" s="54"/>
      <c r="K36" s="55"/>
      <c r="L36" s="51"/>
      <c r="M36" s="56"/>
      <c r="N36" s="51"/>
      <c r="O36" s="46"/>
      <c r="P36" s="57"/>
      <c r="Q36" s="57"/>
      <c r="R36" s="57"/>
      <c r="S36" s="57"/>
      <c r="T36" s="57"/>
      <c r="V36" s="57"/>
      <c r="W36" s="57"/>
      <c r="X36" s="57"/>
      <c r="Y36" s="57"/>
      <c r="Z36" s="57"/>
    </row>
    <row r="37" spans="10:26" x14ac:dyDescent="0.25">
      <c r="J37" s="54"/>
      <c r="K37" s="55"/>
      <c r="L37" s="51"/>
      <c r="M37" s="56"/>
      <c r="N37" s="51"/>
      <c r="O37" s="46"/>
      <c r="P37" s="57"/>
      <c r="Q37" s="57"/>
      <c r="R37" s="57"/>
      <c r="S37" s="57"/>
      <c r="T37" s="57"/>
      <c r="V37" s="57"/>
      <c r="W37" s="57"/>
      <c r="X37" s="57"/>
      <c r="Y37" s="57"/>
      <c r="Z37" s="57"/>
    </row>
    <row r="38" spans="10:26" x14ac:dyDescent="0.25">
      <c r="J38" s="54"/>
      <c r="K38" s="55"/>
      <c r="L38" s="51"/>
      <c r="M38" s="56"/>
      <c r="N38" s="51"/>
      <c r="O38" s="46"/>
      <c r="P38" s="57"/>
      <c r="Q38" s="57"/>
      <c r="R38" s="57"/>
      <c r="S38" s="57"/>
      <c r="T38" s="57"/>
      <c r="V38" s="57"/>
      <c r="W38" s="57"/>
      <c r="X38" s="57"/>
      <c r="Y38" s="57"/>
      <c r="Z38" s="57"/>
    </row>
    <row r="39" spans="10:26" x14ac:dyDescent="0.25">
      <c r="J39" s="54"/>
      <c r="K39" s="55"/>
      <c r="L39" s="51"/>
      <c r="M39" s="56"/>
      <c r="N39" s="51"/>
      <c r="P39" s="57"/>
      <c r="Q39" s="57"/>
      <c r="R39" s="57"/>
      <c r="S39" s="57"/>
      <c r="T39" s="57"/>
      <c r="V39" s="57"/>
      <c r="W39" s="57"/>
      <c r="X39" s="57"/>
      <c r="Y39" s="57"/>
      <c r="Z39" s="57"/>
    </row>
    <row r="40" spans="10:26" x14ac:dyDescent="0.25">
      <c r="J40" s="54"/>
      <c r="K40" s="55"/>
      <c r="L40" s="51"/>
      <c r="M40" s="56"/>
      <c r="N40" s="51"/>
      <c r="P40" s="57"/>
      <c r="Q40" s="57"/>
      <c r="R40" s="57"/>
      <c r="S40" s="57"/>
      <c r="T40" s="57"/>
      <c r="V40" s="57"/>
      <c r="W40" s="57"/>
      <c r="X40" s="57"/>
      <c r="Y40" s="57"/>
      <c r="Z40" s="57"/>
    </row>
    <row r="41" spans="10:26" x14ac:dyDescent="0.25">
      <c r="J41" s="54"/>
      <c r="K41" s="55"/>
      <c r="L41" s="51"/>
      <c r="M41" s="56"/>
      <c r="N41" s="51"/>
      <c r="P41" s="57"/>
      <c r="Q41" s="57"/>
      <c r="R41" s="57"/>
      <c r="S41" s="57"/>
      <c r="T41" s="57"/>
      <c r="V41" s="57"/>
      <c r="W41" s="57"/>
      <c r="X41" s="57"/>
      <c r="Y41" s="57"/>
      <c r="Z41" s="57"/>
    </row>
    <row r="42" spans="10:26" x14ac:dyDescent="0.25">
      <c r="J42" s="54"/>
      <c r="K42" s="55"/>
      <c r="L42" s="51"/>
      <c r="M42" s="56"/>
      <c r="N42" s="51"/>
      <c r="P42" s="57"/>
      <c r="Q42" s="57"/>
      <c r="R42" s="57"/>
      <c r="S42" s="57"/>
      <c r="T42" s="57"/>
      <c r="V42" s="57"/>
      <c r="W42" s="57"/>
      <c r="X42" s="57"/>
      <c r="Y42" s="57"/>
      <c r="Z42" s="57"/>
    </row>
    <row r="43" spans="10:26" x14ac:dyDescent="0.25">
      <c r="J43" s="54"/>
      <c r="K43" s="55"/>
      <c r="L43" s="51"/>
      <c r="M43" s="56"/>
      <c r="N43" s="51"/>
      <c r="P43" s="57"/>
      <c r="Q43" s="57"/>
      <c r="R43" s="57"/>
      <c r="S43" s="57"/>
      <c r="T43" s="57"/>
      <c r="V43" s="57"/>
      <c r="W43" s="57"/>
      <c r="X43" s="57"/>
      <c r="Y43" s="57"/>
      <c r="Z43" s="57"/>
    </row>
    <row r="44" spans="10:26" x14ac:dyDescent="0.25">
      <c r="J44" s="54"/>
      <c r="K44" s="55"/>
      <c r="L44" s="51"/>
      <c r="M44" s="56"/>
      <c r="N44" s="51"/>
      <c r="P44" s="57"/>
      <c r="Q44" s="57"/>
      <c r="R44" s="57"/>
      <c r="S44" s="57"/>
      <c r="T44" s="57"/>
      <c r="V44" s="57"/>
      <c r="W44" s="57"/>
      <c r="X44" s="57"/>
      <c r="Y44" s="57"/>
      <c r="Z44" s="57"/>
    </row>
    <row r="45" spans="10:26" x14ac:dyDescent="0.25">
      <c r="J45" s="54"/>
      <c r="K45" s="55"/>
      <c r="L45" s="51"/>
      <c r="M45" s="56"/>
      <c r="N45" s="51"/>
      <c r="P45" s="57"/>
      <c r="Q45" s="57"/>
      <c r="R45" s="57"/>
      <c r="S45" s="57"/>
      <c r="T45" s="57"/>
      <c r="V45" s="57"/>
      <c r="W45" s="57"/>
      <c r="X45" s="57"/>
      <c r="Y45" s="57"/>
      <c r="Z45" s="57"/>
    </row>
    <row r="46" spans="10:26" x14ac:dyDescent="0.25">
      <c r="J46" s="54"/>
      <c r="K46" s="55"/>
      <c r="L46" s="51"/>
      <c r="M46" s="56"/>
      <c r="N46" s="51"/>
      <c r="P46" s="57"/>
      <c r="Q46" s="57"/>
      <c r="R46" s="57"/>
      <c r="S46" s="57"/>
      <c r="T46" s="57"/>
      <c r="V46" s="57"/>
      <c r="W46" s="57"/>
      <c r="X46" s="57"/>
      <c r="Y46" s="57"/>
      <c r="Z46" s="57"/>
    </row>
    <row r="47" spans="10:26" x14ac:dyDescent="0.25">
      <c r="J47" s="54"/>
      <c r="K47" s="55"/>
      <c r="L47" s="51"/>
      <c r="M47" s="56"/>
      <c r="N47" s="51"/>
      <c r="P47" s="57"/>
      <c r="Q47" s="57"/>
      <c r="R47" s="57"/>
      <c r="S47" s="57"/>
      <c r="T47" s="57"/>
      <c r="V47" s="57"/>
      <c r="W47" s="57"/>
      <c r="X47" s="57"/>
      <c r="Y47" s="57"/>
      <c r="Z47" s="57"/>
    </row>
    <row r="48" spans="10:26" x14ac:dyDescent="0.25">
      <c r="J48" s="54"/>
      <c r="K48" s="55"/>
      <c r="L48" s="51"/>
      <c r="M48" s="56"/>
      <c r="N48" s="51"/>
      <c r="P48" s="57"/>
      <c r="Q48" s="57"/>
      <c r="R48" s="57"/>
      <c r="S48" s="57"/>
      <c r="T48" s="57"/>
      <c r="V48" s="57"/>
      <c r="W48" s="57"/>
      <c r="X48" s="57"/>
      <c r="Y48" s="57"/>
      <c r="Z48" s="57"/>
    </row>
    <row r="49" spans="10:26" x14ac:dyDescent="0.25">
      <c r="J49" s="54"/>
      <c r="K49" s="55"/>
      <c r="L49" s="51"/>
      <c r="M49" s="56"/>
      <c r="N49" s="51"/>
      <c r="P49" s="57"/>
      <c r="Q49" s="57"/>
      <c r="R49" s="57"/>
      <c r="S49" s="57"/>
      <c r="T49" s="57"/>
      <c r="V49" s="57"/>
      <c r="W49" s="57"/>
      <c r="X49" s="57"/>
      <c r="Y49" s="57"/>
      <c r="Z49" s="57"/>
    </row>
    <row r="50" spans="10:26" x14ac:dyDescent="0.25">
      <c r="J50" s="54"/>
      <c r="K50" s="55"/>
      <c r="L50" s="51"/>
      <c r="M50" s="56"/>
      <c r="N50" s="51"/>
      <c r="P50" s="57"/>
      <c r="Q50" s="57"/>
      <c r="R50" s="57"/>
      <c r="S50" s="57"/>
      <c r="T50" s="57"/>
      <c r="V50" s="57"/>
      <c r="W50" s="57"/>
      <c r="X50" s="57"/>
      <c r="Y50" s="57"/>
      <c r="Z50" s="57"/>
    </row>
    <row r="51" spans="10:26" x14ac:dyDescent="0.25">
      <c r="J51" s="54"/>
      <c r="K51" s="55"/>
      <c r="L51" s="51"/>
      <c r="M51" s="56"/>
      <c r="N51" s="51"/>
      <c r="P51" s="57"/>
      <c r="Q51" s="57"/>
      <c r="R51" s="57"/>
      <c r="S51" s="57"/>
      <c r="T51" s="57"/>
      <c r="V51" s="57"/>
      <c r="W51" s="57"/>
      <c r="X51" s="57"/>
      <c r="Y51" s="57"/>
      <c r="Z51" s="57"/>
    </row>
    <row r="52" spans="10:26" x14ac:dyDescent="0.25">
      <c r="J52" s="54"/>
      <c r="K52" s="55"/>
      <c r="L52" s="51"/>
      <c r="M52" s="56"/>
      <c r="N52" s="51"/>
      <c r="P52" s="57"/>
      <c r="Q52" s="57"/>
      <c r="R52" s="57"/>
      <c r="S52" s="57"/>
      <c r="T52" s="57"/>
      <c r="V52" s="57"/>
      <c r="W52" s="57"/>
      <c r="X52" s="57"/>
      <c r="Y52" s="57"/>
      <c r="Z52" s="57"/>
    </row>
    <row r="53" spans="10:26" x14ac:dyDescent="0.25">
      <c r="J53" s="54"/>
      <c r="K53" s="55"/>
      <c r="L53" s="51"/>
      <c r="M53" s="56"/>
      <c r="N53" s="51"/>
      <c r="P53" s="57"/>
      <c r="Q53" s="57"/>
      <c r="R53" s="57"/>
      <c r="S53" s="57"/>
      <c r="T53" s="57"/>
      <c r="V53" s="57"/>
      <c r="W53" s="57"/>
      <c r="X53" s="57"/>
      <c r="Y53" s="57"/>
      <c r="Z53" s="57"/>
    </row>
    <row r="54" spans="10:26" x14ac:dyDescent="0.25">
      <c r="J54" s="54"/>
      <c r="K54" s="55"/>
      <c r="L54" s="51"/>
      <c r="M54" s="56"/>
      <c r="N54" s="51"/>
      <c r="P54" s="57"/>
      <c r="Q54" s="57"/>
      <c r="R54" s="57"/>
      <c r="S54" s="57"/>
      <c r="T54" s="57"/>
      <c r="V54" s="57"/>
      <c r="W54" s="57"/>
      <c r="X54" s="57"/>
      <c r="Y54" s="57"/>
      <c r="Z54" s="57"/>
    </row>
    <row r="55" spans="10:26" x14ac:dyDescent="0.25">
      <c r="J55" s="54"/>
      <c r="K55" s="55"/>
      <c r="L55" s="51"/>
      <c r="M55" s="56"/>
      <c r="N55" s="51"/>
      <c r="P55" s="57"/>
      <c r="Q55" s="57"/>
      <c r="R55" s="57"/>
      <c r="S55" s="57"/>
      <c r="T55" s="57"/>
      <c r="V55" s="57"/>
      <c r="W55" s="57"/>
      <c r="X55" s="57"/>
      <c r="Y55" s="57"/>
      <c r="Z55" s="57"/>
    </row>
    <row r="56" spans="10:26" x14ac:dyDescent="0.25">
      <c r="J56" s="54"/>
      <c r="K56" s="55"/>
      <c r="L56" s="51"/>
      <c r="M56" s="56"/>
      <c r="N56" s="51"/>
      <c r="P56" s="57"/>
      <c r="Q56" s="57"/>
      <c r="R56" s="57"/>
      <c r="S56" s="57"/>
      <c r="T56" s="57"/>
      <c r="V56" s="57"/>
      <c r="W56" s="57"/>
      <c r="X56" s="57"/>
      <c r="Y56" s="57"/>
      <c r="Z56" s="57"/>
    </row>
    <row r="57" spans="10:26" x14ac:dyDescent="0.25">
      <c r="J57" s="54"/>
      <c r="K57" s="55"/>
      <c r="L57" s="51"/>
      <c r="M57" s="56"/>
      <c r="N57" s="51"/>
      <c r="P57" s="57"/>
      <c r="Q57" s="57"/>
      <c r="R57" s="57"/>
      <c r="S57" s="57"/>
      <c r="T57" s="57"/>
      <c r="V57" s="57"/>
      <c r="W57" s="57"/>
      <c r="X57" s="57"/>
      <c r="Y57" s="57"/>
      <c r="Z57" s="57"/>
    </row>
    <row r="58" spans="10:26" x14ac:dyDescent="0.25">
      <c r="J58" s="54"/>
      <c r="K58" s="55"/>
      <c r="L58" s="51"/>
      <c r="M58" s="56"/>
      <c r="N58" s="51"/>
      <c r="P58" s="57"/>
      <c r="Q58" s="57"/>
      <c r="R58" s="57"/>
      <c r="S58" s="57"/>
      <c r="T58" s="57"/>
      <c r="V58" s="57"/>
      <c r="W58" s="57"/>
      <c r="X58" s="57"/>
      <c r="Y58" s="57"/>
      <c r="Z58" s="57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89"/>
  <sheetViews>
    <sheetView workbookViewId="0">
      <selection activeCell="C8" sqref="C8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1" bestFit="1" customWidth="1"/>
    <col min="6" max="6" width="59.7109375" bestFit="1" customWidth="1"/>
  </cols>
  <sheetData>
    <row r="1" spans="1:18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8" x14ac:dyDescent="0.25">
      <c r="A2" t="s">
        <v>39</v>
      </c>
      <c r="B2" t="s">
        <v>35</v>
      </c>
      <c r="C2" t="s">
        <v>46</v>
      </c>
      <c r="D2" t="s">
        <v>32</v>
      </c>
      <c r="E2" t="s">
        <v>0</v>
      </c>
      <c r="F2" t="s">
        <v>25</v>
      </c>
      <c r="G2" s="1" t="s">
        <v>54</v>
      </c>
      <c r="H2" t="s">
        <v>61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55</v>
      </c>
      <c r="P2" t="s">
        <v>56</v>
      </c>
      <c r="Q2" t="s">
        <v>57</v>
      </c>
      <c r="R2" t="s">
        <v>65</v>
      </c>
    </row>
    <row r="3" spans="1:18" x14ac:dyDescent="0.25">
      <c r="A3" s="3" t="s">
        <v>30</v>
      </c>
      <c r="B3" s="4" t="s">
        <v>38</v>
      </c>
      <c r="C3" t="s">
        <v>48</v>
      </c>
      <c r="D3" t="s">
        <v>47</v>
      </c>
      <c r="E3">
        <v>1</v>
      </c>
      <c r="F3" t="str">
        <f t="shared" ref="F3:F66" si="0">CONCATENATE(A3,B3,C3,D3,E3)</f>
        <v>Average Per Ton1-in-10August Monthly System Peak Day30% Cycling1</v>
      </c>
      <c r="G3" s="12">
        <v>0.39985720000000002</v>
      </c>
      <c r="H3" s="4">
        <v>0.39985720000000002</v>
      </c>
      <c r="I3" s="4">
        <v>73.540499999999994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>
        <v>1134</v>
      </c>
      <c r="P3" t="s">
        <v>58</v>
      </c>
      <c r="Q3" t="s">
        <v>60</v>
      </c>
      <c r="R3" t="s">
        <v>66</v>
      </c>
    </row>
    <row r="4" spans="1:18" x14ac:dyDescent="0.25">
      <c r="A4" s="3" t="s">
        <v>28</v>
      </c>
      <c r="B4" s="4" t="s">
        <v>38</v>
      </c>
      <c r="C4" t="s">
        <v>48</v>
      </c>
      <c r="D4" t="s">
        <v>47</v>
      </c>
      <c r="E4">
        <v>1</v>
      </c>
      <c r="F4" t="str">
        <f t="shared" si="0"/>
        <v>Average Per Premise1-in-10August Monthly System Peak Day30% Cycling1</v>
      </c>
      <c r="G4" s="12">
        <v>4.4232880000000003</v>
      </c>
      <c r="H4" s="4">
        <v>4.4232880000000003</v>
      </c>
      <c r="I4" s="4">
        <v>73.540499999999994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>
        <v>1134</v>
      </c>
      <c r="P4" t="s">
        <v>58</v>
      </c>
      <c r="Q4" t="s">
        <v>60</v>
      </c>
      <c r="R4" t="s">
        <v>66</v>
      </c>
    </row>
    <row r="5" spans="1:18" x14ac:dyDescent="0.25">
      <c r="A5" s="3" t="s">
        <v>29</v>
      </c>
      <c r="B5" s="4" t="s">
        <v>38</v>
      </c>
      <c r="C5" t="s">
        <v>48</v>
      </c>
      <c r="D5" t="s">
        <v>47</v>
      </c>
      <c r="E5">
        <v>1</v>
      </c>
      <c r="F5" t="str">
        <f t="shared" si="0"/>
        <v>Average Per Device1-in-10August Monthly System Peak Day30% Cycling1</v>
      </c>
      <c r="G5" s="12">
        <v>1.546719</v>
      </c>
      <c r="H5" s="4">
        <v>1.546719</v>
      </c>
      <c r="I5" s="4">
        <v>73.540499999999994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>
        <v>1134</v>
      </c>
      <c r="P5" t="s">
        <v>58</v>
      </c>
      <c r="Q5" t="s">
        <v>60</v>
      </c>
      <c r="R5" t="s">
        <v>66</v>
      </c>
    </row>
    <row r="6" spans="1:18" x14ac:dyDescent="0.25">
      <c r="A6" s="3" t="s">
        <v>43</v>
      </c>
      <c r="B6" s="4" t="s">
        <v>38</v>
      </c>
      <c r="C6" t="s">
        <v>48</v>
      </c>
      <c r="D6" t="s">
        <v>47</v>
      </c>
      <c r="E6">
        <v>1</v>
      </c>
      <c r="F6" t="str">
        <f t="shared" si="0"/>
        <v>Aggregate1-in-10August Monthly System Peak Day30% Cycling1</v>
      </c>
      <c r="G6" s="12">
        <v>5.0160080000000002</v>
      </c>
      <c r="H6" s="4">
        <v>5.0160080000000002</v>
      </c>
      <c r="I6" s="4">
        <v>73.540499999999994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>
        <v>1134</v>
      </c>
      <c r="P6" t="s">
        <v>58</v>
      </c>
      <c r="Q6" t="s">
        <v>60</v>
      </c>
      <c r="R6" t="s">
        <v>66</v>
      </c>
    </row>
    <row r="7" spans="1:18" x14ac:dyDescent="0.25">
      <c r="A7" s="3" t="s">
        <v>30</v>
      </c>
      <c r="B7" s="4" t="s">
        <v>38</v>
      </c>
      <c r="C7" t="s">
        <v>48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2">
        <v>0.39483849999999998</v>
      </c>
      <c r="H7" s="4">
        <v>0.39483849999999998</v>
      </c>
      <c r="I7" s="4">
        <v>73.692099999999996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>
        <v>3540</v>
      </c>
      <c r="P7" t="s">
        <v>58</v>
      </c>
      <c r="Q7" t="s">
        <v>60</v>
      </c>
      <c r="R7" t="s">
        <v>66</v>
      </c>
    </row>
    <row r="8" spans="1:18" x14ac:dyDescent="0.25">
      <c r="A8" s="3" t="s">
        <v>28</v>
      </c>
      <c r="B8" s="4" t="s">
        <v>38</v>
      </c>
      <c r="C8" t="s">
        <v>48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2">
        <v>3.3312210000000002</v>
      </c>
      <c r="H8" s="4">
        <v>3.3312210000000002</v>
      </c>
      <c r="I8" s="4">
        <v>73.692099999999996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>
        <v>3540</v>
      </c>
      <c r="P8" t="s">
        <v>58</v>
      </c>
      <c r="Q8" t="s">
        <v>60</v>
      </c>
      <c r="R8" t="s">
        <v>66</v>
      </c>
    </row>
    <row r="9" spans="1:18" x14ac:dyDescent="0.25">
      <c r="A9" s="3" t="s">
        <v>29</v>
      </c>
      <c r="B9" s="4" t="s">
        <v>38</v>
      </c>
      <c r="C9" t="s">
        <v>48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2">
        <v>1.5136080000000001</v>
      </c>
      <c r="H9" s="4">
        <v>1.5136080000000001</v>
      </c>
      <c r="I9" s="4">
        <v>73.692099999999996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>
        <v>3540</v>
      </c>
      <c r="P9" t="s">
        <v>58</v>
      </c>
      <c r="Q9" t="s">
        <v>60</v>
      </c>
      <c r="R9" t="s">
        <v>66</v>
      </c>
    </row>
    <row r="10" spans="1:18" x14ac:dyDescent="0.25">
      <c r="A10" s="3" t="s">
        <v>43</v>
      </c>
      <c r="B10" s="4" t="s">
        <v>38</v>
      </c>
      <c r="C10" t="s">
        <v>48</v>
      </c>
      <c r="D10" t="s">
        <v>31</v>
      </c>
      <c r="E10">
        <v>1</v>
      </c>
      <c r="F10" t="str">
        <f t="shared" si="0"/>
        <v>Aggregate1-in-10August Monthly System Peak Day50% Cycling1</v>
      </c>
      <c r="G10" s="12">
        <v>11.79252</v>
      </c>
      <c r="H10" s="4">
        <v>11.79252</v>
      </c>
      <c r="I10" s="4">
        <v>73.692099999999996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>
        <v>3540</v>
      </c>
      <c r="P10" t="s">
        <v>58</v>
      </c>
      <c r="Q10" t="s">
        <v>60</v>
      </c>
      <c r="R10" t="s">
        <v>66</v>
      </c>
    </row>
    <row r="11" spans="1:18" x14ac:dyDescent="0.25">
      <c r="A11" s="3" t="s">
        <v>30</v>
      </c>
      <c r="B11" s="4" t="s">
        <v>38</v>
      </c>
      <c r="C11" t="s">
        <v>48</v>
      </c>
      <c r="D11" t="s">
        <v>26</v>
      </c>
      <c r="E11">
        <v>1</v>
      </c>
      <c r="F11" t="str">
        <f t="shared" si="0"/>
        <v>Average Per Ton1-in-10August Monthly System Peak DayAll1</v>
      </c>
      <c r="G11" s="12">
        <v>0.39605600000000002</v>
      </c>
      <c r="H11" s="4">
        <v>0.39605600000000002</v>
      </c>
      <c r="I11" s="4">
        <v>73.655299999999997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>
        <v>4674</v>
      </c>
      <c r="P11" t="s">
        <v>58</v>
      </c>
      <c r="Q11" t="s">
        <v>60</v>
      </c>
    </row>
    <row r="12" spans="1:18" x14ac:dyDescent="0.25">
      <c r="A12" s="3" t="s">
        <v>28</v>
      </c>
      <c r="B12" s="4" t="s">
        <v>38</v>
      </c>
      <c r="C12" t="s">
        <v>48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2">
        <v>3.5937549999999998</v>
      </c>
      <c r="H12" s="4">
        <v>3.5937549999999998</v>
      </c>
      <c r="I12" s="4">
        <v>73.655299999999997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>
        <v>4674</v>
      </c>
      <c r="P12" t="s">
        <v>58</v>
      </c>
      <c r="Q12" t="s">
        <v>60</v>
      </c>
    </row>
    <row r="13" spans="1:18" x14ac:dyDescent="0.25">
      <c r="A13" s="3" t="s">
        <v>29</v>
      </c>
      <c r="B13" s="4" t="s">
        <v>38</v>
      </c>
      <c r="C13" t="s">
        <v>48</v>
      </c>
      <c r="D13" t="s">
        <v>26</v>
      </c>
      <c r="E13">
        <v>1</v>
      </c>
      <c r="F13" t="str">
        <f t="shared" si="0"/>
        <v>Average Per Device1-in-10August Monthly System Peak DayAll1</v>
      </c>
      <c r="G13" s="12">
        <v>1.5223139999999999</v>
      </c>
      <c r="H13" s="4">
        <v>1.5223139999999999</v>
      </c>
      <c r="I13" s="4">
        <v>73.655299999999997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>
        <v>4674</v>
      </c>
      <c r="P13" t="s">
        <v>58</v>
      </c>
      <c r="Q13" t="s">
        <v>60</v>
      </c>
    </row>
    <row r="14" spans="1:18" x14ac:dyDescent="0.25">
      <c r="A14" s="3" t="s">
        <v>43</v>
      </c>
      <c r="B14" s="4" t="s">
        <v>38</v>
      </c>
      <c r="C14" t="s">
        <v>48</v>
      </c>
      <c r="D14" t="s">
        <v>26</v>
      </c>
      <c r="E14">
        <v>1</v>
      </c>
      <c r="F14" t="str">
        <f t="shared" si="0"/>
        <v>Aggregate1-in-10August Monthly System Peak DayAll1</v>
      </c>
      <c r="G14" s="12">
        <v>16.79721</v>
      </c>
      <c r="H14" s="4">
        <v>16.79721</v>
      </c>
      <c r="I14" s="4">
        <v>73.655299999999997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>
        <v>4674</v>
      </c>
      <c r="P14" t="s">
        <v>58</v>
      </c>
      <c r="Q14" t="s">
        <v>60</v>
      </c>
    </row>
    <row r="15" spans="1:18" x14ac:dyDescent="0.25">
      <c r="A15" s="3" t="s">
        <v>30</v>
      </c>
      <c r="B15" s="4" t="s">
        <v>38</v>
      </c>
      <c r="C15" t="s">
        <v>37</v>
      </c>
      <c r="D15" t="s">
        <v>47</v>
      </c>
      <c r="E15">
        <v>1</v>
      </c>
      <c r="F15" t="str">
        <f t="shared" si="0"/>
        <v>Average Per Ton1-in-10August Typical Event Day30% Cycling1</v>
      </c>
      <c r="G15" s="12">
        <v>0.3956267</v>
      </c>
      <c r="H15" s="4">
        <v>0.3956267</v>
      </c>
      <c r="I15" s="4">
        <v>70.725899999999996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>
        <v>1134</v>
      </c>
      <c r="P15" t="s">
        <v>58</v>
      </c>
      <c r="Q15" t="s">
        <v>60</v>
      </c>
      <c r="R15" t="s">
        <v>66</v>
      </c>
    </row>
    <row r="16" spans="1:18" x14ac:dyDescent="0.25">
      <c r="A16" s="3" t="s">
        <v>28</v>
      </c>
      <c r="B16" s="4" t="s">
        <v>38</v>
      </c>
      <c r="C16" t="s">
        <v>37</v>
      </c>
      <c r="D16" t="s">
        <v>47</v>
      </c>
      <c r="E16">
        <v>1</v>
      </c>
      <c r="F16" t="str">
        <f t="shared" si="0"/>
        <v>Average Per Premise1-in-10August Typical Event Day30% Cycling1</v>
      </c>
      <c r="G16" s="12">
        <v>4.3764900000000004</v>
      </c>
      <c r="H16" s="4">
        <v>4.3764900000000004</v>
      </c>
      <c r="I16" s="4">
        <v>70.725899999999996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>
        <v>1134</v>
      </c>
      <c r="P16" t="s">
        <v>58</v>
      </c>
      <c r="Q16" t="s">
        <v>60</v>
      </c>
      <c r="R16" t="s">
        <v>66</v>
      </c>
    </row>
    <row r="17" spans="1:18" x14ac:dyDescent="0.25">
      <c r="A17" s="3" t="s">
        <v>29</v>
      </c>
      <c r="B17" s="4" t="s">
        <v>38</v>
      </c>
      <c r="C17" t="s">
        <v>37</v>
      </c>
      <c r="D17" t="s">
        <v>47</v>
      </c>
      <c r="E17">
        <v>1</v>
      </c>
      <c r="F17" t="str">
        <f t="shared" si="0"/>
        <v>Average Per Device1-in-10August Typical Event Day30% Cycling1</v>
      </c>
      <c r="G17" s="12">
        <v>1.530354</v>
      </c>
      <c r="H17" s="4">
        <v>1.530354</v>
      </c>
      <c r="I17" s="4">
        <v>70.725899999999996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>
        <v>1134</v>
      </c>
      <c r="P17" t="s">
        <v>58</v>
      </c>
      <c r="Q17" t="s">
        <v>60</v>
      </c>
      <c r="R17" t="s">
        <v>66</v>
      </c>
    </row>
    <row r="18" spans="1:18" x14ac:dyDescent="0.25">
      <c r="A18" s="3" t="s">
        <v>43</v>
      </c>
      <c r="B18" s="4" t="s">
        <v>38</v>
      </c>
      <c r="C18" t="s">
        <v>37</v>
      </c>
      <c r="D18" t="s">
        <v>47</v>
      </c>
      <c r="E18">
        <v>1</v>
      </c>
      <c r="F18" t="str">
        <f t="shared" si="0"/>
        <v>Aggregate1-in-10August Typical Event Day30% Cycling1</v>
      </c>
      <c r="G18" s="12">
        <v>4.9629399999999997</v>
      </c>
      <c r="H18" s="4">
        <v>4.9629399999999997</v>
      </c>
      <c r="I18" s="4">
        <v>70.725899999999996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>
        <v>1134</v>
      </c>
      <c r="P18" t="s">
        <v>58</v>
      </c>
      <c r="Q18" t="s">
        <v>60</v>
      </c>
      <c r="R18" t="s">
        <v>66</v>
      </c>
    </row>
    <row r="19" spans="1:18" x14ac:dyDescent="0.25">
      <c r="A19" s="3" t="s">
        <v>30</v>
      </c>
      <c r="B19" s="4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2">
        <v>0.38575609999999999</v>
      </c>
      <c r="H19" s="4">
        <v>0.38575609999999999</v>
      </c>
      <c r="I19" s="4">
        <v>70.947000000000003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>
        <v>3540</v>
      </c>
      <c r="P19" t="s">
        <v>58</v>
      </c>
      <c r="Q19" t="s">
        <v>60</v>
      </c>
      <c r="R19" t="s">
        <v>66</v>
      </c>
    </row>
    <row r="20" spans="1:18" x14ac:dyDescent="0.25">
      <c r="A20" s="3" t="s">
        <v>28</v>
      </c>
      <c r="B20" s="4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2">
        <v>3.2545929999999998</v>
      </c>
      <c r="H20" s="4">
        <v>3.2545929999999998</v>
      </c>
      <c r="I20" s="4">
        <v>70.947000000000003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>
        <v>3540</v>
      </c>
      <c r="P20" t="s">
        <v>58</v>
      </c>
      <c r="Q20" t="s">
        <v>60</v>
      </c>
      <c r="R20" t="s">
        <v>66</v>
      </c>
    </row>
    <row r="21" spans="1:18" x14ac:dyDescent="0.25">
      <c r="A21" s="3" t="s">
        <v>29</v>
      </c>
      <c r="B21" s="4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2">
        <v>1.478791</v>
      </c>
      <c r="H21" s="4">
        <v>1.478791</v>
      </c>
      <c r="I21" s="4">
        <v>70.947000000000003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>
        <v>3540</v>
      </c>
      <c r="P21" t="s">
        <v>58</v>
      </c>
      <c r="Q21" t="s">
        <v>60</v>
      </c>
      <c r="R21" t="s">
        <v>66</v>
      </c>
    </row>
    <row r="22" spans="1:18" x14ac:dyDescent="0.25">
      <c r="A22" s="3" t="s">
        <v>43</v>
      </c>
      <c r="B22" s="4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2">
        <v>11.52126</v>
      </c>
      <c r="H22" s="4">
        <v>11.52126</v>
      </c>
      <c r="I22" s="4">
        <v>70.947000000000003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>
        <v>3540</v>
      </c>
      <c r="P22" t="s">
        <v>58</v>
      </c>
      <c r="Q22" t="s">
        <v>60</v>
      </c>
      <c r="R22" t="s">
        <v>66</v>
      </c>
    </row>
    <row r="23" spans="1:18" x14ac:dyDescent="0.25">
      <c r="A23" s="3" t="s">
        <v>30</v>
      </c>
      <c r="B23" s="4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2">
        <v>0.38815070000000002</v>
      </c>
      <c r="H23" s="4">
        <v>0.38815070000000002</v>
      </c>
      <c r="I23" s="4">
        <v>70.8934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>
        <v>4674</v>
      </c>
      <c r="P23" t="s">
        <v>58</v>
      </c>
      <c r="Q23" t="s">
        <v>60</v>
      </c>
    </row>
    <row r="24" spans="1:18" x14ac:dyDescent="0.25">
      <c r="A24" s="3" t="s">
        <v>28</v>
      </c>
      <c r="B24" s="4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2">
        <v>3.5220229999999999</v>
      </c>
      <c r="H24" s="4">
        <v>3.5220229999999999</v>
      </c>
      <c r="I24" s="4">
        <v>70.8934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>
        <v>4674</v>
      </c>
      <c r="P24" t="s">
        <v>58</v>
      </c>
      <c r="Q24" t="s">
        <v>60</v>
      </c>
    </row>
    <row r="25" spans="1:18" x14ac:dyDescent="0.25">
      <c r="A25" s="3" t="s">
        <v>29</v>
      </c>
      <c r="B25" s="4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2">
        <v>1.4919279999999999</v>
      </c>
      <c r="H25" s="4">
        <v>1.4919279999999999</v>
      </c>
      <c r="I25" s="4">
        <v>70.8934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>
        <v>4674</v>
      </c>
      <c r="P25" t="s">
        <v>58</v>
      </c>
      <c r="Q25" t="s">
        <v>60</v>
      </c>
    </row>
    <row r="26" spans="1:18" x14ac:dyDescent="0.25">
      <c r="A26" s="3" t="s">
        <v>43</v>
      </c>
      <c r="B26" s="4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2">
        <v>16.461939999999998</v>
      </c>
      <c r="H26" s="4">
        <v>16.461939999999998</v>
      </c>
      <c r="I26" s="4">
        <v>70.8934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>
        <v>4674</v>
      </c>
      <c r="P26" t="s">
        <v>58</v>
      </c>
      <c r="Q26" t="s">
        <v>60</v>
      </c>
    </row>
    <row r="27" spans="1:18" x14ac:dyDescent="0.25">
      <c r="A27" s="3" t="s">
        <v>30</v>
      </c>
      <c r="B27" s="4" t="s">
        <v>38</v>
      </c>
      <c r="C27" t="s">
        <v>49</v>
      </c>
      <c r="D27" t="s">
        <v>47</v>
      </c>
      <c r="E27">
        <v>1</v>
      </c>
      <c r="F27" t="str">
        <f t="shared" si="0"/>
        <v>Average Per Ton1-in-10July Monthly System Peak Day30% Cycling1</v>
      </c>
      <c r="G27" s="12">
        <v>0.39682469999999997</v>
      </c>
      <c r="H27" s="4">
        <v>0.39682469999999997</v>
      </c>
      <c r="I27" s="4">
        <v>71.679500000000004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>
        <v>1134</v>
      </c>
      <c r="P27" t="s">
        <v>58</v>
      </c>
      <c r="Q27" t="s">
        <v>60</v>
      </c>
      <c r="R27" t="s">
        <v>67</v>
      </c>
    </row>
    <row r="28" spans="1:18" x14ac:dyDescent="0.25">
      <c r="A28" s="3" t="s">
        <v>28</v>
      </c>
      <c r="B28" s="4" t="s">
        <v>38</v>
      </c>
      <c r="C28" t="s">
        <v>49</v>
      </c>
      <c r="D28" t="s">
        <v>47</v>
      </c>
      <c r="E28">
        <v>1</v>
      </c>
      <c r="F28" t="str">
        <f t="shared" si="0"/>
        <v>Average Per Premise1-in-10July Monthly System Peak Day30% Cycling1</v>
      </c>
      <c r="G28" s="12">
        <v>4.3897430000000002</v>
      </c>
      <c r="H28" s="4">
        <v>4.3897430000000002</v>
      </c>
      <c r="I28" s="4">
        <v>71.679500000000004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>
        <v>1134</v>
      </c>
      <c r="P28" t="s">
        <v>58</v>
      </c>
      <c r="Q28" t="s">
        <v>60</v>
      </c>
      <c r="R28" t="s">
        <v>67</v>
      </c>
    </row>
    <row r="29" spans="1:18" x14ac:dyDescent="0.25">
      <c r="A29" s="3" t="s">
        <v>29</v>
      </c>
      <c r="B29" s="4" t="s">
        <v>38</v>
      </c>
      <c r="C29" t="s">
        <v>49</v>
      </c>
      <c r="D29" t="s">
        <v>47</v>
      </c>
      <c r="E29">
        <v>1</v>
      </c>
      <c r="F29" t="str">
        <f t="shared" si="0"/>
        <v>Average Per Device1-in-10July Monthly System Peak Day30% Cycling1</v>
      </c>
      <c r="G29" s="12">
        <v>1.5349889999999999</v>
      </c>
      <c r="H29" s="4">
        <v>1.5349889999999999</v>
      </c>
      <c r="I29" s="4">
        <v>71.679500000000004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>
        <v>1134</v>
      </c>
      <c r="P29" t="s">
        <v>58</v>
      </c>
      <c r="Q29" t="s">
        <v>60</v>
      </c>
      <c r="R29" t="s">
        <v>67</v>
      </c>
    </row>
    <row r="30" spans="1:18" x14ac:dyDescent="0.25">
      <c r="A30" s="3" t="s">
        <v>43</v>
      </c>
      <c r="B30" s="4" t="s">
        <v>38</v>
      </c>
      <c r="C30" t="s">
        <v>49</v>
      </c>
      <c r="D30" t="s">
        <v>47</v>
      </c>
      <c r="E30">
        <v>1</v>
      </c>
      <c r="F30" t="str">
        <f t="shared" si="0"/>
        <v>Aggregate1-in-10July Monthly System Peak Day30% Cycling1</v>
      </c>
      <c r="G30" s="12">
        <v>4.9779679999999997</v>
      </c>
      <c r="H30" s="4">
        <v>4.9779679999999997</v>
      </c>
      <c r="I30" s="4">
        <v>71.679500000000004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>
        <v>1134</v>
      </c>
      <c r="P30" t="s">
        <v>58</v>
      </c>
      <c r="Q30" t="s">
        <v>60</v>
      </c>
      <c r="R30" t="s">
        <v>67</v>
      </c>
    </row>
    <row r="31" spans="1:18" x14ac:dyDescent="0.25">
      <c r="A31" s="3" t="s">
        <v>30</v>
      </c>
      <c r="B31" s="4" t="s">
        <v>38</v>
      </c>
      <c r="C31" t="s">
        <v>49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2">
        <v>0.38876660000000002</v>
      </c>
      <c r="H31" s="4">
        <v>0.38876670000000002</v>
      </c>
      <c r="I31" s="4">
        <v>71.870099999999994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>
        <v>3540</v>
      </c>
      <c r="P31" t="s">
        <v>58</v>
      </c>
      <c r="Q31" t="s">
        <v>60</v>
      </c>
      <c r="R31" t="s">
        <v>67</v>
      </c>
    </row>
    <row r="32" spans="1:18" x14ac:dyDescent="0.25">
      <c r="A32" s="3" t="s">
        <v>28</v>
      </c>
      <c r="B32" s="4" t="s">
        <v>38</v>
      </c>
      <c r="C32" t="s">
        <v>49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2">
        <v>3.2799930000000002</v>
      </c>
      <c r="H32" s="4">
        <v>3.2799930000000002</v>
      </c>
      <c r="I32" s="4">
        <v>71.870099999999994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>
        <v>3540</v>
      </c>
      <c r="P32" t="s">
        <v>58</v>
      </c>
      <c r="Q32" t="s">
        <v>60</v>
      </c>
      <c r="R32" t="s">
        <v>67</v>
      </c>
    </row>
    <row r="33" spans="1:18" x14ac:dyDescent="0.25">
      <c r="A33" s="3" t="s">
        <v>29</v>
      </c>
      <c r="B33" s="4" t="s">
        <v>38</v>
      </c>
      <c r="C33" t="s">
        <v>49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2">
        <v>1.490332</v>
      </c>
      <c r="H33" s="4">
        <v>1.490332</v>
      </c>
      <c r="I33" s="4">
        <v>71.870099999999994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>
        <v>3540</v>
      </c>
      <c r="P33" t="s">
        <v>58</v>
      </c>
      <c r="Q33" t="s">
        <v>60</v>
      </c>
      <c r="R33" t="s">
        <v>67</v>
      </c>
    </row>
    <row r="34" spans="1:18" x14ac:dyDescent="0.25">
      <c r="A34" s="3" t="s">
        <v>43</v>
      </c>
      <c r="B34" s="4" t="s">
        <v>38</v>
      </c>
      <c r="C34" t="s">
        <v>49</v>
      </c>
      <c r="D34" t="s">
        <v>31</v>
      </c>
      <c r="E34">
        <v>1</v>
      </c>
      <c r="F34" t="str">
        <f t="shared" si="0"/>
        <v>Aggregate1-in-10July Monthly System Peak Day50% Cycling1</v>
      </c>
      <c r="G34" s="12">
        <v>11.611179999999999</v>
      </c>
      <c r="H34" s="4">
        <v>11.611179999999999</v>
      </c>
      <c r="I34" s="4">
        <v>71.870099999999994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>
        <v>3540</v>
      </c>
      <c r="P34" t="s">
        <v>58</v>
      </c>
      <c r="Q34" t="s">
        <v>60</v>
      </c>
      <c r="R34" t="s">
        <v>67</v>
      </c>
    </row>
    <row r="35" spans="1:18" x14ac:dyDescent="0.25">
      <c r="A35" s="3" t="s">
        <v>30</v>
      </c>
      <c r="B35" s="4" t="s">
        <v>38</v>
      </c>
      <c r="C35" t="s">
        <v>49</v>
      </c>
      <c r="D35" t="s">
        <v>26</v>
      </c>
      <c r="E35">
        <v>1</v>
      </c>
      <c r="F35" t="str">
        <f t="shared" si="0"/>
        <v>Average Per Ton1-in-10July Monthly System Peak DayAll1</v>
      </c>
      <c r="G35" s="12">
        <v>0.3907215</v>
      </c>
      <c r="H35" s="4">
        <v>0.3907215</v>
      </c>
      <c r="I35" s="4">
        <v>71.823800000000006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>
        <v>4674</v>
      </c>
      <c r="P35" t="s">
        <v>58</v>
      </c>
      <c r="Q35" t="s">
        <v>60</v>
      </c>
    </row>
    <row r="36" spans="1:18" x14ac:dyDescent="0.25">
      <c r="A36" s="3" t="s">
        <v>28</v>
      </c>
      <c r="B36" s="4" t="s">
        <v>38</v>
      </c>
      <c r="C36" t="s">
        <v>49</v>
      </c>
      <c r="D36" t="s">
        <v>26</v>
      </c>
      <c r="E36">
        <v>1</v>
      </c>
      <c r="F36" t="str">
        <f t="shared" si="0"/>
        <v>Average Per Premise1-in-10July Monthly System Peak DayAll1</v>
      </c>
      <c r="G36" s="12">
        <v>3.5453510000000001</v>
      </c>
      <c r="H36" s="4">
        <v>3.5453510000000001</v>
      </c>
      <c r="I36" s="4">
        <v>71.823800000000006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>
        <v>4674</v>
      </c>
      <c r="P36" t="s">
        <v>58</v>
      </c>
      <c r="Q36" t="s">
        <v>60</v>
      </c>
    </row>
    <row r="37" spans="1:18" x14ac:dyDescent="0.25">
      <c r="A37" s="3" t="s">
        <v>29</v>
      </c>
      <c r="B37" s="4" t="s">
        <v>38</v>
      </c>
      <c r="C37" t="s">
        <v>49</v>
      </c>
      <c r="D37" t="s">
        <v>26</v>
      </c>
      <c r="E37">
        <v>1</v>
      </c>
      <c r="F37" t="str">
        <f t="shared" si="0"/>
        <v>Average Per Device1-in-10July Monthly System Peak DayAll1</v>
      </c>
      <c r="G37" s="12">
        <v>1.5018100000000001</v>
      </c>
      <c r="H37" s="4">
        <v>1.5018100000000001</v>
      </c>
      <c r="I37" s="4">
        <v>71.823800000000006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>
        <v>4674</v>
      </c>
      <c r="P37" t="s">
        <v>58</v>
      </c>
      <c r="Q37" t="s">
        <v>60</v>
      </c>
    </row>
    <row r="38" spans="1:18" x14ac:dyDescent="0.25">
      <c r="A38" s="3" t="s">
        <v>43</v>
      </c>
      <c r="B38" s="4" t="s">
        <v>38</v>
      </c>
      <c r="C38" t="s">
        <v>49</v>
      </c>
      <c r="D38" t="s">
        <v>26</v>
      </c>
      <c r="E38">
        <v>1</v>
      </c>
      <c r="F38" t="str">
        <f t="shared" si="0"/>
        <v>Aggregate1-in-10July Monthly System Peak DayAll1</v>
      </c>
      <c r="G38" s="12">
        <v>16.570969999999999</v>
      </c>
      <c r="H38" s="4">
        <v>16.570969999999999</v>
      </c>
      <c r="I38" s="4">
        <v>71.823800000000006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>
        <v>4674</v>
      </c>
      <c r="P38" t="s">
        <v>58</v>
      </c>
      <c r="Q38" t="s">
        <v>60</v>
      </c>
    </row>
    <row r="39" spans="1:18" x14ac:dyDescent="0.25">
      <c r="A39" s="3" t="s">
        <v>30</v>
      </c>
      <c r="B39" s="4" t="s">
        <v>38</v>
      </c>
      <c r="C39" t="s">
        <v>50</v>
      </c>
      <c r="D39" t="s">
        <v>47</v>
      </c>
      <c r="E39">
        <v>1</v>
      </c>
      <c r="F39" t="str">
        <f t="shared" si="0"/>
        <v>Average Per Ton1-in-10June Monthly System Peak Day30% Cycling1</v>
      </c>
      <c r="G39" s="12">
        <v>0.37705480000000002</v>
      </c>
      <c r="H39" s="4">
        <v>0.37705480000000002</v>
      </c>
      <c r="I39" s="4">
        <v>66.212900000000005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>
        <v>1134</v>
      </c>
      <c r="P39" t="s">
        <v>58</v>
      </c>
      <c r="Q39" t="s">
        <v>60</v>
      </c>
      <c r="R39" t="s">
        <v>68</v>
      </c>
    </row>
    <row r="40" spans="1:18" x14ac:dyDescent="0.25">
      <c r="A40" s="3" t="s">
        <v>28</v>
      </c>
      <c r="B40" s="4" t="s">
        <v>38</v>
      </c>
      <c r="C40" t="s">
        <v>50</v>
      </c>
      <c r="D40" t="s">
        <v>47</v>
      </c>
      <c r="E40">
        <v>1</v>
      </c>
      <c r="F40" t="str">
        <f t="shared" si="0"/>
        <v>Average Per Premise1-in-10June Monthly System Peak Day30% Cycling1</v>
      </c>
      <c r="G40" s="12">
        <v>4.1710440000000002</v>
      </c>
      <c r="H40" s="4">
        <v>4.1710440000000002</v>
      </c>
      <c r="I40" s="4">
        <v>66.212900000000005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>
        <v>1134</v>
      </c>
      <c r="P40" t="s">
        <v>58</v>
      </c>
      <c r="Q40" t="s">
        <v>60</v>
      </c>
      <c r="R40" t="s">
        <v>68</v>
      </c>
    </row>
    <row r="41" spans="1:18" x14ac:dyDescent="0.25">
      <c r="A41" s="3" t="s">
        <v>29</v>
      </c>
      <c r="B41" s="4" t="s">
        <v>38</v>
      </c>
      <c r="C41" t="s">
        <v>50</v>
      </c>
      <c r="D41" t="s">
        <v>47</v>
      </c>
      <c r="E41">
        <v>1</v>
      </c>
      <c r="F41" t="str">
        <f t="shared" si="0"/>
        <v>Average Per Device1-in-10June Monthly System Peak Day30% Cycling1</v>
      </c>
      <c r="G41" s="12">
        <v>1.458515</v>
      </c>
      <c r="H41" s="4">
        <v>1.458515</v>
      </c>
      <c r="I41" s="4">
        <v>66.212900000000005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>
        <v>1134</v>
      </c>
      <c r="P41" t="s">
        <v>58</v>
      </c>
      <c r="Q41" t="s">
        <v>60</v>
      </c>
      <c r="R41" t="s">
        <v>68</v>
      </c>
    </row>
    <row r="42" spans="1:18" x14ac:dyDescent="0.25">
      <c r="A42" s="3" t="s">
        <v>43</v>
      </c>
      <c r="B42" s="4" t="s">
        <v>38</v>
      </c>
      <c r="C42" t="s">
        <v>50</v>
      </c>
      <c r="D42" t="s">
        <v>47</v>
      </c>
      <c r="E42">
        <v>1</v>
      </c>
      <c r="F42" t="str">
        <f t="shared" si="0"/>
        <v>Aggregate1-in-10June Monthly System Peak Day30% Cycling1</v>
      </c>
      <c r="G42" s="12">
        <v>4.7299639999999998</v>
      </c>
      <c r="H42" s="4">
        <v>4.7299639999999998</v>
      </c>
      <c r="I42" s="4">
        <v>66.212900000000005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>
        <v>1134</v>
      </c>
      <c r="P42" t="s">
        <v>58</v>
      </c>
      <c r="Q42" t="s">
        <v>60</v>
      </c>
      <c r="R42" t="s">
        <v>68</v>
      </c>
    </row>
    <row r="43" spans="1:18" x14ac:dyDescent="0.25">
      <c r="A43" s="3" t="s">
        <v>30</v>
      </c>
      <c r="B43" s="4" t="s">
        <v>38</v>
      </c>
      <c r="C43" t="s">
        <v>50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2">
        <v>0.34911880000000001</v>
      </c>
      <c r="H43" s="4">
        <v>0.34911880000000001</v>
      </c>
      <c r="I43" s="4">
        <v>66.483000000000004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>
        <v>3540</v>
      </c>
      <c r="P43" t="s">
        <v>58</v>
      </c>
      <c r="Q43" t="s">
        <v>60</v>
      </c>
      <c r="R43" t="s">
        <v>68</v>
      </c>
    </row>
    <row r="44" spans="1:18" x14ac:dyDescent="0.25">
      <c r="A44" s="3" t="s">
        <v>28</v>
      </c>
      <c r="B44" s="4" t="s">
        <v>38</v>
      </c>
      <c r="C44" t="s">
        <v>50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2">
        <v>2.9454880000000001</v>
      </c>
      <c r="H44" s="4">
        <v>2.9454880000000001</v>
      </c>
      <c r="I44" s="4">
        <v>66.483000000000004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>
        <v>3540</v>
      </c>
      <c r="P44" t="s">
        <v>58</v>
      </c>
      <c r="Q44" t="s">
        <v>60</v>
      </c>
      <c r="R44" t="s">
        <v>68</v>
      </c>
    </row>
    <row r="45" spans="1:18" x14ac:dyDescent="0.25">
      <c r="A45" s="3" t="s">
        <v>29</v>
      </c>
      <c r="B45" s="4" t="s">
        <v>38</v>
      </c>
      <c r="C45" t="s">
        <v>50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2">
        <v>1.3383430000000001</v>
      </c>
      <c r="H45" s="4">
        <v>1.3383430000000001</v>
      </c>
      <c r="I45" s="4">
        <v>66.483000000000004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>
        <v>3540</v>
      </c>
      <c r="P45" t="s">
        <v>58</v>
      </c>
      <c r="Q45" t="s">
        <v>60</v>
      </c>
      <c r="R45" t="s">
        <v>68</v>
      </c>
    </row>
    <row r="46" spans="1:18" x14ac:dyDescent="0.25">
      <c r="A46" s="3" t="s">
        <v>43</v>
      </c>
      <c r="B46" s="4" t="s">
        <v>38</v>
      </c>
      <c r="C46" t="s">
        <v>50</v>
      </c>
      <c r="D46" t="s">
        <v>31</v>
      </c>
      <c r="E46">
        <v>1</v>
      </c>
      <c r="F46" t="str">
        <f t="shared" si="0"/>
        <v>Aggregate1-in-10June Monthly System Peak Day50% Cycling1</v>
      </c>
      <c r="G46" s="12">
        <v>10.42703</v>
      </c>
      <c r="H46" s="4">
        <v>10.42703</v>
      </c>
      <c r="I46" s="4">
        <v>66.483000000000004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>
        <v>3540</v>
      </c>
      <c r="P46" t="s">
        <v>58</v>
      </c>
      <c r="Q46" t="s">
        <v>60</v>
      </c>
      <c r="R46" t="s">
        <v>68</v>
      </c>
    </row>
    <row r="47" spans="1:18" x14ac:dyDescent="0.25">
      <c r="A47" s="3" t="s">
        <v>30</v>
      </c>
      <c r="B47" s="4" t="s">
        <v>38</v>
      </c>
      <c r="C47" t="s">
        <v>50</v>
      </c>
      <c r="D47" t="s">
        <v>26</v>
      </c>
      <c r="E47">
        <v>1</v>
      </c>
      <c r="F47" t="str">
        <f t="shared" si="0"/>
        <v>Average Per Ton1-in-10June Monthly System Peak DayAll1</v>
      </c>
      <c r="G47" s="12">
        <v>0.35589609999999999</v>
      </c>
      <c r="H47" s="4">
        <v>0.35589609999999999</v>
      </c>
      <c r="I47" s="4">
        <v>66.417500000000004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>
        <v>4674</v>
      </c>
      <c r="P47" t="s">
        <v>58</v>
      </c>
      <c r="Q47" t="s">
        <v>60</v>
      </c>
    </row>
    <row r="48" spans="1:18" x14ac:dyDescent="0.25">
      <c r="A48" s="3" t="s">
        <v>28</v>
      </c>
      <c r="B48" s="4" t="s">
        <v>38</v>
      </c>
      <c r="C48" t="s">
        <v>50</v>
      </c>
      <c r="D48" t="s">
        <v>26</v>
      </c>
      <c r="E48">
        <v>1</v>
      </c>
      <c r="F48" t="str">
        <f t="shared" si="0"/>
        <v>Average Per Premise1-in-10June Monthly System Peak DayAll1</v>
      </c>
      <c r="G48" s="12">
        <v>3.2293500000000002</v>
      </c>
      <c r="H48" s="4">
        <v>3.2293500000000002</v>
      </c>
      <c r="I48" s="4">
        <v>66.417500000000004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>
        <v>4674</v>
      </c>
      <c r="P48" t="s">
        <v>58</v>
      </c>
      <c r="Q48" t="s">
        <v>60</v>
      </c>
    </row>
    <row r="49" spans="1:18" x14ac:dyDescent="0.25">
      <c r="A49" s="3" t="s">
        <v>29</v>
      </c>
      <c r="B49" s="4" t="s">
        <v>38</v>
      </c>
      <c r="C49" t="s">
        <v>50</v>
      </c>
      <c r="D49" t="s">
        <v>26</v>
      </c>
      <c r="E49">
        <v>1</v>
      </c>
      <c r="F49" t="str">
        <f t="shared" si="0"/>
        <v>Average Per Device1-in-10June Monthly System Peak DayAll1</v>
      </c>
      <c r="G49" s="12">
        <v>1.3679520000000001</v>
      </c>
      <c r="H49" s="4">
        <v>1.3679520000000001</v>
      </c>
      <c r="I49" s="4">
        <v>66.417500000000004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>
        <v>4674</v>
      </c>
      <c r="P49" t="s">
        <v>58</v>
      </c>
      <c r="Q49" t="s">
        <v>60</v>
      </c>
    </row>
    <row r="50" spans="1:18" x14ac:dyDescent="0.25">
      <c r="A50" s="3" t="s">
        <v>43</v>
      </c>
      <c r="B50" s="4" t="s">
        <v>38</v>
      </c>
      <c r="C50" t="s">
        <v>50</v>
      </c>
      <c r="D50" t="s">
        <v>26</v>
      </c>
      <c r="E50">
        <v>1</v>
      </c>
      <c r="F50" t="str">
        <f t="shared" si="0"/>
        <v>Aggregate1-in-10June Monthly System Peak DayAll1</v>
      </c>
      <c r="G50" s="12">
        <v>15.09398</v>
      </c>
      <c r="H50" s="4">
        <v>15.09398</v>
      </c>
      <c r="I50" s="4">
        <v>66.417500000000004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>
        <v>4674</v>
      </c>
      <c r="P50" t="s">
        <v>58</v>
      </c>
      <c r="Q50" t="s">
        <v>60</v>
      </c>
    </row>
    <row r="51" spans="1:18" x14ac:dyDescent="0.25">
      <c r="A51" s="3" t="s">
        <v>30</v>
      </c>
      <c r="B51" s="4" t="s">
        <v>38</v>
      </c>
      <c r="C51" t="s">
        <v>51</v>
      </c>
      <c r="D51" t="s">
        <v>47</v>
      </c>
      <c r="E51">
        <v>1</v>
      </c>
      <c r="F51" t="str">
        <f t="shared" si="0"/>
        <v>Average Per Ton1-in-10May Monthly System Peak Day30% Cycling1</v>
      </c>
      <c r="G51" s="12">
        <v>0.38799660000000002</v>
      </c>
      <c r="H51" s="4">
        <v>0.38799660000000002</v>
      </c>
      <c r="I51" s="4">
        <v>67.594200000000001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>
        <v>1134</v>
      </c>
      <c r="P51" t="s">
        <v>58</v>
      </c>
      <c r="Q51" t="s">
        <v>60</v>
      </c>
      <c r="R51" t="s">
        <v>69</v>
      </c>
    </row>
    <row r="52" spans="1:18" x14ac:dyDescent="0.25">
      <c r="A52" s="3" t="s">
        <v>28</v>
      </c>
      <c r="B52" s="4" t="s">
        <v>38</v>
      </c>
      <c r="C52" t="s">
        <v>51</v>
      </c>
      <c r="D52" t="s">
        <v>47</v>
      </c>
      <c r="E52">
        <v>1</v>
      </c>
      <c r="F52" t="str">
        <f t="shared" si="0"/>
        <v>Average Per Premise1-in-10May Monthly System Peak Day30% Cycling1</v>
      </c>
      <c r="G52" s="12">
        <v>4.292084</v>
      </c>
      <c r="H52" s="4">
        <v>4.292084</v>
      </c>
      <c r="I52" s="4">
        <v>67.594200000000001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>
        <v>1134</v>
      </c>
      <c r="P52" t="s">
        <v>58</v>
      </c>
      <c r="Q52" t="s">
        <v>60</v>
      </c>
      <c r="R52" t="s">
        <v>69</v>
      </c>
    </row>
    <row r="53" spans="1:18" x14ac:dyDescent="0.25">
      <c r="A53" s="3" t="s">
        <v>29</v>
      </c>
      <c r="B53" s="4" t="s">
        <v>38</v>
      </c>
      <c r="C53" t="s">
        <v>51</v>
      </c>
      <c r="D53" t="s">
        <v>47</v>
      </c>
      <c r="E53">
        <v>1</v>
      </c>
      <c r="F53" t="str">
        <f t="shared" si="0"/>
        <v>Average Per Device1-in-10May Monthly System Peak Day30% Cycling1</v>
      </c>
      <c r="G53" s="12">
        <v>1.50084</v>
      </c>
      <c r="H53" s="4">
        <v>1.50084</v>
      </c>
      <c r="I53" s="4">
        <v>67.594200000000001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>
        <v>1134</v>
      </c>
      <c r="P53" t="s">
        <v>58</v>
      </c>
      <c r="Q53" t="s">
        <v>60</v>
      </c>
      <c r="R53" t="s">
        <v>69</v>
      </c>
    </row>
    <row r="54" spans="1:18" x14ac:dyDescent="0.25">
      <c r="A54" s="3" t="s">
        <v>43</v>
      </c>
      <c r="B54" s="4" t="s">
        <v>38</v>
      </c>
      <c r="C54" t="s">
        <v>51</v>
      </c>
      <c r="D54" t="s">
        <v>47</v>
      </c>
      <c r="E54">
        <v>1</v>
      </c>
      <c r="F54" t="str">
        <f t="shared" si="0"/>
        <v>Aggregate1-in-10May Monthly System Peak Day30% Cycling1</v>
      </c>
      <c r="G54" s="12">
        <v>4.8672240000000002</v>
      </c>
      <c r="H54" s="4">
        <v>4.8672240000000002</v>
      </c>
      <c r="I54" s="4">
        <v>67.594200000000001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>
        <v>1134</v>
      </c>
      <c r="P54" t="s">
        <v>58</v>
      </c>
      <c r="Q54" t="s">
        <v>60</v>
      </c>
      <c r="R54" t="s">
        <v>69</v>
      </c>
    </row>
    <row r="55" spans="1:18" x14ac:dyDescent="0.25">
      <c r="A55" s="3" t="s">
        <v>30</v>
      </c>
      <c r="B55" s="4" t="s">
        <v>38</v>
      </c>
      <c r="C55" t="s">
        <v>51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2">
        <v>0.37139759999999999</v>
      </c>
      <c r="H55" s="4">
        <v>0.37139759999999999</v>
      </c>
      <c r="I55" s="4">
        <v>68.111599999999996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>
        <v>3540</v>
      </c>
      <c r="P55" t="s">
        <v>58</v>
      </c>
      <c r="Q55" t="s">
        <v>60</v>
      </c>
      <c r="R55" t="s">
        <v>69</v>
      </c>
    </row>
    <row r="56" spans="1:18" x14ac:dyDescent="0.25">
      <c r="A56" s="3" t="s">
        <v>28</v>
      </c>
      <c r="B56" s="4" t="s">
        <v>38</v>
      </c>
      <c r="C56" t="s">
        <v>51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2">
        <v>3.1334520000000001</v>
      </c>
      <c r="H56" s="4">
        <v>3.1334520000000001</v>
      </c>
      <c r="I56" s="4">
        <v>68.111599999999996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>
        <v>3540</v>
      </c>
      <c r="P56" t="s">
        <v>58</v>
      </c>
      <c r="Q56" t="s">
        <v>60</v>
      </c>
      <c r="R56" t="s">
        <v>69</v>
      </c>
    </row>
    <row r="57" spans="1:18" x14ac:dyDescent="0.25">
      <c r="A57" s="3" t="s">
        <v>29</v>
      </c>
      <c r="B57" s="4" t="s">
        <v>38</v>
      </c>
      <c r="C57" t="s">
        <v>51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2">
        <v>1.423748</v>
      </c>
      <c r="H57" s="4">
        <v>1.423748</v>
      </c>
      <c r="I57" s="4">
        <v>68.111599999999996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>
        <v>3540</v>
      </c>
      <c r="P57" t="s">
        <v>58</v>
      </c>
      <c r="Q57" t="s">
        <v>60</v>
      </c>
      <c r="R57" t="s">
        <v>69</v>
      </c>
    </row>
    <row r="58" spans="1:18" x14ac:dyDescent="0.25">
      <c r="A58" s="3" t="s">
        <v>43</v>
      </c>
      <c r="B58" s="4" t="s">
        <v>38</v>
      </c>
      <c r="C58" t="s">
        <v>51</v>
      </c>
      <c r="D58" t="s">
        <v>31</v>
      </c>
      <c r="E58">
        <v>1</v>
      </c>
      <c r="F58" t="str">
        <f t="shared" si="0"/>
        <v>Aggregate1-in-10May Monthly System Peak Day50% Cycling1</v>
      </c>
      <c r="G58" s="12">
        <v>11.092420000000001</v>
      </c>
      <c r="H58" s="4">
        <v>11.092420000000001</v>
      </c>
      <c r="I58" s="4">
        <v>68.111599999999996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>
        <v>3540</v>
      </c>
      <c r="P58" t="s">
        <v>58</v>
      </c>
      <c r="Q58" t="s">
        <v>60</v>
      </c>
      <c r="R58" t="s">
        <v>69</v>
      </c>
    </row>
    <row r="59" spans="1:18" x14ac:dyDescent="0.25">
      <c r="A59" s="3" t="s">
        <v>30</v>
      </c>
      <c r="B59" s="4" t="s">
        <v>38</v>
      </c>
      <c r="C59" t="s">
        <v>51</v>
      </c>
      <c r="D59" t="s">
        <v>26</v>
      </c>
      <c r="E59">
        <v>1</v>
      </c>
      <c r="F59" t="str">
        <f t="shared" si="0"/>
        <v>Average Per Ton1-in-10May Monthly System Peak DayAll1</v>
      </c>
      <c r="G59" s="12">
        <v>0.37542449999999999</v>
      </c>
      <c r="H59" s="4">
        <v>0.37542449999999999</v>
      </c>
      <c r="I59" s="4">
        <v>67.986099999999993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>
        <v>4674</v>
      </c>
      <c r="P59" t="s">
        <v>58</v>
      </c>
      <c r="Q59" t="s">
        <v>60</v>
      </c>
    </row>
    <row r="60" spans="1:18" x14ac:dyDescent="0.25">
      <c r="A60" s="3" t="s">
        <v>28</v>
      </c>
      <c r="B60" s="4" t="s">
        <v>38</v>
      </c>
      <c r="C60" t="s">
        <v>51</v>
      </c>
      <c r="D60" t="s">
        <v>26</v>
      </c>
      <c r="E60">
        <v>1</v>
      </c>
      <c r="F60" t="str">
        <f t="shared" si="0"/>
        <v>Average Per Premise1-in-10May Monthly System Peak DayAll1</v>
      </c>
      <c r="G60" s="12">
        <v>3.4065479999999999</v>
      </c>
      <c r="H60" s="4">
        <v>3.4065479999999999</v>
      </c>
      <c r="I60" s="4">
        <v>67.986099999999993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>
        <v>4674</v>
      </c>
      <c r="P60" t="s">
        <v>58</v>
      </c>
      <c r="Q60" t="s">
        <v>60</v>
      </c>
    </row>
    <row r="61" spans="1:18" x14ac:dyDescent="0.25">
      <c r="A61" s="3" t="s">
        <v>29</v>
      </c>
      <c r="B61" s="4" t="s">
        <v>38</v>
      </c>
      <c r="C61" t="s">
        <v>51</v>
      </c>
      <c r="D61" t="s">
        <v>26</v>
      </c>
      <c r="E61">
        <v>1</v>
      </c>
      <c r="F61" t="str">
        <f t="shared" si="0"/>
        <v>Average Per Device1-in-10May Monthly System Peak DayAll1</v>
      </c>
      <c r="G61" s="12">
        <v>1.4430130000000001</v>
      </c>
      <c r="H61" s="4">
        <v>1.4430130000000001</v>
      </c>
      <c r="I61" s="4">
        <v>67.986099999999993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>
        <v>4674</v>
      </c>
      <c r="P61" t="s">
        <v>58</v>
      </c>
      <c r="Q61" t="s">
        <v>60</v>
      </c>
    </row>
    <row r="62" spans="1:18" x14ac:dyDescent="0.25">
      <c r="A62" s="3" t="s">
        <v>43</v>
      </c>
      <c r="B62" s="4" t="s">
        <v>38</v>
      </c>
      <c r="C62" t="s">
        <v>51</v>
      </c>
      <c r="D62" t="s">
        <v>26</v>
      </c>
      <c r="E62">
        <v>1</v>
      </c>
      <c r="F62" t="str">
        <f t="shared" si="0"/>
        <v>Aggregate1-in-10May Monthly System Peak DayAll1</v>
      </c>
      <c r="G62" s="12">
        <v>15.9222</v>
      </c>
      <c r="H62" s="4">
        <v>15.9222</v>
      </c>
      <c r="I62" s="4">
        <v>67.986099999999993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>
        <v>4674</v>
      </c>
      <c r="P62" t="s">
        <v>58</v>
      </c>
      <c r="Q62" t="s">
        <v>60</v>
      </c>
    </row>
    <row r="63" spans="1:18" x14ac:dyDescent="0.25">
      <c r="A63" s="3" t="s">
        <v>30</v>
      </c>
      <c r="B63" s="4" t="s">
        <v>38</v>
      </c>
      <c r="C63" t="s">
        <v>52</v>
      </c>
      <c r="D63" t="s">
        <v>47</v>
      </c>
      <c r="E63">
        <v>1</v>
      </c>
      <c r="F63" t="str">
        <f t="shared" si="0"/>
        <v>Average Per Ton1-in-10October Monthly System Peak Day30% Cycling1</v>
      </c>
      <c r="G63" s="12">
        <v>0.3890651</v>
      </c>
      <c r="H63" s="4">
        <v>0.3890651</v>
      </c>
      <c r="I63" s="4">
        <v>69.379400000000004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>
        <v>1134</v>
      </c>
      <c r="P63" t="s">
        <v>58</v>
      </c>
      <c r="Q63" t="s">
        <v>60</v>
      </c>
      <c r="R63" t="s">
        <v>70</v>
      </c>
    </row>
    <row r="64" spans="1:18" x14ac:dyDescent="0.25">
      <c r="A64" s="3" t="s">
        <v>28</v>
      </c>
      <c r="B64" s="4" t="s">
        <v>38</v>
      </c>
      <c r="C64" t="s">
        <v>52</v>
      </c>
      <c r="D64" t="s">
        <v>47</v>
      </c>
      <c r="E64">
        <v>1</v>
      </c>
      <c r="F64" t="str">
        <f t="shared" si="0"/>
        <v>Average Per Premise1-in-10October Monthly System Peak Day30% Cycling1</v>
      </c>
      <c r="G64" s="12">
        <v>4.3039040000000002</v>
      </c>
      <c r="H64" s="4">
        <v>4.3039040000000002</v>
      </c>
      <c r="I64" s="4">
        <v>69.379400000000004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>
        <v>1134</v>
      </c>
      <c r="P64" t="s">
        <v>58</v>
      </c>
      <c r="Q64" t="s">
        <v>60</v>
      </c>
      <c r="R64" t="s">
        <v>70</v>
      </c>
    </row>
    <row r="65" spans="1:18" x14ac:dyDescent="0.25">
      <c r="A65" s="3" t="s">
        <v>29</v>
      </c>
      <c r="B65" s="4" t="s">
        <v>38</v>
      </c>
      <c r="C65" t="s">
        <v>52</v>
      </c>
      <c r="D65" t="s">
        <v>47</v>
      </c>
      <c r="E65">
        <v>1</v>
      </c>
      <c r="F65" t="str">
        <f t="shared" si="0"/>
        <v>Average Per Device1-in-10October Monthly System Peak Day30% Cycling1</v>
      </c>
      <c r="G65" s="12">
        <v>1.5049729999999999</v>
      </c>
      <c r="H65" s="4">
        <v>1.5049729999999999</v>
      </c>
      <c r="I65" s="4">
        <v>69.379400000000004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>
        <v>1134</v>
      </c>
      <c r="P65" t="s">
        <v>58</v>
      </c>
      <c r="Q65" t="s">
        <v>60</v>
      </c>
      <c r="R65" t="s">
        <v>70</v>
      </c>
    </row>
    <row r="66" spans="1:18" x14ac:dyDescent="0.25">
      <c r="A66" s="3" t="s">
        <v>43</v>
      </c>
      <c r="B66" s="4" t="s">
        <v>38</v>
      </c>
      <c r="C66" t="s">
        <v>52</v>
      </c>
      <c r="D66" t="s">
        <v>47</v>
      </c>
      <c r="E66">
        <v>1</v>
      </c>
      <c r="F66" t="str">
        <f t="shared" si="0"/>
        <v>Aggregate1-in-10October Monthly System Peak Day30% Cycling1</v>
      </c>
      <c r="G66" s="12">
        <v>4.8806269999999996</v>
      </c>
      <c r="H66" s="4">
        <v>4.8806269999999996</v>
      </c>
      <c r="I66" s="4">
        <v>69.379400000000004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>
        <v>1134</v>
      </c>
      <c r="P66" t="s">
        <v>58</v>
      </c>
      <c r="Q66" t="s">
        <v>60</v>
      </c>
      <c r="R66" t="s">
        <v>70</v>
      </c>
    </row>
    <row r="67" spans="1:18" x14ac:dyDescent="0.25">
      <c r="A67" s="3" t="s">
        <v>30</v>
      </c>
      <c r="B67" s="4" t="s">
        <v>38</v>
      </c>
      <c r="C67" t="s">
        <v>52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2">
        <v>0.37305670000000002</v>
      </c>
      <c r="H67" s="4">
        <v>0.37305670000000002</v>
      </c>
      <c r="I67" s="4">
        <v>69.626099999999994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>
        <v>3540</v>
      </c>
      <c r="P67" t="s">
        <v>58</v>
      </c>
      <c r="Q67" t="s">
        <v>60</v>
      </c>
      <c r="R67" t="s">
        <v>70</v>
      </c>
    </row>
    <row r="68" spans="1:18" x14ac:dyDescent="0.25">
      <c r="A68" s="3" t="s">
        <v>28</v>
      </c>
      <c r="B68" s="4" t="s">
        <v>38</v>
      </c>
      <c r="C68" t="s">
        <v>52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2">
        <v>3.1474500000000001</v>
      </c>
      <c r="H68" s="4">
        <v>3.1474489999999999</v>
      </c>
      <c r="I68" s="4">
        <v>69.626099999999994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>
        <v>3540</v>
      </c>
      <c r="P68" t="s">
        <v>58</v>
      </c>
      <c r="Q68" t="s">
        <v>60</v>
      </c>
      <c r="R68" t="s">
        <v>70</v>
      </c>
    </row>
    <row r="69" spans="1:18" x14ac:dyDescent="0.25">
      <c r="A69" s="3" t="s">
        <v>29</v>
      </c>
      <c r="B69" s="4" t="s">
        <v>38</v>
      </c>
      <c r="C69" t="s">
        <v>52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2">
        <v>1.4301079999999999</v>
      </c>
      <c r="H69" s="4">
        <v>1.4301079999999999</v>
      </c>
      <c r="I69" s="4">
        <v>69.626099999999994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>
        <v>3540</v>
      </c>
      <c r="P69" t="s">
        <v>58</v>
      </c>
      <c r="Q69" t="s">
        <v>60</v>
      </c>
      <c r="R69" t="s">
        <v>70</v>
      </c>
    </row>
    <row r="70" spans="1:18" x14ac:dyDescent="0.25">
      <c r="A70" s="3" t="s">
        <v>43</v>
      </c>
      <c r="B70" s="4" t="s">
        <v>38</v>
      </c>
      <c r="C70" t="s">
        <v>52</v>
      </c>
      <c r="D70" t="s">
        <v>31</v>
      </c>
      <c r="E70">
        <v>1</v>
      </c>
      <c r="F70" t="str">
        <f t="shared" si="1"/>
        <v>Aggregate1-in-10October Monthly System Peak Day50% Cycling1</v>
      </c>
      <c r="G70" s="12">
        <v>11.141970000000001</v>
      </c>
      <c r="H70" s="4">
        <v>11.141970000000001</v>
      </c>
      <c r="I70" s="4">
        <v>69.626099999999994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>
        <v>3540</v>
      </c>
      <c r="P70" t="s">
        <v>58</v>
      </c>
      <c r="Q70" t="s">
        <v>60</v>
      </c>
      <c r="R70" t="s">
        <v>70</v>
      </c>
    </row>
    <row r="71" spans="1:18" x14ac:dyDescent="0.25">
      <c r="A71" s="3" t="s">
        <v>30</v>
      </c>
      <c r="B71" s="4" t="s">
        <v>38</v>
      </c>
      <c r="C71" t="s">
        <v>52</v>
      </c>
      <c r="D71" t="s">
        <v>26</v>
      </c>
      <c r="E71">
        <v>1</v>
      </c>
      <c r="F71" t="str">
        <f t="shared" si="1"/>
        <v>Average Per Ton1-in-10October Monthly System Peak DayAll1</v>
      </c>
      <c r="G71" s="12">
        <v>0.37694030000000001</v>
      </c>
      <c r="H71" s="4">
        <v>0.37694030000000001</v>
      </c>
      <c r="I71" s="4">
        <v>69.566199999999995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>
        <v>4674</v>
      </c>
      <c r="P71" t="s">
        <v>58</v>
      </c>
      <c r="Q71" t="s">
        <v>60</v>
      </c>
    </row>
    <row r="72" spans="1:18" x14ac:dyDescent="0.25">
      <c r="A72" s="3" t="s">
        <v>28</v>
      </c>
      <c r="B72" s="4" t="s">
        <v>38</v>
      </c>
      <c r="C72" t="s">
        <v>52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2">
        <v>3.420302</v>
      </c>
      <c r="H72" s="4">
        <v>3.420302</v>
      </c>
      <c r="I72" s="4">
        <v>69.566199999999995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>
        <v>4674</v>
      </c>
      <c r="P72" t="s">
        <v>58</v>
      </c>
      <c r="Q72" t="s">
        <v>60</v>
      </c>
    </row>
    <row r="73" spans="1:18" x14ac:dyDescent="0.25">
      <c r="A73" s="3" t="s">
        <v>29</v>
      </c>
      <c r="B73" s="4" t="s">
        <v>38</v>
      </c>
      <c r="C73" t="s">
        <v>52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2">
        <v>1.448839</v>
      </c>
      <c r="H73" s="4">
        <v>1.448839</v>
      </c>
      <c r="I73" s="4">
        <v>69.566199999999995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>
        <v>4674</v>
      </c>
      <c r="P73" t="s">
        <v>58</v>
      </c>
      <c r="Q73" t="s">
        <v>60</v>
      </c>
    </row>
    <row r="74" spans="1:18" x14ac:dyDescent="0.25">
      <c r="A74" s="3" t="s">
        <v>43</v>
      </c>
      <c r="B74" s="4" t="s">
        <v>38</v>
      </c>
      <c r="C74" t="s">
        <v>52</v>
      </c>
      <c r="D74" t="s">
        <v>26</v>
      </c>
      <c r="E74">
        <v>1</v>
      </c>
      <c r="F74" t="str">
        <f t="shared" si="1"/>
        <v>Aggregate1-in-10October Monthly System Peak DayAll1</v>
      </c>
      <c r="G74" s="12">
        <v>15.98649</v>
      </c>
      <c r="H74" s="4">
        <v>15.98649</v>
      </c>
      <c r="I74" s="4">
        <v>69.566199999999995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>
        <v>4674</v>
      </c>
      <c r="P74" t="s">
        <v>58</v>
      </c>
      <c r="Q74" t="s">
        <v>60</v>
      </c>
    </row>
    <row r="75" spans="1:18" x14ac:dyDescent="0.25">
      <c r="A75" s="3" t="s">
        <v>30</v>
      </c>
      <c r="B75" s="4" t="s">
        <v>38</v>
      </c>
      <c r="C75" t="s">
        <v>53</v>
      </c>
      <c r="D75" t="s">
        <v>47</v>
      </c>
      <c r="E75">
        <v>1</v>
      </c>
      <c r="F75" t="str">
        <f t="shared" si="1"/>
        <v>Average Per Ton1-in-10September Monthly System Peak Day30% Cycling1</v>
      </c>
      <c r="G75" s="12">
        <v>0.40877029999999998</v>
      </c>
      <c r="H75" s="4">
        <v>0.40877029999999998</v>
      </c>
      <c r="I75" s="4">
        <v>71.470600000000005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>
        <v>1134</v>
      </c>
      <c r="P75" t="s">
        <v>58</v>
      </c>
      <c r="Q75" t="s">
        <v>60</v>
      </c>
      <c r="R75" t="s">
        <v>71</v>
      </c>
    </row>
    <row r="76" spans="1:18" x14ac:dyDescent="0.25">
      <c r="A76" s="3" t="s">
        <v>28</v>
      </c>
      <c r="B76" s="4" t="s">
        <v>38</v>
      </c>
      <c r="C76" t="s">
        <v>53</v>
      </c>
      <c r="D76" t="s">
        <v>47</v>
      </c>
      <c r="E76">
        <v>1</v>
      </c>
      <c r="F76" t="str">
        <f t="shared" si="1"/>
        <v>Average Per Premise1-in-10September Monthly System Peak Day30% Cycling1</v>
      </c>
      <c r="G76" s="12">
        <v>4.5218860000000003</v>
      </c>
      <c r="H76" s="4">
        <v>4.5218860000000003</v>
      </c>
      <c r="I76" s="4">
        <v>71.470600000000005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>
        <v>1134</v>
      </c>
      <c r="P76" t="s">
        <v>58</v>
      </c>
      <c r="Q76" t="s">
        <v>60</v>
      </c>
      <c r="R76" t="s">
        <v>71</v>
      </c>
    </row>
    <row r="77" spans="1:18" x14ac:dyDescent="0.25">
      <c r="A77" s="3" t="s">
        <v>29</v>
      </c>
      <c r="B77" s="4" t="s">
        <v>38</v>
      </c>
      <c r="C77" t="s">
        <v>53</v>
      </c>
      <c r="D77" t="s">
        <v>47</v>
      </c>
      <c r="E77">
        <v>1</v>
      </c>
      <c r="F77" t="str">
        <f t="shared" si="1"/>
        <v>Average Per Device1-in-10September Monthly System Peak Day30% Cycling1</v>
      </c>
      <c r="G77" s="12">
        <v>1.581196</v>
      </c>
      <c r="H77" s="4">
        <v>1.581196</v>
      </c>
      <c r="I77" s="4">
        <v>71.470600000000005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>
        <v>1134</v>
      </c>
      <c r="P77" t="s">
        <v>58</v>
      </c>
      <c r="Q77" t="s">
        <v>60</v>
      </c>
      <c r="R77" t="s">
        <v>71</v>
      </c>
    </row>
    <row r="78" spans="1:18" x14ac:dyDescent="0.25">
      <c r="A78" s="3" t="s">
        <v>43</v>
      </c>
      <c r="B78" s="4" t="s">
        <v>38</v>
      </c>
      <c r="C78" t="s">
        <v>53</v>
      </c>
      <c r="D78" t="s">
        <v>47</v>
      </c>
      <c r="E78">
        <v>1</v>
      </c>
      <c r="F78" t="str">
        <f t="shared" si="1"/>
        <v>Aggregate1-in-10September Monthly System Peak Day30% Cycling1</v>
      </c>
      <c r="G78" s="12">
        <v>5.1278189999999997</v>
      </c>
      <c r="H78" s="4">
        <v>5.1278189999999997</v>
      </c>
      <c r="I78" s="4">
        <v>71.470600000000005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>
        <v>1134</v>
      </c>
      <c r="P78" t="s">
        <v>58</v>
      </c>
      <c r="Q78" t="s">
        <v>60</v>
      </c>
      <c r="R78" t="s">
        <v>71</v>
      </c>
    </row>
    <row r="79" spans="1:18" x14ac:dyDescent="0.25">
      <c r="A79" s="3" t="s">
        <v>30</v>
      </c>
      <c r="B79" s="4" t="s">
        <v>38</v>
      </c>
      <c r="C79" t="s">
        <v>53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2">
        <v>0.4103002</v>
      </c>
      <c r="H79" s="4">
        <v>0.4103002</v>
      </c>
      <c r="I79" s="4">
        <v>71.742900000000006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>
        <v>3540</v>
      </c>
      <c r="P79" t="s">
        <v>58</v>
      </c>
      <c r="Q79" t="s">
        <v>60</v>
      </c>
      <c r="R79" t="s">
        <v>71</v>
      </c>
    </row>
    <row r="80" spans="1:18" x14ac:dyDescent="0.25">
      <c r="A80" s="3" t="s">
        <v>28</v>
      </c>
      <c r="B80" s="4" t="s">
        <v>38</v>
      </c>
      <c r="C80" t="s">
        <v>53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2">
        <v>3.4616699999999998</v>
      </c>
      <c r="H80" s="4">
        <v>3.4616699999999998</v>
      </c>
      <c r="I80" s="4">
        <v>71.742900000000006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>
        <v>3540</v>
      </c>
      <c r="P80" t="s">
        <v>58</v>
      </c>
      <c r="Q80" t="s">
        <v>60</v>
      </c>
      <c r="R80" t="s">
        <v>71</v>
      </c>
    </row>
    <row r="81" spans="1:18" x14ac:dyDescent="0.25">
      <c r="A81" s="3" t="s">
        <v>29</v>
      </c>
      <c r="B81" s="4" t="s">
        <v>38</v>
      </c>
      <c r="C81" t="s">
        <v>53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2">
        <v>1.572881</v>
      </c>
      <c r="H81" s="4">
        <v>1.572881</v>
      </c>
      <c r="I81" s="4">
        <v>71.742900000000006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>
        <v>3540</v>
      </c>
      <c r="P81" t="s">
        <v>58</v>
      </c>
      <c r="Q81" t="s">
        <v>60</v>
      </c>
      <c r="R81" t="s">
        <v>71</v>
      </c>
    </row>
    <row r="82" spans="1:18" x14ac:dyDescent="0.25">
      <c r="A82" s="3" t="s">
        <v>43</v>
      </c>
      <c r="B82" s="4" t="s">
        <v>38</v>
      </c>
      <c r="C82" t="s">
        <v>53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2">
        <v>12.25431</v>
      </c>
      <c r="H82" s="4">
        <v>12.25431</v>
      </c>
      <c r="I82" s="4">
        <v>71.742900000000006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>
        <v>3540</v>
      </c>
      <c r="P82" t="s">
        <v>58</v>
      </c>
      <c r="Q82" t="s">
        <v>60</v>
      </c>
      <c r="R82" t="s">
        <v>71</v>
      </c>
    </row>
    <row r="83" spans="1:18" x14ac:dyDescent="0.25">
      <c r="A83" s="3" t="s">
        <v>30</v>
      </c>
      <c r="B83" s="4" t="s">
        <v>38</v>
      </c>
      <c r="C83" t="s">
        <v>53</v>
      </c>
      <c r="D83" t="s">
        <v>26</v>
      </c>
      <c r="E83">
        <v>1</v>
      </c>
      <c r="F83" t="str">
        <f t="shared" si="1"/>
        <v>Average Per Ton1-in-10September Monthly System Peak DayAll1</v>
      </c>
      <c r="G83" s="12">
        <v>0.40992909999999999</v>
      </c>
      <c r="H83" s="4">
        <v>0.40992909999999999</v>
      </c>
      <c r="I83" s="4">
        <v>71.676900000000003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>
        <v>4674</v>
      </c>
      <c r="P83" t="s">
        <v>58</v>
      </c>
      <c r="Q83" t="s">
        <v>60</v>
      </c>
    </row>
    <row r="84" spans="1:18" x14ac:dyDescent="0.25">
      <c r="A84" s="3" t="s">
        <v>28</v>
      </c>
      <c r="B84" s="4" t="s">
        <v>38</v>
      </c>
      <c r="C84" t="s">
        <v>53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2">
        <v>3.7196370000000001</v>
      </c>
      <c r="H84" s="4">
        <v>3.7196370000000001</v>
      </c>
      <c r="I84" s="4">
        <v>71.676900000000003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>
        <v>4674</v>
      </c>
      <c r="P84" t="s">
        <v>58</v>
      </c>
      <c r="Q84" t="s">
        <v>60</v>
      </c>
    </row>
    <row r="85" spans="1:18" x14ac:dyDescent="0.25">
      <c r="A85" s="3" t="s">
        <v>29</v>
      </c>
      <c r="B85" s="4" t="s">
        <v>38</v>
      </c>
      <c r="C85" t="s">
        <v>53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2">
        <v>1.575637</v>
      </c>
      <c r="H85" s="4">
        <v>1.575637</v>
      </c>
      <c r="I85" s="4">
        <v>71.676900000000003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>
        <v>4674</v>
      </c>
      <c r="P85" t="s">
        <v>58</v>
      </c>
      <c r="Q85" t="s">
        <v>60</v>
      </c>
    </row>
    <row r="86" spans="1:18" x14ac:dyDescent="0.25">
      <c r="A86" s="3" t="s">
        <v>43</v>
      </c>
      <c r="B86" s="4" t="s">
        <v>38</v>
      </c>
      <c r="C86" t="s">
        <v>53</v>
      </c>
      <c r="D86" t="s">
        <v>26</v>
      </c>
      <c r="E86">
        <v>1</v>
      </c>
      <c r="F86" t="str">
        <f t="shared" si="1"/>
        <v>Aggregate1-in-10September Monthly System Peak DayAll1</v>
      </c>
      <c r="G86" s="12">
        <v>17.385580000000001</v>
      </c>
      <c r="H86" s="4">
        <v>17.385580000000001</v>
      </c>
      <c r="I86" s="4">
        <v>71.676900000000003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>
        <v>4674</v>
      </c>
      <c r="P86" t="s">
        <v>58</v>
      </c>
      <c r="Q86" t="s">
        <v>60</v>
      </c>
    </row>
    <row r="87" spans="1:18" x14ac:dyDescent="0.25">
      <c r="A87" s="3" t="s">
        <v>30</v>
      </c>
      <c r="B87" s="4" t="s">
        <v>38</v>
      </c>
      <c r="C87" t="s">
        <v>48</v>
      </c>
      <c r="D87" t="s">
        <v>47</v>
      </c>
      <c r="E87">
        <v>2</v>
      </c>
      <c r="F87" t="str">
        <f t="shared" si="1"/>
        <v>Average Per Ton1-in-10August Monthly System Peak Day30% Cycling2</v>
      </c>
      <c r="G87" s="12">
        <v>0.379687</v>
      </c>
      <c r="H87" s="4">
        <v>0.379687</v>
      </c>
      <c r="I87" s="4">
        <v>72.670599999999993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>
        <v>1134</v>
      </c>
      <c r="P87" t="s">
        <v>58</v>
      </c>
      <c r="Q87" t="s">
        <v>60</v>
      </c>
      <c r="R87" t="s">
        <v>66</v>
      </c>
    </row>
    <row r="88" spans="1:18" x14ac:dyDescent="0.25">
      <c r="A88" s="3" t="s">
        <v>28</v>
      </c>
      <c r="B88" s="4" t="s">
        <v>38</v>
      </c>
      <c r="C88" t="s">
        <v>48</v>
      </c>
      <c r="D88" t="s">
        <v>47</v>
      </c>
      <c r="E88">
        <v>2</v>
      </c>
      <c r="F88" t="str">
        <f t="shared" si="1"/>
        <v>Average Per Premise1-in-10August Monthly System Peak Day30% Cycling2</v>
      </c>
      <c r="G88" s="12">
        <v>4.2001619999999997</v>
      </c>
      <c r="H88" s="4">
        <v>4.2001619999999997</v>
      </c>
      <c r="I88" s="4">
        <v>72.670599999999993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>
        <v>1134</v>
      </c>
      <c r="P88" t="s">
        <v>58</v>
      </c>
      <c r="Q88" t="s">
        <v>60</v>
      </c>
      <c r="R88" t="s">
        <v>66</v>
      </c>
    </row>
    <row r="89" spans="1:18" x14ac:dyDescent="0.25">
      <c r="A89" s="3" t="s">
        <v>29</v>
      </c>
      <c r="B89" s="4" t="s">
        <v>38</v>
      </c>
      <c r="C89" t="s">
        <v>48</v>
      </c>
      <c r="D89" t="s">
        <v>47</v>
      </c>
      <c r="E89">
        <v>2</v>
      </c>
      <c r="F89" t="str">
        <f t="shared" si="1"/>
        <v>Average Per Device1-in-10August Monthly System Peak Day30% Cycling2</v>
      </c>
      <c r="G89" s="12">
        <v>1.4686969999999999</v>
      </c>
      <c r="H89" s="4">
        <v>1.4686969999999999</v>
      </c>
      <c r="I89" s="4">
        <v>72.670599999999993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>
        <v>1134</v>
      </c>
      <c r="P89" t="s">
        <v>58</v>
      </c>
      <c r="Q89" t="s">
        <v>60</v>
      </c>
      <c r="R89" t="s">
        <v>66</v>
      </c>
    </row>
    <row r="90" spans="1:18" x14ac:dyDescent="0.25">
      <c r="A90" s="3" t="s">
        <v>43</v>
      </c>
      <c r="B90" s="4" t="s">
        <v>38</v>
      </c>
      <c r="C90" t="s">
        <v>48</v>
      </c>
      <c r="D90" t="s">
        <v>47</v>
      </c>
      <c r="E90">
        <v>2</v>
      </c>
      <c r="F90" t="str">
        <f t="shared" si="1"/>
        <v>Aggregate1-in-10August Monthly System Peak Day30% Cycling2</v>
      </c>
      <c r="G90" s="12">
        <v>4.7629830000000002</v>
      </c>
      <c r="H90" s="4">
        <v>4.7629830000000002</v>
      </c>
      <c r="I90" s="4">
        <v>72.670599999999993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>
        <v>1134</v>
      </c>
      <c r="P90" t="s">
        <v>58</v>
      </c>
      <c r="Q90" t="s">
        <v>60</v>
      </c>
      <c r="R90" t="s">
        <v>66</v>
      </c>
    </row>
    <row r="91" spans="1:18" x14ac:dyDescent="0.25">
      <c r="A91" s="3" t="s">
        <v>30</v>
      </c>
      <c r="B91" s="4" t="s">
        <v>38</v>
      </c>
      <c r="C91" t="s">
        <v>48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2">
        <v>0.37945289999999998</v>
      </c>
      <c r="H91" s="4">
        <v>0.37945289999999998</v>
      </c>
      <c r="I91" s="4">
        <v>72.802599999999998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>
        <v>3540</v>
      </c>
      <c r="P91" t="s">
        <v>58</v>
      </c>
      <c r="Q91" t="s">
        <v>60</v>
      </c>
      <c r="R91" t="s">
        <v>66</v>
      </c>
    </row>
    <row r="92" spans="1:18" x14ac:dyDescent="0.25">
      <c r="A92" s="3" t="s">
        <v>28</v>
      </c>
      <c r="B92" s="4" t="s">
        <v>38</v>
      </c>
      <c r="C92" t="s">
        <v>48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2">
        <v>3.2014140000000002</v>
      </c>
      <c r="H92" s="4">
        <v>3.2014140000000002</v>
      </c>
      <c r="I92" s="4">
        <v>72.802599999999998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>
        <v>3540</v>
      </c>
      <c r="P92" t="s">
        <v>58</v>
      </c>
      <c r="Q92" t="s">
        <v>60</v>
      </c>
      <c r="R92" t="s">
        <v>66</v>
      </c>
    </row>
    <row r="93" spans="1:18" x14ac:dyDescent="0.25">
      <c r="A93" s="3" t="s">
        <v>29</v>
      </c>
      <c r="B93" s="4" t="s">
        <v>38</v>
      </c>
      <c r="C93" t="s">
        <v>48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2">
        <v>1.454628</v>
      </c>
      <c r="H93" s="4">
        <v>1.454628</v>
      </c>
      <c r="I93" s="4">
        <v>72.802599999999998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>
        <v>3540</v>
      </c>
      <c r="P93" t="s">
        <v>58</v>
      </c>
      <c r="Q93" t="s">
        <v>60</v>
      </c>
      <c r="R93" t="s">
        <v>66</v>
      </c>
    </row>
    <row r="94" spans="1:18" x14ac:dyDescent="0.25">
      <c r="A94" s="3" t="s">
        <v>43</v>
      </c>
      <c r="B94" s="4" t="s">
        <v>38</v>
      </c>
      <c r="C94" t="s">
        <v>48</v>
      </c>
      <c r="D94" t="s">
        <v>31</v>
      </c>
      <c r="E94">
        <v>2</v>
      </c>
      <c r="F94" t="str">
        <f t="shared" si="1"/>
        <v>Aggregate1-in-10August Monthly System Peak Day50% Cycling2</v>
      </c>
      <c r="G94" s="12">
        <v>11.33301</v>
      </c>
      <c r="H94" s="4">
        <v>11.33301</v>
      </c>
      <c r="I94" s="4">
        <v>72.802599999999998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>
        <v>3540</v>
      </c>
      <c r="P94" t="s">
        <v>58</v>
      </c>
      <c r="Q94" t="s">
        <v>60</v>
      </c>
      <c r="R94" t="s">
        <v>66</v>
      </c>
    </row>
    <row r="95" spans="1:18" x14ac:dyDescent="0.25">
      <c r="A95" s="3" t="s">
        <v>30</v>
      </c>
      <c r="B95" s="4" t="s">
        <v>38</v>
      </c>
      <c r="C95" t="s">
        <v>48</v>
      </c>
      <c r="D95" t="s">
        <v>26</v>
      </c>
      <c r="E95">
        <v>2</v>
      </c>
      <c r="F95" t="str">
        <f t="shared" si="1"/>
        <v>Average Per Ton1-in-10August Monthly System Peak DayAll2</v>
      </c>
      <c r="G95" s="12">
        <v>0.37950970000000001</v>
      </c>
      <c r="H95" s="4">
        <v>0.37950970000000001</v>
      </c>
      <c r="I95" s="4">
        <v>72.770499999999998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>
        <v>4674</v>
      </c>
      <c r="P95" t="s">
        <v>58</v>
      </c>
      <c r="Q95" t="s">
        <v>60</v>
      </c>
    </row>
    <row r="96" spans="1:18" x14ac:dyDescent="0.25">
      <c r="A96" s="3" t="s">
        <v>28</v>
      </c>
      <c r="B96" s="4" t="s">
        <v>38</v>
      </c>
      <c r="C96" t="s">
        <v>48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2">
        <v>3.443616</v>
      </c>
      <c r="H96" s="4">
        <v>3.443616</v>
      </c>
      <c r="I96" s="4">
        <v>72.770499999999998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>
        <v>4674</v>
      </c>
      <c r="P96" t="s">
        <v>58</v>
      </c>
      <c r="Q96" t="s">
        <v>60</v>
      </c>
    </row>
    <row r="97" spans="1:18" x14ac:dyDescent="0.25">
      <c r="A97" s="3" t="s">
        <v>29</v>
      </c>
      <c r="B97" s="4" t="s">
        <v>38</v>
      </c>
      <c r="C97" t="s">
        <v>48</v>
      </c>
      <c r="D97" t="s">
        <v>26</v>
      </c>
      <c r="E97">
        <v>2</v>
      </c>
      <c r="F97" t="str">
        <f t="shared" si="1"/>
        <v>Average Per Device1-in-10August Monthly System Peak DayAll2</v>
      </c>
      <c r="G97" s="12">
        <v>1.458715</v>
      </c>
      <c r="H97" s="4">
        <v>1.458715</v>
      </c>
      <c r="I97" s="4">
        <v>72.770499999999998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67">
        <v>4674</v>
      </c>
      <c r="P97" t="s">
        <v>58</v>
      </c>
      <c r="Q97" t="s">
        <v>60</v>
      </c>
    </row>
    <row r="98" spans="1:18" x14ac:dyDescent="0.25">
      <c r="A98" s="3" t="s">
        <v>43</v>
      </c>
      <c r="B98" s="4" t="s">
        <v>38</v>
      </c>
      <c r="C98" t="s">
        <v>48</v>
      </c>
      <c r="D98" t="s">
        <v>26</v>
      </c>
      <c r="E98">
        <v>2</v>
      </c>
      <c r="F98" t="str">
        <f t="shared" si="1"/>
        <v>Aggregate1-in-10August Monthly System Peak DayAll2</v>
      </c>
      <c r="G98" s="12">
        <v>16.095459999999999</v>
      </c>
      <c r="H98" s="4">
        <v>16.095459999999999</v>
      </c>
      <c r="I98" s="4">
        <v>72.770499999999998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67">
        <v>4674</v>
      </c>
      <c r="P98" t="s">
        <v>58</v>
      </c>
      <c r="Q98" t="s">
        <v>60</v>
      </c>
    </row>
    <row r="99" spans="1:18" x14ac:dyDescent="0.25">
      <c r="A99" s="3" t="s">
        <v>30</v>
      </c>
      <c r="B99" s="4" t="s">
        <v>38</v>
      </c>
      <c r="C99" t="s">
        <v>37</v>
      </c>
      <c r="D99" t="s">
        <v>47</v>
      </c>
      <c r="E99">
        <v>2</v>
      </c>
      <c r="F99" t="str">
        <f t="shared" si="1"/>
        <v>Average Per Ton1-in-10August Typical Event Day30% Cycling2</v>
      </c>
      <c r="G99" s="12">
        <v>0.37567</v>
      </c>
      <c r="H99" s="4">
        <v>0.37567</v>
      </c>
      <c r="I99" s="4">
        <v>69.871799999999993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67">
        <v>1134</v>
      </c>
      <c r="P99" t="s">
        <v>58</v>
      </c>
      <c r="Q99" t="s">
        <v>60</v>
      </c>
      <c r="R99" t="s">
        <v>66</v>
      </c>
    </row>
    <row r="100" spans="1:18" x14ac:dyDescent="0.25">
      <c r="A100" s="3" t="s">
        <v>28</v>
      </c>
      <c r="B100" s="4" t="s">
        <v>38</v>
      </c>
      <c r="C100" t="s">
        <v>37</v>
      </c>
      <c r="D100" t="s">
        <v>47</v>
      </c>
      <c r="E100">
        <v>2</v>
      </c>
      <c r="F100" t="str">
        <f t="shared" si="1"/>
        <v>Average Per Premise1-in-10August Typical Event Day30% Cycling2</v>
      </c>
      <c r="G100" s="12">
        <v>4.1557250000000003</v>
      </c>
      <c r="H100" s="4">
        <v>4.1557250000000003</v>
      </c>
      <c r="I100" s="4">
        <v>69.871799999999993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67">
        <v>1134</v>
      </c>
      <c r="P100" t="s">
        <v>58</v>
      </c>
      <c r="Q100" t="s">
        <v>60</v>
      </c>
      <c r="R100" t="s">
        <v>66</v>
      </c>
    </row>
    <row r="101" spans="1:18" x14ac:dyDescent="0.25">
      <c r="A101" s="3" t="s">
        <v>29</v>
      </c>
      <c r="B101" s="4" t="s">
        <v>38</v>
      </c>
      <c r="C101" t="s">
        <v>37</v>
      </c>
      <c r="D101" t="s">
        <v>47</v>
      </c>
      <c r="E101">
        <v>2</v>
      </c>
      <c r="F101" t="str">
        <f t="shared" si="1"/>
        <v>Average Per Device1-in-10August Typical Event Day30% Cycling2</v>
      </c>
      <c r="G101" s="12">
        <v>1.4531579999999999</v>
      </c>
      <c r="H101" s="4">
        <v>1.4531579999999999</v>
      </c>
      <c r="I101" s="4">
        <v>69.871799999999993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67">
        <v>1134</v>
      </c>
      <c r="P101" t="s">
        <v>58</v>
      </c>
      <c r="Q101" t="s">
        <v>60</v>
      </c>
      <c r="R101" t="s">
        <v>66</v>
      </c>
    </row>
    <row r="102" spans="1:18" x14ac:dyDescent="0.25">
      <c r="A102" s="3" t="s">
        <v>43</v>
      </c>
      <c r="B102" s="4" t="s">
        <v>38</v>
      </c>
      <c r="C102" t="s">
        <v>37</v>
      </c>
      <c r="D102" t="s">
        <v>47</v>
      </c>
      <c r="E102">
        <v>2</v>
      </c>
      <c r="F102" t="str">
        <f t="shared" si="1"/>
        <v>Aggregate1-in-10August Typical Event Day30% Cycling2</v>
      </c>
      <c r="G102" s="12">
        <v>4.7125919999999999</v>
      </c>
      <c r="H102" s="4">
        <v>4.7125919999999999</v>
      </c>
      <c r="I102" s="4">
        <v>69.871799999999993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67">
        <v>1134</v>
      </c>
      <c r="P102" t="s">
        <v>58</v>
      </c>
      <c r="Q102" t="s">
        <v>60</v>
      </c>
      <c r="R102" t="s">
        <v>66</v>
      </c>
    </row>
    <row r="103" spans="1:18" x14ac:dyDescent="0.25">
      <c r="A103" s="3" t="s">
        <v>30</v>
      </c>
      <c r="B103" s="4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2">
        <v>0.37072440000000001</v>
      </c>
      <c r="H103" s="4">
        <v>0.37072440000000001</v>
      </c>
      <c r="I103" s="4">
        <v>70.102400000000003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67">
        <v>3540</v>
      </c>
      <c r="P103" t="s">
        <v>58</v>
      </c>
      <c r="Q103" t="s">
        <v>60</v>
      </c>
      <c r="R103" t="s">
        <v>66</v>
      </c>
    </row>
    <row r="104" spans="1:18" x14ac:dyDescent="0.25">
      <c r="A104" s="3" t="s">
        <v>28</v>
      </c>
      <c r="B104" s="4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2">
        <v>3.1277729999999999</v>
      </c>
      <c r="H104" s="4">
        <v>3.1277720000000002</v>
      </c>
      <c r="I104" s="4">
        <v>70.102400000000003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67">
        <v>3540</v>
      </c>
      <c r="P104" t="s">
        <v>58</v>
      </c>
      <c r="Q104" t="s">
        <v>60</v>
      </c>
      <c r="R104" t="s">
        <v>66</v>
      </c>
    </row>
    <row r="105" spans="1:18" x14ac:dyDescent="0.25">
      <c r="A105" s="3" t="s">
        <v>29</v>
      </c>
      <c r="B105" s="4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2">
        <v>1.4211670000000001</v>
      </c>
      <c r="H105" s="4">
        <v>1.4211670000000001</v>
      </c>
      <c r="I105" s="4">
        <v>70.102400000000003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67">
        <v>3540</v>
      </c>
      <c r="P105" t="s">
        <v>58</v>
      </c>
      <c r="Q105" t="s">
        <v>60</v>
      </c>
      <c r="R105" t="s">
        <v>66</v>
      </c>
    </row>
    <row r="106" spans="1:18" x14ac:dyDescent="0.25">
      <c r="A106" s="3" t="s">
        <v>43</v>
      </c>
      <c r="B106" s="4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2">
        <v>11.072319999999999</v>
      </c>
      <c r="H106" s="4">
        <v>11.07231</v>
      </c>
      <c r="I106" s="4">
        <v>70.102400000000003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67">
        <v>3540</v>
      </c>
      <c r="P106" t="s">
        <v>58</v>
      </c>
      <c r="Q106" t="s">
        <v>60</v>
      </c>
      <c r="R106" t="s">
        <v>66</v>
      </c>
    </row>
    <row r="107" spans="1:18" x14ac:dyDescent="0.25">
      <c r="A107" s="3" t="s">
        <v>30</v>
      </c>
      <c r="B107" s="4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2">
        <v>0.37192419999999998</v>
      </c>
      <c r="H107" s="4">
        <v>0.37192419999999998</v>
      </c>
      <c r="I107" s="4">
        <v>70.046499999999995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67">
        <v>4674</v>
      </c>
      <c r="P107" t="s">
        <v>58</v>
      </c>
      <c r="Q107" t="s">
        <v>60</v>
      </c>
    </row>
    <row r="108" spans="1:18" x14ac:dyDescent="0.25">
      <c r="A108" s="3" t="s">
        <v>28</v>
      </c>
      <c r="B108" s="4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2">
        <v>3.374787</v>
      </c>
      <c r="H108" s="4">
        <v>3.374787</v>
      </c>
      <c r="I108" s="4">
        <v>70.046499999999995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67">
        <v>4674</v>
      </c>
      <c r="P108" t="s">
        <v>58</v>
      </c>
      <c r="Q108" t="s">
        <v>60</v>
      </c>
    </row>
    <row r="109" spans="1:18" x14ac:dyDescent="0.25">
      <c r="A109" s="3" t="s">
        <v>29</v>
      </c>
      <c r="B109" s="4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2">
        <v>1.429559</v>
      </c>
      <c r="H109" s="4">
        <v>1.429559</v>
      </c>
      <c r="I109" s="4">
        <v>70.046499999999995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67">
        <v>4674</v>
      </c>
      <c r="P109" t="s">
        <v>58</v>
      </c>
      <c r="Q109" t="s">
        <v>60</v>
      </c>
    </row>
    <row r="110" spans="1:18" x14ac:dyDescent="0.25">
      <c r="A110" s="3" t="s">
        <v>43</v>
      </c>
      <c r="B110" s="4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2">
        <v>15.77375</v>
      </c>
      <c r="H110" s="4">
        <v>15.77375</v>
      </c>
      <c r="I110" s="4">
        <v>70.046499999999995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67">
        <v>4674</v>
      </c>
      <c r="P110" t="s">
        <v>58</v>
      </c>
      <c r="Q110" t="s">
        <v>60</v>
      </c>
    </row>
    <row r="111" spans="1:18" x14ac:dyDescent="0.25">
      <c r="A111" s="3" t="s">
        <v>30</v>
      </c>
      <c r="B111" s="4" t="s">
        <v>38</v>
      </c>
      <c r="C111" t="s">
        <v>49</v>
      </c>
      <c r="D111" t="s">
        <v>47</v>
      </c>
      <c r="E111">
        <v>2</v>
      </c>
      <c r="F111" t="str">
        <f t="shared" si="1"/>
        <v>Average Per Ton1-in-10July Monthly System Peak Day30% Cycling2</v>
      </c>
      <c r="G111" s="12">
        <v>0.37680750000000002</v>
      </c>
      <c r="H111" s="4">
        <v>0.37680750000000002</v>
      </c>
      <c r="I111" s="4">
        <v>71.694100000000006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67">
        <v>1134</v>
      </c>
      <c r="P111" t="s">
        <v>58</v>
      </c>
      <c r="Q111" t="s">
        <v>60</v>
      </c>
      <c r="R111" t="s">
        <v>67</v>
      </c>
    </row>
    <row r="112" spans="1:18" x14ac:dyDescent="0.25">
      <c r="A112" s="3" t="s">
        <v>28</v>
      </c>
      <c r="B112" s="4" t="s">
        <v>38</v>
      </c>
      <c r="C112" t="s">
        <v>49</v>
      </c>
      <c r="D112" t="s">
        <v>47</v>
      </c>
      <c r="E112">
        <v>2</v>
      </c>
      <c r="F112" t="str">
        <f t="shared" si="1"/>
        <v>Average Per Premise1-in-10July Monthly System Peak Day30% Cycling2</v>
      </c>
      <c r="G112" s="12">
        <v>4.1683089999999998</v>
      </c>
      <c r="H112" s="4">
        <v>4.1683089999999998</v>
      </c>
      <c r="I112" s="4">
        <v>71.694100000000006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67">
        <v>1134</v>
      </c>
      <c r="P112" t="s">
        <v>58</v>
      </c>
      <c r="Q112" t="s">
        <v>60</v>
      </c>
      <c r="R112" t="s">
        <v>67</v>
      </c>
    </row>
    <row r="113" spans="1:18" x14ac:dyDescent="0.25">
      <c r="A113" s="3" t="s">
        <v>29</v>
      </c>
      <c r="B113" s="4" t="s">
        <v>38</v>
      </c>
      <c r="C113" t="s">
        <v>49</v>
      </c>
      <c r="D113" t="s">
        <v>47</v>
      </c>
      <c r="E113">
        <v>2</v>
      </c>
      <c r="F113" t="str">
        <f t="shared" si="1"/>
        <v>Average Per Device1-in-10July Monthly System Peak Day30% Cycling2</v>
      </c>
      <c r="G113" s="12">
        <v>1.457559</v>
      </c>
      <c r="H113" s="4">
        <v>1.4575579999999999</v>
      </c>
      <c r="I113" s="4">
        <v>71.694100000000006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67">
        <v>1134</v>
      </c>
      <c r="P113" t="s">
        <v>58</v>
      </c>
      <c r="Q113" t="s">
        <v>60</v>
      </c>
      <c r="R113" t="s">
        <v>67</v>
      </c>
    </row>
    <row r="114" spans="1:18" x14ac:dyDescent="0.25">
      <c r="A114" s="3" t="s">
        <v>43</v>
      </c>
      <c r="B114" s="4" t="s">
        <v>38</v>
      </c>
      <c r="C114" t="s">
        <v>49</v>
      </c>
      <c r="D114" t="s">
        <v>47</v>
      </c>
      <c r="E114">
        <v>2</v>
      </c>
      <c r="F114" t="str">
        <f t="shared" si="1"/>
        <v>Aggregate1-in-10July Monthly System Peak Day30% Cycling2</v>
      </c>
      <c r="G114" s="12">
        <v>4.7268619999999997</v>
      </c>
      <c r="H114" s="4">
        <v>4.7268619999999997</v>
      </c>
      <c r="I114" s="4">
        <v>71.694100000000006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67">
        <v>1134</v>
      </c>
      <c r="P114" t="s">
        <v>58</v>
      </c>
      <c r="Q114" t="s">
        <v>60</v>
      </c>
      <c r="R114" t="s">
        <v>67</v>
      </c>
    </row>
    <row r="115" spans="1:18" x14ac:dyDescent="0.25">
      <c r="A115" s="3" t="s">
        <v>30</v>
      </c>
      <c r="B115" s="4" t="s">
        <v>38</v>
      </c>
      <c r="C115" t="s">
        <v>49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2">
        <v>0.3736177</v>
      </c>
      <c r="H115" s="4">
        <v>0.3736177</v>
      </c>
      <c r="I115" s="4">
        <v>71.748599999999996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67">
        <v>3540</v>
      </c>
      <c r="P115" t="s">
        <v>58</v>
      </c>
      <c r="Q115" t="s">
        <v>60</v>
      </c>
      <c r="R115" t="s">
        <v>67</v>
      </c>
    </row>
    <row r="116" spans="1:18" x14ac:dyDescent="0.25">
      <c r="A116" s="3" t="s">
        <v>28</v>
      </c>
      <c r="B116" s="4" t="s">
        <v>38</v>
      </c>
      <c r="C116" t="s">
        <v>49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2">
        <v>3.152183</v>
      </c>
      <c r="H116" s="4">
        <v>3.152183</v>
      </c>
      <c r="I116" s="4">
        <v>71.748599999999996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67">
        <v>3540</v>
      </c>
      <c r="P116" t="s">
        <v>58</v>
      </c>
      <c r="Q116" t="s">
        <v>60</v>
      </c>
      <c r="R116" t="s">
        <v>67</v>
      </c>
    </row>
    <row r="117" spans="1:18" x14ac:dyDescent="0.25">
      <c r="A117" s="3" t="s">
        <v>29</v>
      </c>
      <c r="B117" s="4" t="s">
        <v>38</v>
      </c>
      <c r="C117" t="s">
        <v>49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2">
        <v>1.4322589999999999</v>
      </c>
      <c r="H117" s="4">
        <v>1.4322589999999999</v>
      </c>
      <c r="I117" s="4">
        <v>71.748599999999996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67">
        <v>3540</v>
      </c>
      <c r="P117" t="s">
        <v>58</v>
      </c>
      <c r="Q117" t="s">
        <v>60</v>
      </c>
      <c r="R117" t="s">
        <v>67</v>
      </c>
    </row>
    <row r="118" spans="1:18" x14ac:dyDescent="0.25">
      <c r="A118" s="3" t="s">
        <v>43</v>
      </c>
      <c r="B118" s="4" t="s">
        <v>38</v>
      </c>
      <c r="C118" t="s">
        <v>49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2">
        <v>11.15873</v>
      </c>
      <c r="H118" s="4">
        <v>11.15873</v>
      </c>
      <c r="I118" s="4">
        <v>71.748599999999996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67">
        <v>3540</v>
      </c>
      <c r="P118" t="s">
        <v>58</v>
      </c>
      <c r="Q118" t="s">
        <v>60</v>
      </c>
      <c r="R118" t="s">
        <v>67</v>
      </c>
    </row>
    <row r="119" spans="1:18" x14ac:dyDescent="0.25">
      <c r="A119" s="3" t="s">
        <v>30</v>
      </c>
      <c r="B119" s="4" t="s">
        <v>38</v>
      </c>
      <c r="C119" t="s">
        <v>49</v>
      </c>
      <c r="D119" t="s">
        <v>26</v>
      </c>
      <c r="E119">
        <v>2</v>
      </c>
      <c r="F119" t="str">
        <f t="shared" si="1"/>
        <v>Average Per Ton1-in-10July Monthly System Peak DayAll2</v>
      </c>
      <c r="G119" s="12">
        <v>0.37439149999999999</v>
      </c>
      <c r="H119" s="4">
        <v>0.37439149999999999</v>
      </c>
      <c r="I119" s="4">
        <v>71.735399999999998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67">
        <v>4674</v>
      </c>
      <c r="P119" t="s">
        <v>58</v>
      </c>
      <c r="Q119" t="s">
        <v>60</v>
      </c>
    </row>
    <row r="120" spans="1:18" x14ac:dyDescent="0.25">
      <c r="A120" s="3" t="s">
        <v>28</v>
      </c>
      <c r="B120" s="4" t="s">
        <v>38</v>
      </c>
      <c r="C120" t="s">
        <v>49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2">
        <v>3.3971749999999998</v>
      </c>
      <c r="H120" s="4">
        <v>3.3971749999999998</v>
      </c>
      <c r="I120" s="4">
        <v>71.735399999999998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67">
        <v>4674</v>
      </c>
      <c r="P120" t="s">
        <v>58</v>
      </c>
      <c r="Q120" t="s">
        <v>60</v>
      </c>
    </row>
    <row r="121" spans="1:18" x14ac:dyDescent="0.25">
      <c r="A121" s="3" t="s">
        <v>29</v>
      </c>
      <c r="B121" s="4" t="s">
        <v>38</v>
      </c>
      <c r="C121" t="s">
        <v>49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2">
        <v>1.4390419999999999</v>
      </c>
      <c r="H121" s="4">
        <v>1.4390419999999999</v>
      </c>
      <c r="I121" s="4">
        <v>71.735399999999998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67">
        <v>4674</v>
      </c>
      <c r="P121" t="s">
        <v>58</v>
      </c>
      <c r="Q121" t="s">
        <v>60</v>
      </c>
    </row>
    <row r="122" spans="1:18" x14ac:dyDescent="0.25">
      <c r="A122" s="3" t="s">
        <v>43</v>
      </c>
      <c r="B122" s="4" t="s">
        <v>38</v>
      </c>
      <c r="C122" t="s">
        <v>49</v>
      </c>
      <c r="D122" t="s">
        <v>26</v>
      </c>
      <c r="E122">
        <v>2</v>
      </c>
      <c r="F122" t="str">
        <f t="shared" si="1"/>
        <v>Aggregate1-in-10July Monthly System Peak DayAll2</v>
      </c>
      <c r="G122" s="12">
        <v>15.87839</v>
      </c>
      <c r="H122" s="4">
        <v>15.87839</v>
      </c>
      <c r="I122" s="4">
        <v>71.735399999999998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67">
        <v>4674</v>
      </c>
      <c r="P122" t="s">
        <v>58</v>
      </c>
      <c r="Q122" t="s">
        <v>60</v>
      </c>
    </row>
    <row r="123" spans="1:18" x14ac:dyDescent="0.25">
      <c r="A123" s="3" t="s">
        <v>30</v>
      </c>
      <c r="B123" s="4" t="s">
        <v>38</v>
      </c>
      <c r="C123" t="s">
        <v>50</v>
      </c>
      <c r="D123" t="s">
        <v>47</v>
      </c>
      <c r="E123">
        <v>2</v>
      </c>
      <c r="F123" t="str">
        <f t="shared" si="1"/>
        <v>Average Per Ton1-in-10June Monthly System Peak Day30% Cycling2</v>
      </c>
      <c r="G123" s="12">
        <v>0.35803479999999999</v>
      </c>
      <c r="H123" s="4">
        <v>0.35803479999999999</v>
      </c>
      <c r="I123" s="4">
        <v>63.957900000000002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67">
        <v>1134</v>
      </c>
      <c r="P123" t="s">
        <v>58</v>
      </c>
      <c r="Q123" t="s">
        <v>60</v>
      </c>
      <c r="R123" t="s">
        <v>68</v>
      </c>
    </row>
    <row r="124" spans="1:18" x14ac:dyDescent="0.25">
      <c r="A124" s="3" t="s">
        <v>28</v>
      </c>
      <c r="B124" s="4" t="s">
        <v>38</v>
      </c>
      <c r="C124" t="s">
        <v>50</v>
      </c>
      <c r="D124" t="s">
        <v>47</v>
      </c>
      <c r="E124">
        <v>2</v>
      </c>
      <c r="F124" t="str">
        <f t="shared" si="1"/>
        <v>Average Per Premise1-in-10June Monthly System Peak Day30% Cycling2</v>
      </c>
      <c r="G124" s="12">
        <v>3.960642</v>
      </c>
      <c r="H124" s="4">
        <v>3.960642</v>
      </c>
      <c r="I124" s="4">
        <v>63.957900000000002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67">
        <v>1134</v>
      </c>
      <c r="P124" t="s">
        <v>58</v>
      </c>
      <c r="Q124" t="s">
        <v>60</v>
      </c>
      <c r="R124" t="s">
        <v>68</v>
      </c>
    </row>
    <row r="125" spans="1:18" x14ac:dyDescent="0.25">
      <c r="A125" s="3" t="s">
        <v>29</v>
      </c>
      <c r="B125" s="4" t="s">
        <v>38</v>
      </c>
      <c r="C125" t="s">
        <v>50</v>
      </c>
      <c r="D125" t="s">
        <v>47</v>
      </c>
      <c r="E125">
        <v>2</v>
      </c>
      <c r="F125" t="str">
        <f t="shared" si="1"/>
        <v>Average Per Device1-in-10June Monthly System Peak Day30% Cycling2</v>
      </c>
      <c r="G125" s="12">
        <v>1.3849419999999999</v>
      </c>
      <c r="H125" s="4">
        <v>1.3849419999999999</v>
      </c>
      <c r="I125" s="4">
        <v>63.957900000000002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67">
        <v>1134</v>
      </c>
      <c r="P125" t="s">
        <v>58</v>
      </c>
      <c r="Q125" t="s">
        <v>60</v>
      </c>
      <c r="R125" t="s">
        <v>68</v>
      </c>
    </row>
    <row r="126" spans="1:18" x14ac:dyDescent="0.25">
      <c r="A126" s="3" t="s">
        <v>43</v>
      </c>
      <c r="B126" s="4" t="s">
        <v>38</v>
      </c>
      <c r="C126" t="s">
        <v>50</v>
      </c>
      <c r="D126" t="s">
        <v>47</v>
      </c>
      <c r="E126">
        <v>2</v>
      </c>
      <c r="F126" t="str">
        <f t="shared" si="1"/>
        <v>Aggregate1-in-10June Monthly System Peak Day30% Cycling2</v>
      </c>
      <c r="G126" s="12">
        <v>4.4913679999999996</v>
      </c>
      <c r="H126" s="4">
        <v>4.4913679999999996</v>
      </c>
      <c r="I126" s="4">
        <v>63.957900000000002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67">
        <v>1134</v>
      </c>
      <c r="P126" t="s">
        <v>58</v>
      </c>
      <c r="Q126" t="s">
        <v>60</v>
      </c>
      <c r="R126" t="s">
        <v>68</v>
      </c>
    </row>
    <row r="127" spans="1:18" x14ac:dyDescent="0.25">
      <c r="A127" s="3" t="s">
        <v>30</v>
      </c>
      <c r="B127" s="4" t="s">
        <v>38</v>
      </c>
      <c r="C127" t="s">
        <v>50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2">
        <v>0.3355148</v>
      </c>
      <c r="H127" s="4">
        <v>0.3355148</v>
      </c>
      <c r="I127" s="4">
        <v>64.366900000000001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67">
        <v>3540</v>
      </c>
      <c r="P127" t="s">
        <v>58</v>
      </c>
      <c r="Q127" t="s">
        <v>60</v>
      </c>
      <c r="R127" t="s">
        <v>68</v>
      </c>
    </row>
    <row r="128" spans="1:18" x14ac:dyDescent="0.25">
      <c r="A128" s="3" t="s">
        <v>28</v>
      </c>
      <c r="B128" s="4" t="s">
        <v>38</v>
      </c>
      <c r="C128" t="s">
        <v>50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2">
        <v>2.8307120000000001</v>
      </c>
      <c r="H128" s="4">
        <v>2.8307120000000001</v>
      </c>
      <c r="I128" s="4">
        <v>64.366900000000001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67">
        <v>3540</v>
      </c>
      <c r="P128" t="s">
        <v>58</v>
      </c>
      <c r="Q128" t="s">
        <v>60</v>
      </c>
      <c r="R128" t="s">
        <v>68</v>
      </c>
    </row>
    <row r="129" spans="1:18" x14ac:dyDescent="0.25">
      <c r="A129" s="3" t="s">
        <v>29</v>
      </c>
      <c r="B129" s="4" t="s">
        <v>38</v>
      </c>
      <c r="C129" t="s">
        <v>50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2">
        <v>1.286192</v>
      </c>
      <c r="H129" s="4">
        <v>1.286192</v>
      </c>
      <c r="I129" s="4">
        <v>64.366900000000001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67">
        <v>3540</v>
      </c>
      <c r="P129" t="s">
        <v>58</v>
      </c>
      <c r="Q129" t="s">
        <v>60</v>
      </c>
      <c r="R129" t="s">
        <v>68</v>
      </c>
    </row>
    <row r="130" spans="1:18" x14ac:dyDescent="0.25">
      <c r="A130" s="3" t="s">
        <v>43</v>
      </c>
      <c r="B130" s="4" t="s">
        <v>38</v>
      </c>
      <c r="C130" t="s">
        <v>50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2">
        <v>10.020720000000001</v>
      </c>
      <c r="H130" s="4">
        <v>10.020720000000001</v>
      </c>
      <c r="I130" s="4">
        <v>64.366900000000001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67">
        <v>3540</v>
      </c>
      <c r="P130" t="s">
        <v>58</v>
      </c>
      <c r="Q130" t="s">
        <v>60</v>
      </c>
      <c r="R130" t="s">
        <v>68</v>
      </c>
    </row>
    <row r="131" spans="1:18" x14ac:dyDescent="0.25">
      <c r="A131" s="3" t="s">
        <v>30</v>
      </c>
      <c r="B131" s="4" t="s">
        <v>38</v>
      </c>
      <c r="C131" t="s">
        <v>50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2">
        <v>0.34097820000000001</v>
      </c>
      <c r="H131" s="4">
        <v>0.34097820000000001</v>
      </c>
      <c r="I131" s="4">
        <v>64.267700000000005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67">
        <v>4674</v>
      </c>
      <c r="P131" t="s">
        <v>58</v>
      </c>
      <c r="Q131" t="s">
        <v>60</v>
      </c>
    </row>
    <row r="132" spans="1:18" x14ac:dyDescent="0.25">
      <c r="A132" s="3" t="s">
        <v>28</v>
      </c>
      <c r="B132" s="4" t="s">
        <v>38</v>
      </c>
      <c r="C132" t="s">
        <v>50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2">
        <v>3.0939869999999998</v>
      </c>
      <c r="H132" s="4">
        <v>3.0939869999999998</v>
      </c>
      <c r="I132" s="4">
        <v>64.267700000000005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67">
        <v>4674</v>
      </c>
      <c r="P132" t="s">
        <v>58</v>
      </c>
      <c r="Q132" t="s">
        <v>60</v>
      </c>
    </row>
    <row r="133" spans="1:18" x14ac:dyDescent="0.25">
      <c r="A133" s="3" t="s">
        <v>29</v>
      </c>
      <c r="B133" s="4" t="s">
        <v>38</v>
      </c>
      <c r="C133" t="s">
        <v>50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2">
        <v>1.3106120000000001</v>
      </c>
      <c r="H133" s="4">
        <v>1.3106120000000001</v>
      </c>
      <c r="I133" s="4">
        <v>64.267700000000005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67">
        <v>4674</v>
      </c>
      <c r="P133" t="s">
        <v>58</v>
      </c>
      <c r="Q133" t="s">
        <v>60</v>
      </c>
    </row>
    <row r="134" spans="1:18" x14ac:dyDescent="0.25">
      <c r="A134" s="3" t="s">
        <v>43</v>
      </c>
      <c r="B134" s="4" t="s">
        <v>38</v>
      </c>
      <c r="C134" t="s">
        <v>50</v>
      </c>
      <c r="D134" t="s">
        <v>26</v>
      </c>
      <c r="E134">
        <v>2</v>
      </c>
      <c r="F134" t="str">
        <f t="shared" si="2"/>
        <v>Aggregate1-in-10June Monthly System Peak DayAll2</v>
      </c>
      <c r="G134" s="12">
        <v>14.46129</v>
      </c>
      <c r="H134" s="4">
        <v>14.46129</v>
      </c>
      <c r="I134" s="4">
        <v>64.267700000000005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67">
        <v>4674</v>
      </c>
      <c r="P134" t="s">
        <v>58</v>
      </c>
      <c r="Q134" t="s">
        <v>60</v>
      </c>
    </row>
    <row r="135" spans="1:18" x14ac:dyDescent="0.25">
      <c r="A135" s="3" t="s">
        <v>30</v>
      </c>
      <c r="B135" s="4" t="s">
        <v>38</v>
      </c>
      <c r="C135" t="s">
        <v>51</v>
      </c>
      <c r="D135" t="s">
        <v>47</v>
      </c>
      <c r="E135">
        <v>2</v>
      </c>
      <c r="F135" t="str">
        <f t="shared" si="2"/>
        <v>Average Per Ton1-in-10May Monthly System Peak Day30% Cycling2</v>
      </c>
      <c r="G135" s="12">
        <v>0.36842469999999999</v>
      </c>
      <c r="H135" s="4">
        <v>0.36842469999999999</v>
      </c>
      <c r="I135" s="4">
        <v>66.997200000000007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67">
        <v>1134</v>
      </c>
      <c r="P135" t="s">
        <v>58</v>
      </c>
      <c r="Q135" t="s">
        <v>60</v>
      </c>
      <c r="R135" t="s">
        <v>69</v>
      </c>
    </row>
    <row r="136" spans="1:18" x14ac:dyDescent="0.25">
      <c r="A136" s="3" t="s">
        <v>28</v>
      </c>
      <c r="B136" s="4" t="s">
        <v>38</v>
      </c>
      <c r="C136" t="s">
        <v>51</v>
      </c>
      <c r="D136" t="s">
        <v>47</v>
      </c>
      <c r="E136">
        <v>2</v>
      </c>
      <c r="F136" t="str">
        <f t="shared" si="2"/>
        <v>Average Per Premise1-in-10May Monthly System Peak Day30% Cycling2</v>
      </c>
      <c r="G136" s="12">
        <v>4.075577</v>
      </c>
      <c r="H136" s="4">
        <v>4.075577</v>
      </c>
      <c r="I136" s="4">
        <v>66.997200000000007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67">
        <v>1134</v>
      </c>
      <c r="P136" t="s">
        <v>58</v>
      </c>
      <c r="Q136" t="s">
        <v>60</v>
      </c>
      <c r="R136" t="s">
        <v>69</v>
      </c>
    </row>
    <row r="137" spans="1:18" x14ac:dyDescent="0.25">
      <c r="A137" s="3" t="s">
        <v>29</v>
      </c>
      <c r="B137" s="4" t="s">
        <v>38</v>
      </c>
      <c r="C137" t="s">
        <v>51</v>
      </c>
      <c r="D137" t="s">
        <v>47</v>
      </c>
      <c r="E137">
        <v>2</v>
      </c>
      <c r="F137" t="str">
        <f t="shared" si="2"/>
        <v>Average Per Device1-in-10May Monthly System Peak Day30% Cycling2</v>
      </c>
      <c r="G137" s="12">
        <v>1.4251320000000001</v>
      </c>
      <c r="H137" s="4">
        <v>1.4251320000000001</v>
      </c>
      <c r="I137" s="4">
        <v>66.997200000000007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67">
        <v>1134</v>
      </c>
      <c r="P137" t="s">
        <v>58</v>
      </c>
      <c r="Q137" t="s">
        <v>60</v>
      </c>
      <c r="R137" t="s">
        <v>69</v>
      </c>
    </row>
    <row r="138" spans="1:18" x14ac:dyDescent="0.25">
      <c r="A138" s="3" t="s">
        <v>43</v>
      </c>
      <c r="B138" s="4" t="s">
        <v>38</v>
      </c>
      <c r="C138" t="s">
        <v>51</v>
      </c>
      <c r="D138" t="s">
        <v>47</v>
      </c>
      <c r="E138">
        <v>2</v>
      </c>
      <c r="F138" t="str">
        <f t="shared" si="2"/>
        <v>Aggregate1-in-10May Monthly System Peak Day30% Cycling2</v>
      </c>
      <c r="G138" s="12">
        <v>4.6217040000000003</v>
      </c>
      <c r="H138" s="4">
        <v>4.6217040000000003</v>
      </c>
      <c r="I138" s="4">
        <v>66.997200000000007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67">
        <v>1134</v>
      </c>
      <c r="P138" t="s">
        <v>58</v>
      </c>
      <c r="Q138" t="s">
        <v>60</v>
      </c>
      <c r="R138" t="s">
        <v>69</v>
      </c>
    </row>
    <row r="139" spans="1:18" x14ac:dyDescent="0.25">
      <c r="A139" s="3" t="s">
        <v>30</v>
      </c>
      <c r="B139" s="4" t="s">
        <v>38</v>
      </c>
      <c r="C139" t="s">
        <v>51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2">
        <v>0.3569254</v>
      </c>
      <c r="H139" s="4">
        <v>0.3569254</v>
      </c>
      <c r="I139" s="4">
        <v>67.487300000000005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67">
        <v>3540</v>
      </c>
      <c r="P139" t="s">
        <v>58</v>
      </c>
      <c r="Q139" t="s">
        <v>60</v>
      </c>
      <c r="R139" t="s">
        <v>69</v>
      </c>
    </row>
    <row r="140" spans="1:18" x14ac:dyDescent="0.25">
      <c r="A140" s="3" t="s">
        <v>28</v>
      </c>
      <c r="B140" s="4" t="s">
        <v>38</v>
      </c>
      <c r="C140" t="s">
        <v>51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2">
        <v>3.0113509999999999</v>
      </c>
      <c r="H140" s="4">
        <v>3.0113509999999999</v>
      </c>
      <c r="I140" s="4">
        <v>67.487300000000005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67">
        <v>3540</v>
      </c>
      <c r="P140" t="s">
        <v>58</v>
      </c>
      <c r="Q140" t="s">
        <v>60</v>
      </c>
      <c r="R140" t="s">
        <v>69</v>
      </c>
    </row>
    <row r="141" spans="1:18" x14ac:dyDescent="0.25">
      <c r="A141" s="3" t="s">
        <v>29</v>
      </c>
      <c r="B141" s="4" t="s">
        <v>38</v>
      </c>
      <c r="C141" t="s">
        <v>51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2">
        <v>1.368269</v>
      </c>
      <c r="H141" s="4">
        <v>1.368269</v>
      </c>
      <c r="I141" s="4">
        <v>67.487300000000005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67">
        <v>3540</v>
      </c>
      <c r="P141" t="s">
        <v>58</v>
      </c>
      <c r="Q141" t="s">
        <v>60</v>
      </c>
      <c r="R141" t="s">
        <v>69</v>
      </c>
    </row>
    <row r="142" spans="1:18" x14ac:dyDescent="0.25">
      <c r="A142" s="3" t="s">
        <v>43</v>
      </c>
      <c r="B142" s="4" t="s">
        <v>38</v>
      </c>
      <c r="C142" t="s">
        <v>51</v>
      </c>
      <c r="D142" t="s">
        <v>31</v>
      </c>
      <c r="E142">
        <v>2</v>
      </c>
      <c r="F142" t="str">
        <f t="shared" si="2"/>
        <v>Aggregate1-in-10May Monthly System Peak Day50% Cycling2</v>
      </c>
      <c r="G142" s="12">
        <v>10.66018</v>
      </c>
      <c r="H142" s="4">
        <v>10.66018</v>
      </c>
      <c r="I142" s="4">
        <v>67.487300000000005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67">
        <v>3540</v>
      </c>
      <c r="P142" t="s">
        <v>58</v>
      </c>
      <c r="Q142" t="s">
        <v>60</v>
      </c>
      <c r="R142" t="s">
        <v>69</v>
      </c>
    </row>
    <row r="143" spans="1:18" x14ac:dyDescent="0.25">
      <c r="A143" s="3" t="s">
        <v>30</v>
      </c>
      <c r="B143" s="4" t="s">
        <v>38</v>
      </c>
      <c r="C143" t="s">
        <v>51</v>
      </c>
      <c r="D143" t="s">
        <v>26</v>
      </c>
      <c r="E143">
        <v>2</v>
      </c>
      <c r="F143" t="str">
        <f t="shared" si="2"/>
        <v>Average Per Ton1-in-10May Monthly System Peak DayAll2</v>
      </c>
      <c r="G143" s="12">
        <v>0.35971510000000001</v>
      </c>
      <c r="H143" s="4">
        <v>0.35971520000000001</v>
      </c>
      <c r="I143" s="4">
        <v>67.368399999999994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67">
        <v>4674</v>
      </c>
      <c r="P143" t="s">
        <v>58</v>
      </c>
      <c r="Q143" t="s">
        <v>60</v>
      </c>
    </row>
    <row r="144" spans="1:18" x14ac:dyDescent="0.25">
      <c r="A144" s="3" t="s">
        <v>28</v>
      </c>
      <c r="B144" s="4" t="s">
        <v>38</v>
      </c>
      <c r="C144" t="s">
        <v>51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2">
        <v>3.2640030000000002</v>
      </c>
      <c r="H144" s="4">
        <v>3.2640030000000002</v>
      </c>
      <c r="I144" s="4">
        <v>67.368399999999994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67">
        <v>4674</v>
      </c>
      <c r="P144" t="s">
        <v>58</v>
      </c>
      <c r="Q144" t="s">
        <v>60</v>
      </c>
    </row>
    <row r="145" spans="1:18" x14ac:dyDescent="0.25">
      <c r="A145" s="3" t="s">
        <v>29</v>
      </c>
      <c r="B145" s="4" t="s">
        <v>38</v>
      </c>
      <c r="C145" t="s">
        <v>51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2">
        <v>1.3826309999999999</v>
      </c>
      <c r="H145" s="4">
        <v>1.3826309999999999</v>
      </c>
      <c r="I145" s="4">
        <v>67.368399999999994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67">
        <v>4674</v>
      </c>
      <c r="P145" t="s">
        <v>58</v>
      </c>
      <c r="Q145" t="s">
        <v>60</v>
      </c>
    </row>
    <row r="146" spans="1:18" x14ac:dyDescent="0.25">
      <c r="A146" s="3" t="s">
        <v>43</v>
      </c>
      <c r="B146" s="4" t="s">
        <v>38</v>
      </c>
      <c r="C146" t="s">
        <v>51</v>
      </c>
      <c r="D146" t="s">
        <v>26</v>
      </c>
      <c r="E146">
        <v>2</v>
      </c>
      <c r="F146" t="str">
        <f t="shared" si="2"/>
        <v>Aggregate1-in-10May Monthly System Peak DayAll2</v>
      </c>
      <c r="G146" s="12">
        <v>15.25595</v>
      </c>
      <c r="H146" s="4">
        <v>15.25595</v>
      </c>
      <c r="I146" s="4">
        <v>67.368399999999994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67">
        <v>4674</v>
      </c>
      <c r="P146" t="s">
        <v>58</v>
      </c>
      <c r="Q146" t="s">
        <v>60</v>
      </c>
    </row>
    <row r="147" spans="1:18" x14ac:dyDescent="0.25">
      <c r="A147" s="3" t="s">
        <v>30</v>
      </c>
      <c r="B147" s="4" t="s">
        <v>38</v>
      </c>
      <c r="C147" t="s">
        <v>52</v>
      </c>
      <c r="D147" t="s">
        <v>47</v>
      </c>
      <c r="E147">
        <v>2</v>
      </c>
      <c r="F147" t="str">
        <f t="shared" si="2"/>
        <v>Average Per Ton1-in-10October Monthly System Peak Day30% Cycling2</v>
      </c>
      <c r="G147" s="12">
        <v>0.36943930000000003</v>
      </c>
      <c r="H147" s="4">
        <v>0.36943930000000003</v>
      </c>
      <c r="I147" s="4">
        <v>67.759900000000002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67">
        <v>1134</v>
      </c>
      <c r="P147" t="s">
        <v>58</v>
      </c>
      <c r="Q147" t="s">
        <v>60</v>
      </c>
      <c r="R147" t="s">
        <v>70</v>
      </c>
    </row>
    <row r="148" spans="1:18" x14ac:dyDescent="0.25">
      <c r="A148" s="3" t="s">
        <v>28</v>
      </c>
      <c r="B148" s="4" t="s">
        <v>38</v>
      </c>
      <c r="C148" t="s">
        <v>52</v>
      </c>
      <c r="D148" t="s">
        <v>47</v>
      </c>
      <c r="E148">
        <v>2</v>
      </c>
      <c r="F148" t="str">
        <f t="shared" si="2"/>
        <v>Average Per Premise1-in-10October Monthly System Peak Day30% Cycling2</v>
      </c>
      <c r="G148" s="12">
        <v>4.0868000000000002</v>
      </c>
      <c r="H148" s="4">
        <v>4.0868000000000002</v>
      </c>
      <c r="I148" s="4">
        <v>67.759900000000002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67">
        <v>1134</v>
      </c>
      <c r="P148" t="s">
        <v>58</v>
      </c>
      <c r="Q148" t="s">
        <v>60</v>
      </c>
      <c r="R148" t="s">
        <v>70</v>
      </c>
    </row>
    <row r="149" spans="1:18" x14ac:dyDescent="0.25">
      <c r="A149" s="3" t="s">
        <v>29</v>
      </c>
      <c r="B149" s="4" t="s">
        <v>38</v>
      </c>
      <c r="C149" t="s">
        <v>52</v>
      </c>
      <c r="D149" t="s">
        <v>47</v>
      </c>
      <c r="E149">
        <v>2</v>
      </c>
      <c r="F149" t="str">
        <f t="shared" si="2"/>
        <v>Average Per Device1-in-10October Monthly System Peak Day30% Cycling2</v>
      </c>
      <c r="G149" s="12">
        <v>1.429057</v>
      </c>
      <c r="H149" s="4">
        <v>1.429057</v>
      </c>
      <c r="I149" s="4">
        <v>67.759900000000002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67">
        <v>1134</v>
      </c>
      <c r="P149" t="s">
        <v>58</v>
      </c>
      <c r="Q149" t="s">
        <v>60</v>
      </c>
      <c r="R149" t="s">
        <v>70</v>
      </c>
    </row>
    <row r="150" spans="1:18" x14ac:dyDescent="0.25">
      <c r="A150" s="3" t="s">
        <v>43</v>
      </c>
      <c r="B150" s="4" t="s">
        <v>38</v>
      </c>
      <c r="C150" t="s">
        <v>52</v>
      </c>
      <c r="D150" t="s">
        <v>47</v>
      </c>
      <c r="E150">
        <v>2</v>
      </c>
      <c r="F150" t="str">
        <f t="shared" si="2"/>
        <v>Aggregate1-in-10October Monthly System Peak Day30% Cycling2</v>
      </c>
      <c r="G150" s="12">
        <v>4.6344310000000002</v>
      </c>
      <c r="H150" s="4">
        <v>4.6344320000000003</v>
      </c>
      <c r="I150" s="4">
        <v>67.759900000000002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67">
        <v>1134</v>
      </c>
      <c r="P150" t="s">
        <v>58</v>
      </c>
      <c r="Q150" t="s">
        <v>60</v>
      </c>
      <c r="R150" t="s">
        <v>70</v>
      </c>
    </row>
    <row r="151" spans="1:18" x14ac:dyDescent="0.25">
      <c r="A151" s="3" t="s">
        <v>30</v>
      </c>
      <c r="B151" s="4" t="s">
        <v>38</v>
      </c>
      <c r="C151" t="s">
        <v>52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2">
        <v>0.3585199</v>
      </c>
      <c r="H151" s="4">
        <v>0.3585199</v>
      </c>
      <c r="I151" s="4">
        <v>68.113299999999995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67">
        <v>3540</v>
      </c>
      <c r="P151" t="s">
        <v>58</v>
      </c>
      <c r="Q151" t="s">
        <v>60</v>
      </c>
      <c r="R151" t="s">
        <v>70</v>
      </c>
    </row>
    <row r="152" spans="1:18" x14ac:dyDescent="0.25">
      <c r="A152" s="3" t="s">
        <v>28</v>
      </c>
      <c r="B152" s="4" t="s">
        <v>38</v>
      </c>
      <c r="C152" t="s">
        <v>52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2">
        <v>3.024804</v>
      </c>
      <c r="H152" s="4">
        <v>3.024804</v>
      </c>
      <c r="I152" s="4">
        <v>68.113299999999995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67">
        <v>3540</v>
      </c>
      <c r="P152" t="s">
        <v>58</v>
      </c>
      <c r="Q152" t="s">
        <v>60</v>
      </c>
      <c r="R152" t="s">
        <v>70</v>
      </c>
    </row>
    <row r="153" spans="1:18" x14ac:dyDescent="0.25">
      <c r="A153" s="3" t="s">
        <v>29</v>
      </c>
      <c r="B153" s="4" t="s">
        <v>38</v>
      </c>
      <c r="C153" t="s">
        <v>52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2">
        <v>1.3743810000000001</v>
      </c>
      <c r="H153" s="4">
        <v>1.3743810000000001</v>
      </c>
      <c r="I153" s="4">
        <v>68.113299999999995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67">
        <v>3540</v>
      </c>
      <c r="P153" t="s">
        <v>58</v>
      </c>
      <c r="Q153" t="s">
        <v>60</v>
      </c>
      <c r="R153" t="s">
        <v>70</v>
      </c>
    </row>
    <row r="154" spans="1:18" x14ac:dyDescent="0.25">
      <c r="A154" s="3" t="s">
        <v>43</v>
      </c>
      <c r="B154" s="4" t="s">
        <v>38</v>
      </c>
      <c r="C154" t="s">
        <v>52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2">
        <v>10.70781</v>
      </c>
      <c r="H154" s="4">
        <v>10.70781</v>
      </c>
      <c r="I154" s="4">
        <v>68.113299999999995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67">
        <v>3540</v>
      </c>
      <c r="P154" t="s">
        <v>58</v>
      </c>
      <c r="Q154" t="s">
        <v>60</v>
      </c>
      <c r="R154" t="s">
        <v>70</v>
      </c>
    </row>
    <row r="155" spans="1:18" x14ac:dyDescent="0.25">
      <c r="A155" s="3" t="s">
        <v>30</v>
      </c>
      <c r="B155" s="4" t="s">
        <v>38</v>
      </c>
      <c r="C155" t="s">
        <v>52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2">
        <v>0.36116890000000001</v>
      </c>
      <c r="H155" s="4">
        <v>0.36116890000000001</v>
      </c>
      <c r="I155" s="4">
        <v>68.027600000000007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67">
        <v>4674</v>
      </c>
      <c r="P155" t="s">
        <v>58</v>
      </c>
      <c r="Q155" t="s">
        <v>60</v>
      </c>
    </row>
    <row r="156" spans="1:18" x14ac:dyDescent="0.25">
      <c r="A156" s="3" t="s">
        <v>28</v>
      </c>
      <c r="B156" s="4" t="s">
        <v>38</v>
      </c>
      <c r="C156" t="s">
        <v>52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2">
        <v>3.2771949999999999</v>
      </c>
      <c r="H156" s="4">
        <v>3.2771949999999999</v>
      </c>
      <c r="I156" s="4">
        <v>68.027600000000007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67">
        <v>4674</v>
      </c>
      <c r="P156" t="s">
        <v>58</v>
      </c>
      <c r="Q156" t="s">
        <v>60</v>
      </c>
    </row>
    <row r="157" spans="1:18" x14ac:dyDescent="0.25">
      <c r="A157" s="3" t="s">
        <v>29</v>
      </c>
      <c r="B157" s="4" t="s">
        <v>38</v>
      </c>
      <c r="C157" t="s">
        <v>52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2">
        <v>1.3882190000000001</v>
      </c>
      <c r="H157" s="4">
        <v>1.3882190000000001</v>
      </c>
      <c r="I157" s="4">
        <v>68.027600000000007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67">
        <v>4674</v>
      </c>
      <c r="P157" t="s">
        <v>58</v>
      </c>
      <c r="Q157" t="s">
        <v>60</v>
      </c>
    </row>
    <row r="158" spans="1:18" x14ac:dyDescent="0.25">
      <c r="A158" s="3" t="s">
        <v>43</v>
      </c>
      <c r="B158" s="4" t="s">
        <v>38</v>
      </c>
      <c r="C158" t="s">
        <v>52</v>
      </c>
      <c r="D158" t="s">
        <v>26</v>
      </c>
      <c r="E158">
        <v>2</v>
      </c>
      <c r="F158" t="str">
        <f t="shared" si="2"/>
        <v>Aggregate1-in-10October Monthly System Peak DayAll2</v>
      </c>
      <c r="G158" s="12">
        <v>15.31761</v>
      </c>
      <c r="H158" s="4">
        <v>15.31761</v>
      </c>
      <c r="I158" s="4">
        <v>68.027600000000007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67">
        <v>4674</v>
      </c>
      <c r="P158" t="s">
        <v>58</v>
      </c>
      <c r="Q158" t="s">
        <v>60</v>
      </c>
    </row>
    <row r="159" spans="1:18" x14ac:dyDescent="0.25">
      <c r="A159" s="3" t="s">
        <v>30</v>
      </c>
      <c r="B159" s="4" t="s">
        <v>38</v>
      </c>
      <c r="C159" t="s">
        <v>53</v>
      </c>
      <c r="D159" t="s">
        <v>47</v>
      </c>
      <c r="E159">
        <v>2</v>
      </c>
      <c r="F159" t="str">
        <f t="shared" si="2"/>
        <v>Average Per Ton1-in-10September Monthly System Peak Day30% Cycling2</v>
      </c>
      <c r="G159" s="12">
        <v>0.38815050000000001</v>
      </c>
      <c r="H159" s="4">
        <v>0.38815050000000001</v>
      </c>
      <c r="I159" s="4">
        <v>71.1648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67">
        <v>1134</v>
      </c>
      <c r="P159" t="s">
        <v>58</v>
      </c>
      <c r="Q159" t="s">
        <v>60</v>
      </c>
      <c r="R159" t="s">
        <v>71</v>
      </c>
    </row>
    <row r="160" spans="1:18" x14ac:dyDescent="0.25">
      <c r="A160" s="3" t="s">
        <v>28</v>
      </c>
      <c r="B160" s="4" t="s">
        <v>38</v>
      </c>
      <c r="C160" t="s">
        <v>53</v>
      </c>
      <c r="D160" t="s">
        <v>47</v>
      </c>
      <c r="E160">
        <v>2</v>
      </c>
      <c r="F160" t="str">
        <f t="shared" si="2"/>
        <v>Average Per Premise1-in-10September Monthly System Peak Day30% Cycling2</v>
      </c>
      <c r="G160" s="12">
        <v>4.2937859999999999</v>
      </c>
      <c r="H160" s="4">
        <v>4.2937859999999999</v>
      </c>
      <c r="I160" s="4">
        <v>71.1648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67">
        <v>1134</v>
      </c>
      <c r="P160" t="s">
        <v>58</v>
      </c>
      <c r="Q160" t="s">
        <v>60</v>
      </c>
      <c r="R160" t="s">
        <v>71</v>
      </c>
    </row>
    <row r="161" spans="1:18" x14ac:dyDescent="0.25">
      <c r="A161" s="3" t="s">
        <v>29</v>
      </c>
      <c r="B161" s="4" t="s">
        <v>38</v>
      </c>
      <c r="C161" t="s">
        <v>53</v>
      </c>
      <c r="D161" t="s">
        <v>47</v>
      </c>
      <c r="E161">
        <v>2</v>
      </c>
      <c r="F161" t="str">
        <f t="shared" si="2"/>
        <v>Average Per Device1-in-10September Monthly System Peak Day30% Cycling2</v>
      </c>
      <c r="G161" s="12">
        <v>1.5014350000000001</v>
      </c>
      <c r="H161" s="4">
        <v>1.5014350000000001</v>
      </c>
      <c r="I161" s="4">
        <v>71.1648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67">
        <v>1134</v>
      </c>
      <c r="P161" t="s">
        <v>58</v>
      </c>
      <c r="Q161" t="s">
        <v>60</v>
      </c>
      <c r="R161" t="s">
        <v>71</v>
      </c>
    </row>
    <row r="162" spans="1:18" x14ac:dyDescent="0.25">
      <c r="A162" s="3" t="s">
        <v>43</v>
      </c>
      <c r="B162" s="4" t="s">
        <v>38</v>
      </c>
      <c r="C162" t="s">
        <v>53</v>
      </c>
      <c r="D162" t="s">
        <v>47</v>
      </c>
      <c r="E162">
        <v>2</v>
      </c>
      <c r="F162" t="str">
        <f t="shared" si="2"/>
        <v>Aggregate1-in-10September Monthly System Peak Day30% Cycling2</v>
      </c>
      <c r="G162" s="12">
        <v>4.869154</v>
      </c>
      <c r="H162" s="4">
        <v>4.869154</v>
      </c>
      <c r="I162" s="4">
        <v>71.1648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67">
        <v>1134</v>
      </c>
      <c r="P162" t="s">
        <v>58</v>
      </c>
      <c r="Q162" t="s">
        <v>60</v>
      </c>
      <c r="R162" t="s">
        <v>71</v>
      </c>
    </row>
    <row r="163" spans="1:18" x14ac:dyDescent="0.25">
      <c r="A163" s="3" t="s">
        <v>30</v>
      </c>
      <c r="B163" s="4" t="s">
        <v>38</v>
      </c>
      <c r="C163" t="s">
        <v>53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2">
        <v>0.3943122</v>
      </c>
      <c r="H163" s="4">
        <v>0.3943122</v>
      </c>
      <c r="I163" s="4">
        <v>71.491500000000002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67">
        <v>3540</v>
      </c>
      <c r="P163" t="s">
        <v>58</v>
      </c>
      <c r="Q163" t="s">
        <v>60</v>
      </c>
      <c r="R163" t="s">
        <v>71</v>
      </c>
    </row>
    <row r="164" spans="1:18" x14ac:dyDescent="0.25">
      <c r="A164" s="3" t="s">
        <v>28</v>
      </c>
      <c r="B164" s="4" t="s">
        <v>38</v>
      </c>
      <c r="C164" t="s">
        <v>53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2">
        <v>3.3267799999999998</v>
      </c>
      <c r="H164" s="4">
        <v>3.3267799999999998</v>
      </c>
      <c r="I164" s="4">
        <v>71.491500000000002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67">
        <v>3540</v>
      </c>
      <c r="P164" t="s">
        <v>58</v>
      </c>
      <c r="Q164" t="s">
        <v>60</v>
      </c>
      <c r="R164" t="s">
        <v>71</v>
      </c>
    </row>
    <row r="165" spans="1:18" x14ac:dyDescent="0.25">
      <c r="A165" s="3" t="s">
        <v>29</v>
      </c>
      <c r="B165" s="4" t="s">
        <v>38</v>
      </c>
      <c r="C165" t="s">
        <v>53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2">
        <v>1.5115909999999999</v>
      </c>
      <c r="H165" s="4">
        <v>1.5115909999999999</v>
      </c>
      <c r="I165" s="4">
        <v>71.491500000000002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67">
        <v>3540</v>
      </c>
      <c r="P165" t="s">
        <v>58</v>
      </c>
      <c r="Q165" t="s">
        <v>60</v>
      </c>
      <c r="R165" t="s">
        <v>71</v>
      </c>
    </row>
    <row r="166" spans="1:18" x14ac:dyDescent="0.25">
      <c r="A166" s="3" t="s">
        <v>43</v>
      </c>
      <c r="B166" s="4" t="s">
        <v>38</v>
      </c>
      <c r="C166" t="s">
        <v>53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2">
        <v>11.7768</v>
      </c>
      <c r="H166" s="4">
        <v>11.7768</v>
      </c>
      <c r="I166" s="4">
        <v>71.491500000000002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67">
        <v>3540</v>
      </c>
      <c r="P166" t="s">
        <v>58</v>
      </c>
      <c r="Q166" t="s">
        <v>60</v>
      </c>
      <c r="R166" t="s">
        <v>71</v>
      </c>
    </row>
    <row r="167" spans="1:18" x14ac:dyDescent="0.25">
      <c r="A167" s="3" t="s">
        <v>30</v>
      </c>
      <c r="B167" s="4" t="s">
        <v>38</v>
      </c>
      <c r="C167" t="s">
        <v>53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2">
        <v>0.39281739999999998</v>
      </c>
      <c r="H167" s="4">
        <v>0.39281729999999998</v>
      </c>
      <c r="I167" s="4">
        <v>71.412300000000002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67">
        <v>4674</v>
      </c>
      <c r="P167" t="s">
        <v>58</v>
      </c>
      <c r="Q167" t="s">
        <v>60</v>
      </c>
    </row>
    <row r="168" spans="1:18" x14ac:dyDescent="0.25">
      <c r="A168" s="3" t="s">
        <v>28</v>
      </c>
      <c r="B168" s="4" t="s">
        <v>38</v>
      </c>
      <c r="C168" t="s">
        <v>53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2">
        <v>3.564368</v>
      </c>
      <c r="H168" s="4">
        <v>3.564368</v>
      </c>
      <c r="I168" s="4">
        <v>71.412300000000002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67">
        <v>4674</v>
      </c>
      <c r="P168" t="s">
        <v>58</v>
      </c>
      <c r="Q168" t="s">
        <v>60</v>
      </c>
    </row>
    <row r="169" spans="1:18" x14ac:dyDescent="0.25">
      <c r="A169" s="3" t="s">
        <v>29</v>
      </c>
      <c r="B169" s="4" t="s">
        <v>38</v>
      </c>
      <c r="C169" t="s">
        <v>53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2">
        <v>1.509865</v>
      </c>
      <c r="H169" s="4">
        <v>1.509865</v>
      </c>
      <c r="I169" s="4">
        <v>71.412300000000002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67">
        <v>4674</v>
      </c>
      <c r="P169" t="s">
        <v>58</v>
      </c>
      <c r="Q169" t="s">
        <v>60</v>
      </c>
    </row>
    <row r="170" spans="1:18" x14ac:dyDescent="0.25">
      <c r="A170" s="3" t="s">
        <v>43</v>
      </c>
      <c r="B170" s="4" t="s">
        <v>38</v>
      </c>
      <c r="C170" t="s">
        <v>53</v>
      </c>
      <c r="D170" t="s">
        <v>26</v>
      </c>
      <c r="E170">
        <v>2</v>
      </c>
      <c r="F170" t="str">
        <f t="shared" si="2"/>
        <v>Aggregate1-in-10September Monthly System Peak DayAll2</v>
      </c>
      <c r="G170" s="12">
        <v>16.659859999999998</v>
      </c>
      <c r="H170" s="4">
        <v>16.659859999999998</v>
      </c>
      <c r="I170" s="4">
        <v>71.412300000000002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67">
        <v>4674</v>
      </c>
      <c r="P170" t="s">
        <v>58</v>
      </c>
      <c r="Q170" t="s">
        <v>60</v>
      </c>
    </row>
    <row r="171" spans="1:18" x14ac:dyDescent="0.25">
      <c r="A171" s="3" t="s">
        <v>30</v>
      </c>
      <c r="B171" s="4" t="s">
        <v>38</v>
      </c>
      <c r="C171" t="s">
        <v>48</v>
      </c>
      <c r="D171" t="s">
        <v>47</v>
      </c>
      <c r="E171">
        <v>3</v>
      </c>
      <c r="F171" t="str">
        <f t="shared" si="2"/>
        <v>Average Per Ton1-in-10August Monthly System Peak Day30% Cycling3</v>
      </c>
      <c r="G171" s="12">
        <v>0.36584709999999998</v>
      </c>
      <c r="H171" s="4">
        <v>0.36584709999999998</v>
      </c>
      <c r="I171" s="4">
        <v>72.070599999999999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67">
        <v>1134</v>
      </c>
      <c r="P171" t="s">
        <v>58</v>
      </c>
      <c r="Q171" t="s">
        <v>60</v>
      </c>
      <c r="R171" t="s">
        <v>66</v>
      </c>
    </row>
    <row r="172" spans="1:18" x14ac:dyDescent="0.25">
      <c r="A172" s="3" t="s">
        <v>28</v>
      </c>
      <c r="B172" s="4" t="s">
        <v>38</v>
      </c>
      <c r="C172" t="s">
        <v>48</v>
      </c>
      <c r="D172" t="s">
        <v>47</v>
      </c>
      <c r="E172">
        <v>3</v>
      </c>
      <c r="F172" t="str">
        <f t="shared" si="2"/>
        <v>Average Per Premise1-in-10August Monthly System Peak Day30% Cycling3</v>
      </c>
      <c r="G172" s="12">
        <v>4.0470620000000004</v>
      </c>
      <c r="H172" s="4">
        <v>4.0470620000000004</v>
      </c>
      <c r="I172" s="4">
        <v>72.070599999999999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67">
        <v>1134</v>
      </c>
      <c r="P172" t="s">
        <v>58</v>
      </c>
      <c r="Q172" t="s">
        <v>60</v>
      </c>
      <c r="R172" t="s">
        <v>66</v>
      </c>
    </row>
    <row r="173" spans="1:18" x14ac:dyDescent="0.25">
      <c r="A173" s="3" t="s">
        <v>29</v>
      </c>
      <c r="B173" s="4" t="s">
        <v>38</v>
      </c>
      <c r="C173" t="s">
        <v>48</v>
      </c>
      <c r="D173" t="s">
        <v>47</v>
      </c>
      <c r="E173">
        <v>3</v>
      </c>
      <c r="F173" t="str">
        <f t="shared" si="2"/>
        <v>Average Per Device1-in-10August Monthly System Peak Day30% Cycling3</v>
      </c>
      <c r="G173" s="12">
        <v>1.4151609999999999</v>
      </c>
      <c r="H173" s="4">
        <v>1.4151609999999999</v>
      </c>
      <c r="I173" s="4">
        <v>72.070599999999999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67">
        <v>1134</v>
      </c>
      <c r="P173" t="s">
        <v>58</v>
      </c>
      <c r="Q173" t="s">
        <v>60</v>
      </c>
      <c r="R173" t="s">
        <v>66</v>
      </c>
    </row>
    <row r="174" spans="1:18" x14ac:dyDescent="0.25">
      <c r="A174" s="3" t="s">
        <v>43</v>
      </c>
      <c r="B174" s="4" t="s">
        <v>38</v>
      </c>
      <c r="C174" t="s">
        <v>48</v>
      </c>
      <c r="D174" t="s">
        <v>47</v>
      </c>
      <c r="E174">
        <v>3</v>
      </c>
      <c r="F174" t="str">
        <f t="shared" si="2"/>
        <v>Aggregate1-in-10August Monthly System Peak Day30% Cycling3</v>
      </c>
      <c r="G174" s="12">
        <v>4.5893680000000003</v>
      </c>
      <c r="H174" s="4">
        <v>4.5893689999999996</v>
      </c>
      <c r="I174" s="4">
        <v>72.070599999999999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67">
        <v>1134</v>
      </c>
      <c r="P174" t="s">
        <v>58</v>
      </c>
      <c r="Q174" t="s">
        <v>60</v>
      </c>
      <c r="R174" t="s">
        <v>66</v>
      </c>
    </row>
    <row r="175" spans="1:18" x14ac:dyDescent="0.25">
      <c r="A175" s="3" t="s">
        <v>30</v>
      </c>
      <c r="B175" s="4" t="s">
        <v>38</v>
      </c>
      <c r="C175" t="s">
        <v>48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2">
        <v>0.36885099999999998</v>
      </c>
      <c r="H175" s="4">
        <v>0.36885099999999998</v>
      </c>
      <c r="I175" s="4">
        <v>72.202600000000004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67">
        <v>3540</v>
      </c>
      <c r="P175" t="s">
        <v>58</v>
      </c>
      <c r="Q175" t="s">
        <v>60</v>
      </c>
      <c r="R175" t="s">
        <v>66</v>
      </c>
    </row>
    <row r="176" spans="1:18" x14ac:dyDescent="0.25">
      <c r="A176" s="3" t="s">
        <v>28</v>
      </c>
      <c r="B176" s="4" t="s">
        <v>38</v>
      </c>
      <c r="C176" t="s">
        <v>48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2">
        <v>3.1119669999999999</v>
      </c>
      <c r="H176" s="4">
        <v>3.1119669999999999</v>
      </c>
      <c r="I176" s="4">
        <v>72.202600000000004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67">
        <v>3540</v>
      </c>
      <c r="P176" t="s">
        <v>58</v>
      </c>
      <c r="Q176" t="s">
        <v>60</v>
      </c>
      <c r="R176" t="s">
        <v>66</v>
      </c>
    </row>
    <row r="177" spans="1:18" x14ac:dyDescent="0.25">
      <c r="A177" s="3" t="s">
        <v>29</v>
      </c>
      <c r="B177" s="4" t="s">
        <v>38</v>
      </c>
      <c r="C177" t="s">
        <v>48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2">
        <v>1.413986</v>
      </c>
      <c r="H177" s="4">
        <v>1.413986</v>
      </c>
      <c r="I177" s="4">
        <v>72.202600000000004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67">
        <v>3540</v>
      </c>
      <c r="P177" t="s">
        <v>58</v>
      </c>
      <c r="Q177" t="s">
        <v>60</v>
      </c>
      <c r="R177" t="s">
        <v>66</v>
      </c>
    </row>
    <row r="178" spans="1:18" x14ac:dyDescent="0.25">
      <c r="A178" s="3" t="s">
        <v>43</v>
      </c>
      <c r="B178" s="4" t="s">
        <v>38</v>
      </c>
      <c r="C178" t="s">
        <v>48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2">
        <v>11.016360000000001</v>
      </c>
      <c r="H178" s="4">
        <v>11.016360000000001</v>
      </c>
      <c r="I178" s="4">
        <v>72.202600000000004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67">
        <v>3540</v>
      </c>
      <c r="P178" t="s">
        <v>58</v>
      </c>
      <c r="Q178" t="s">
        <v>60</v>
      </c>
      <c r="R178" t="s">
        <v>66</v>
      </c>
    </row>
    <row r="179" spans="1:18" x14ac:dyDescent="0.25">
      <c r="A179" s="3" t="s">
        <v>30</v>
      </c>
      <c r="B179" s="4" t="s">
        <v>38</v>
      </c>
      <c r="C179" t="s">
        <v>48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2">
        <v>0.36812230000000001</v>
      </c>
      <c r="H179" s="4">
        <v>0.36812230000000001</v>
      </c>
      <c r="I179" s="4">
        <v>72.170500000000004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67">
        <v>4674</v>
      </c>
      <c r="P179" t="s">
        <v>58</v>
      </c>
      <c r="Q179" t="s">
        <v>60</v>
      </c>
    </row>
    <row r="180" spans="1:18" x14ac:dyDescent="0.25">
      <c r="A180" s="3" t="s">
        <v>28</v>
      </c>
      <c r="B180" s="4" t="s">
        <v>38</v>
      </c>
      <c r="C180" t="s">
        <v>48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2">
        <v>3.3402880000000001</v>
      </c>
      <c r="H180" s="4">
        <v>3.3402880000000001</v>
      </c>
      <c r="I180" s="4">
        <v>72.170500000000004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67">
        <v>4674</v>
      </c>
      <c r="P180" t="s">
        <v>58</v>
      </c>
      <c r="Q180" t="s">
        <v>60</v>
      </c>
    </row>
    <row r="181" spans="1:18" x14ac:dyDescent="0.25">
      <c r="A181" s="3" t="s">
        <v>29</v>
      </c>
      <c r="B181" s="4" t="s">
        <v>38</v>
      </c>
      <c r="C181" t="s">
        <v>48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2">
        <v>1.4149449999999999</v>
      </c>
      <c r="H181" s="4">
        <v>1.4149449999999999</v>
      </c>
      <c r="I181" s="4">
        <v>72.170500000000004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67">
        <v>4674</v>
      </c>
      <c r="P181" t="s">
        <v>58</v>
      </c>
      <c r="Q181" t="s">
        <v>60</v>
      </c>
    </row>
    <row r="182" spans="1:18" x14ac:dyDescent="0.25">
      <c r="A182" s="3" t="s">
        <v>43</v>
      </c>
      <c r="B182" s="4" t="s">
        <v>38</v>
      </c>
      <c r="C182" t="s">
        <v>48</v>
      </c>
      <c r="D182" t="s">
        <v>26</v>
      </c>
      <c r="E182">
        <v>3</v>
      </c>
      <c r="F182" t="str">
        <f t="shared" si="2"/>
        <v>Aggregate1-in-10August Monthly System Peak DayAll3</v>
      </c>
      <c r="G182" s="12">
        <v>15.61251</v>
      </c>
      <c r="H182" s="4">
        <v>15.61251</v>
      </c>
      <c r="I182" s="4">
        <v>72.170500000000004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67">
        <v>4674</v>
      </c>
      <c r="P182" t="s">
        <v>58</v>
      </c>
      <c r="Q182" t="s">
        <v>60</v>
      </c>
    </row>
    <row r="183" spans="1:18" x14ac:dyDescent="0.25">
      <c r="A183" s="3" t="s">
        <v>30</v>
      </c>
      <c r="B183" s="4" t="s">
        <v>38</v>
      </c>
      <c r="C183" t="s">
        <v>37</v>
      </c>
      <c r="D183" t="s">
        <v>47</v>
      </c>
      <c r="E183">
        <v>3</v>
      </c>
      <c r="F183" t="str">
        <f t="shared" si="2"/>
        <v>Average Per Ton1-in-10August Typical Event Day30% Cycling3</v>
      </c>
      <c r="G183" s="12">
        <v>0.36197649999999998</v>
      </c>
      <c r="H183" s="4">
        <v>0.36197649999999998</v>
      </c>
      <c r="I183" s="4">
        <v>69.395399999999995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67">
        <v>1134</v>
      </c>
      <c r="P183" t="s">
        <v>58</v>
      </c>
      <c r="Q183" t="s">
        <v>60</v>
      </c>
      <c r="R183" t="s">
        <v>66</v>
      </c>
    </row>
    <row r="184" spans="1:18" x14ac:dyDescent="0.25">
      <c r="A184" s="3" t="s">
        <v>28</v>
      </c>
      <c r="B184" s="4" t="s">
        <v>38</v>
      </c>
      <c r="C184" t="s">
        <v>37</v>
      </c>
      <c r="D184" t="s">
        <v>47</v>
      </c>
      <c r="E184">
        <v>3</v>
      </c>
      <c r="F184" t="str">
        <f t="shared" si="2"/>
        <v>Average Per Premise1-in-10August Typical Event Day30% Cycling3</v>
      </c>
      <c r="G184" s="12">
        <v>4.0042450000000001</v>
      </c>
      <c r="H184" s="4">
        <v>4.0042450000000001</v>
      </c>
      <c r="I184" s="4">
        <v>69.395399999999995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67">
        <v>1134</v>
      </c>
      <c r="P184" t="s">
        <v>58</v>
      </c>
      <c r="Q184" t="s">
        <v>60</v>
      </c>
      <c r="R184" t="s">
        <v>66</v>
      </c>
    </row>
    <row r="185" spans="1:18" x14ac:dyDescent="0.25">
      <c r="A185" s="3" t="s">
        <v>29</v>
      </c>
      <c r="B185" s="4" t="s">
        <v>38</v>
      </c>
      <c r="C185" t="s">
        <v>37</v>
      </c>
      <c r="D185" t="s">
        <v>47</v>
      </c>
      <c r="E185">
        <v>3</v>
      </c>
      <c r="F185" t="str">
        <f t="shared" si="2"/>
        <v>Average Per Device1-in-10August Typical Event Day30% Cycling3</v>
      </c>
      <c r="G185" s="12">
        <v>1.4001889999999999</v>
      </c>
      <c r="H185" s="4">
        <v>1.4001889999999999</v>
      </c>
      <c r="I185" s="4">
        <v>69.395399999999995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67">
        <v>1134</v>
      </c>
      <c r="P185" t="s">
        <v>58</v>
      </c>
      <c r="Q185" t="s">
        <v>60</v>
      </c>
      <c r="R185" t="s">
        <v>66</v>
      </c>
    </row>
    <row r="186" spans="1:18" x14ac:dyDescent="0.25">
      <c r="A186" s="3" t="s">
        <v>43</v>
      </c>
      <c r="B186" s="4" t="s">
        <v>38</v>
      </c>
      <c r="C186" t="s">
        <v>37</v>
      </c>
      <c r="D186" t="s">
        <v>47</v>
      </c>
      <c r="E186">
        <v>3</v>
      </c>
      <c r="F186" t="str">
        <f t="shared" si="2"/>
        <v>Aggregate1-in-10August Typical Event Day30% Cycling3</v>
      </c>
      <c r="G186" s="12">
        <v>4.5408140000000001</v>
      </c>
      <c r="H186" s="4">
        <v>4.5408140000000001</v>
      </c>
      <c r="I186" s="4">
        <v>69.395399999999995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67">
        <v>1134</v>
      </c>
      <c r="P186" t="s">
        <v>58</v>
      </c>
      <c r="Q186" t="s">
        <v>60</v>
      </c>
      <c r="R186" t="s">
        <v>66</v>
      </c>
    </row>
    <row r="187" spans="1:18" x14ac:dyDescent="0.25">
      <c r="A187" s="3" t="s">
        <v>30</v>
      </c>
      <c r="B187" s="4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2">
        <v>0.36036639999999998</v>
      </c>
      <c r="H187" s="4">
        <v>0.36036639999999998</v>
      </c>
      <c r="I187" s="4">
        <v>69.639499999999998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67">
        <v>3540</v>
      </c>
      <c r="P187" t="s">
        <v>58</v>
      </c>
      <c r="Q187" t="s">
        <v>60</v>
      </c>
      <c r="R187" t="s">
        <v>66</v>
      </c>
    </row>
    <row r="188" spans="1:18" x14ac:dyDescent="0.25">
      <c r="A188" s="3" t="s">
        <v>28</v>
      </c>
      <c r="B188" s="4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2">
        <v>3.0403829999999998</v>
      </c>
      <c r="H188" s="4">
        <v>3.0403829999999998</v>
      </c>
      <c r="I188" s="4">
        <v>69.639499999999998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67">
        <v>3540</v>
      </c>
      <c r="P188" t="s">
        <v>58</v>
      </c>
      <c r="Q188" t="s">
        <v>60</v>
      </c>
      <c r="R188" t="s">
        <v>66</v>
      </c>
    </row>
    <row r="189" spans="1:18" x14ac:dyDescent="0.25">
      <c r="A189" s="3" t="s">
        <v>29</v>
      </c>
      <c r="B189" s="4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2">
        <v>1.3814599999999999</v>
      </c>
      <c r="H189" s="4">
        <v>1.3814599999999999</v>
      </c>
      <c r="I189" s="4">
        <v>69.639499999999998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67">
        <v>3540</v>
      </c>
      <c r="P189" t="s">
        <v>58</v>
      </c>
      <c r="Q189" t="s">
        <v>60</v>
      </c>
      <c r="R189" t="s">
        <v>66</v>
      </c>
    </row>
    <row r="190" spans="1:18" x14ac:dyDescent="0.25">
      <c r="A190" s="3" t="s">
        <v>43</v>
      </c>
      <c r="B190" s="4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2">
        <v>10.76296</v>
      </c>
      <c r="H190" s="4">
        <v>10.76296</v>
      </c>
      <c r="I190" s="4">
        <v>69.639499999999998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67">
        <v>3540</v>
      </c>
      <c r="P190" t="s">
        <v>58</v>
      </c>
      <c r="Q190" t="s">
        <v>60</v>
      </c>
      <c r="R190" t="s">
        <v>66</v>
      </c>
    </row>
    <row r="191" spans="1:18" x14ac:dyDescent="0.25">
      <c r="A191" s="3" t="s">
        <v>30</v>
      </c>
      <c r="B191" s="4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2">
        <v>0.36075699999999999</v>
      </c>
      <c r="H191" s="4">
        <v>0.36075699999999999</v>
      </c>
      <c r="I191" s="4">
        <v>69.580299999999994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67">
        <v>4674</v>
      </c>
      <c r="P191" t="s">
        <v>58</v>
      </c>
      <c r="Q191" t="s">
        <v>60</v>
      </c>
    </row>
    <row r="192" spans="1:18" x14ac:dyDescent="0.25">
      <c r="A192" s="3" t="s">
        <v>28</v>
      </c>
      <c r="B192" s="4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2">
        <v>3.2734570000000001</v>
      </c>
      <c r="H192" s="4">
        <v>3.2734570000000001</v>
      </c>
      <c r="I192" s="4">
        <v>69.580299999999994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67">
        <v>4674</v>
      </c>
      <c r="P192" t="s">
        <v>58</v>
      </c>
      <c r="Q192" t="s">
        <v>60</v>
      </c>
    </row>
    <row r="193" spans="1:18" x14ac:dyDescent="0.25">
      <c r="A193" s="3" t="s">
        <v>29</v>
      </c>
      <c r="B193" s="4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4">
        <v>1.386636</v>
      </c>
      <c r="H193" s="4">
        <v>1.386636</v>
      </c>
      <c r="I193" s="4">
        <v>69.580299999999994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>
        <v>4674</v>
      </c>
      <c r="P193" t="s">
        <v>58</v>
      </c>
      <c r="Q193" t="s">
        <v>60</v>
      </c>
    </row>
    <row r="194" spans="1:18" x14ac:dyDescent="0.25">
      <c r="A194" s="3" t="s">
        <v>43</v>
      </c>
      <c r="B194" s="4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4">
        <v>15.300140000000001</v>
      </c>
      <c r="H194" s="4">
        <v>15.300140000000001</v>
      </c>
      <c r="I194" s="4">
        <v>69.580299999999994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>
        <v>4674</v>
      </c>
      <c r="P194" t="s">
        <v>58</v>
      </c>
      <c r="Q194" t="s">
        <v>60</v>
      </c>
    </row>
    <row r="195" spans="1:18" x14ac:dyDescent="0.25">
      <c r="A195" s="3" t="s">
        <v>30</v>
      </c>
      <c r="B195" s="4" t="s">
        <v>38</v>
      </c>
      <c r="C195" t="s">
        <v>49</v>
      </c>
      <c r="D195" t="s">
        <v>47</v>
      </c>
      <c r="E195">
        <v>3</v>
      </c>
      <c r="F195" t="str">
        <f t="shared" ref="F195:F258" si="3">CONCATENATE(A195,B195,C195,D195,E195)</f>
        <v>Average Per Ton1-in-10July Monthly System Peak Day30% Cycling3</v>
      </c>
      <c r="G195" s="4">
        <v>0.36307260000000002</v>
      </c>
      <c r="H195" s="4">
        <v>0.36307260000000002</v>
      </c>
      <c r="I195" s="4">
        <v>71.291200000000003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>
        <v>1134</v>
      </c>
      <c r="P195" t="s">
        <v>58</v>
      </c>
      <c r="Q195" t="s">
        <v>60</v>
      </c>
      <c r="R195" t="s">
        <v>67</v>
      </c>
    </row>
    <row r="196" spans="1:18" x14ac:dyDescent="0.25">
      <c r="A196" s="3" t="s">
        <v>28</v>
      </c>
      <c r="B196" s="4" t="s">
        <v>38</v>
      </c>
      <c r="C196" t="s">
        <v>49</v>
      </c>
      <c r="D196" t="s">
        <v>47</v>
      </c>
      <c r="E196">
        <v>3</v>
      </c>
      <c r="F196" t="str">
        <f t="shared" si="3"/>
        <v>Average Per Premise1-in-10July Monthly System Peak Day30% Cycling3</v>
      </c>
      <c r="G196" s="4">
        <v>4.0163700000000002</v>
      </c>
      <c r="H196" s="4">
        <v>4.0163700000000002</v>
      </c>
      <c r="I196" s="4">
        <v>71.291200000000003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>
        <v>1134</v>
      </c>
      <c r="P196" t="s">
        <v>58</v>
      </c>
      <c r="Q196" t="s">
        <v>60</v>
      </c>
      <c r="R196" t="s">
        <v>67</v>
      </c>
    </row>
    <row r="197" spans="1:18" x14ac:dyDescent="0.25">
      <c r="A197" s="3" t="s">
        <v>29</v>
      </c>
      <c r="B197" s="4" t="s">
        <v>38</v>
      </c>
      <c r="C197" t="s">
        <v>49</v>
      </c>
      <c r="D197" t="s">
        <v>47</v>
      </c>
      <c r="E197">
        <v>3</v>
      </c>
      <c r="F197" t="str">
        <f t="shared" si="3"/>
        <v>Average Per Device1-in-10July Monthly System Peak Day30% Cycling3</v>
      </c>
      <c r="G197" s="4">
        <v>1.4044289999999999</v>
      </c>
      <c r="H197" s="4">
        <v>1.4044289999999999</v>
      </c>
      <c r="I197" s="4">
        <v>71.291200000000003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>
        <v>1134</v>
      </c>
      <c r="P197" t="s">
        <v>58</v>
      </c>
      <c r="Q197" t="s">
        <v>60</v>
      </c>
      <c r="R197" t="s">
        <v>67</v>
      </c>
    </row>
    <row r="198" spans="1:18" x14ac:dyDescent="0.25">
      <c r="A198" s="3" t="s">
        <v>43</v>
      </c>
      <c r="B198" s="4" t="s">
        <v>38</v>
      </c>
      <c r="C198" t="s">
        <v>49</v>
      </c>
      <c r="D198" t="s">
        <v>47</v>
      </c>
      <c r="E198">
        <v>3</v>
      </c>
      <c r="F198" t="str">
        <f t="shared" si="3"/>
        <v>Aggregate1-in-10July Monthly System Peak Day30% Cycling3</v>
      </c>
      <c r="G198" s="4">
        <v>4.5545640000000001</v>
      </c>
      <c r="H198" s="4">
        <v>4.5545640000000001</v>
      </c>
      <c r="I198" s="4">
        <v>71.291200000000003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>
        <v>1134</v>
      </c>
      <c r="P198" t="s">
        <v>58</v>
      </c>
      <c r="Q198" t="s">
        <v>60</v>
      </c>
      <c r="R198" t="s">
        <v>67</v>
      </c>
    </row>
    <row r="199" spans="1:18" x14ac:dyDescent="0.25">
      <c r="A199" s="3" t="s">
        <v>30</v>
      </c>
      <c r="B199" s="4" t="s">
        <v>38</v>
      </c>
      <c r="C199" t="s">
        <v>49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4">
        <v>0.36317880000000002</v>
      </c>
      <c r="H199" s="4">
        <v>0.36317890000000003</v>
      </c>
      <c r="I199" s="4">
        <v>71.372900000000001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>
        <v>3540</v>
      </c>
      <c r="P199" t="s">
        <v>58</v>
      </c>
      <c r="Q199" t="s">
        <v>60</v>
      </c>
      <c r="R199" t="s">
        <v>67</v>
      </c>
    </row>
    <row r="200" spans="1:18" x14ac:dyDescent="0.25">
      <c r="A200" s="3" t="s">
        <v>28</v>
      </c>
      <c r="B200" s="4" t="s">
        <v>38</v>
      </c>
      <c r="C200" t="s">
        <v>49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4">
        <v>3.064111</v>
      </c>
      <c r="H200" s="4">
        <v>3.064111</v>
      </c>
      <c r="I200" s="4">
        <v>71.372900000000001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>
        <v>3540</v>
      </c>
      <c r="P200" t="s">
        <v>58</v>
      </c>
      <c r="Q200" t="s">
        <v>60</v>
      </c>
      <c r="R200" t="s">
        <v>67</v>
      </c>
    </row>
    <row r="201" spans="1:18" x14ac:dyDescent="0.25">
      <c r="A201" s="3" t="s">
        <v>29</v>
      </c>
      <c r="B201" s="4" t="s">
        <v>38</v>
      </c>
      <c r="C201" t="s">
        <v>49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4">
        <v>1.3922410000000001</v>
      </c>
      <c r="H201" s="4">
        <v>1.392242</v>
      </c>
      <c r="I201" s="4">
        <v>71.372900000000001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>
        <v>3540</v>
      </c>
      <c r="P201" t="s">
        <v>58</v>
      </c>
      <c r="Q201" t="s">
        <v>60</v>
      </c>
      <c r="R201" t="s">
        <v>67</v>
      </c>
    </row>
    <row r="202" spans="1:18" x14ac:dyDescent="0.25">
      <c r="A202" s="3" t="s">
        <v>43</v>
      </c>
      <c r="B202" s="4" t="s">
        <v>38</v>
      </c>
      <c r="C202" t="s">
        <v>49</v>
      </c>
      <c r="D202" t="s">
        <v>31</v>
      </c>
      <c r="E202">
        <v>3</v>
      </c>
      <c r="F202" t="str">
        <f t="shared" si="3"/>
        <v>Aggregate1-in-10July Monthly System Peak Day50% Cycling3</v>
      </c>
      <c r="G202" s="4">
        <v>10.84695</v>
      </c>
      <c r="H202" s="4">
        <v>10.84695</v>
      </c>
      <c r="I202" s="4">
        <v>71.372900000000001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>
        <v>3540</v>
      </c>
      <c r="P202" t="s">
        <v>58</v>
      </c>
      <c r="Q202" t="s">
        <v>60</v>
      </c>
      <c r="R202" t="s">
        <v>67</v>
      </c>
    </row>
    <row r="203" spans="1:18" x14ac:dyDescent="0.25">
      <c r="A203" s="3" t="s">
        <v>30</v>
      </c>
      <c r="B203" s="4" t="s">
        <v>38</v>
      </c>
      <c r="C203" t="s">
        <v>49</v>
      </c>
      <c r="D203" t="s">
        <v>26</v>
      </c>
      <c r="E203">
        <v>3</v>
      </c>
      <c r="F203" t="str">
        <f t="shared" si="3"/>
        <v>Average Per Ton1-in-10July Monthly System Peak DayAll3</v>
      </c>
      <c r="G203" s="4">
        <v>0.36315310000000001</v>
      </c>
      <c r="H203" s="4">
        <v>0.36315310000000001</v>
      </c>
      <c r="I203" s="4">
        <v>71.353099999999998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>
        <v>4674</v>
      </c>
      <c r="P203" t="s">
        <v>58</v>
      </c>
      <c r="Q203" t="s">
        <v>60</v>
      </c>
    </row>
    <row r="204" spans="1:18" x14ac:dyDescent="0.25">
      <c r="A204" s="3" t="s">
        <v>28</v>
      </c>
      <c r="B204" s="4" t="s">
        <v>38</v>
      </c>
      <c r="C204" t="s">
        <v>49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4">
        <v>3.2951980000000001</v>
      </c>
      <c r="H204" s="4">
        <v>3.2951980000000001</v>
      </c>
      <c r="I204" s="4">
        <v>71.353099999999998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>
        <v>4674</v>
      </c>
      <c r="P204" t="s">
        <v>58</v>
      </c>
      <c r="Q204" t="s">
        <v>60</v>
      </c>
    </row>
    <row r="205" spans="1:18" x14ac:dyDescent="0.25">
      <c r="A205" s="3" t="s">
        <v>29</v>
      </c>
      <c r="B205" s="4" t="s">
        <v>38</v>
      </c>
      <c r="C205" t="s">
        <v>49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4">
        <v>1.395845</v>
      </c>
      <c r="H205" s="4">
        <v>1.395845</v>
      </c>
      <c r="I205" s="4">
        <v>71.353099999999998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>
        <v>4674</v>
      </c>
      <c r="P205" t="s">
        <v>58</v>
      </c>
      <c r="Q205" t="s">
        <v>60</v>
      </c>
    </row>
    <row r="206" spans="1:18" x14ac:dyDescent="0.25">
      <c r="A206" s="3" t="s">
        <v>43</v>
      </c>
      <c r="B206" s="4" t="s">
        <v>38</v>
      </c>
      <c r="C206" t="s">
        <v>49</v>
      </c>
      <c r="D206" t="s">
        <v>26</v>
      </c>
      <c r="E206">
        <v>3</v>
      </c>
      <c r="F206" t="str">
        <f t="shared" si="3"/>
        <v>Aggregate1-in-10July Monthly System Peak DayAll3</v>
      </c>
      <c r="G206" s="4">
        <v>15.401759999999999</v>
      </c>
      <c r="H206" s="4">
        <v>15.401759999999999</v>
      </c>
      <c r="I206" s="4">
        <v>71.353099999999998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>
        <v>4674</v>
      </c>
      <c r="P206" t="s">
        <v>58</v>
      </c>
      <c r="Q206" t="s">
        <v>60</v>
      </c>
    </row>
    <row r="207" spans="1:18" x14ac:dyDescent="0.25">
      <c r="A207" s="3" t="s">
        <v>30</v>
      </c>
      <c r="B207" s="4" t="s">
        <v>38</v>
      </c>
      <c r="C207" t="s">
        <v>50</v>
      </c>
      <c r="D207" t="s">
        <v>47</v>
      </c>
      <c r="E207">
        <v>3</v>
      </c>
      <c r="F207" t="str">
        <f t="shared" si="3"/>
        <v>Average Per Ton1-in-10June Monthly System Peak Day30% Cycling3</v>
      </c>
      <c r="G207" s="4">
        <v>0.34498420000000002</v>
      </c>
      <c r="H207" s="4">
        <v>0.34498420000000002</v>
      </c>
      <c r="I207" s="4">
        <v>63.346200000000003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>
        <v>1134</v>
      </c>
      <c r="P207" t="s">
        <v>58</v>
      </c>
      <c r="Q207" t="s">
        <v>60</v>
      </c>
      <c r="R207" t="s">
        <v>68</v>
      </c>
    </row>
    <row r="208" spans="1:18" x14ac:dyDescent="0.25">
      <c r="A208" s="3" t="s">
        <v>28</v>
      </c>
      <c r="B208" s="4" t="s">
        <v>38</v>
      </c>
      <c r="C208" t="s">
        <v>50</v>
      </c>
      <c r="D208" t="s">
        <v>47</v>
      </c>
      <c r="E208">
        <v>3</v>
      </c>
      <c r="F208" t="str">
        <f t="shared" si="3"/>
        <v>Average Per Premise1-in-10June Monthly System Peak Day30% Cycling3</v>
      </c>
      <c r="G208" s="4">
        <v>3.8162729999999998</v>
      </c>
      <c r="H208" s="4">
        <v>3.8162729999999998</v>
      </c>
      <c r="I208" s="4">
        <v>63.346200000000003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>
        <v>1134</v>
      </c>
      <c r="P208" t="s">
        <v>58</v>
      </c>
      <c r="Q208" t="s">
        <v>60</v>
      </c>
      <c r="R208" t="s">
        <v>68</v>
      </c>
    </row>
    <row r="209" spans="1:18" x14ac:dyDescent="0.25">
      <c r="A209" s="3" t="s">
        <v>29</v>
      </c>
      <c r="B209" s="4" t="s">
        <v>38</v>
      </c>
      <c r="C209" t="s">
        <v>50</v>
      </c>
      <c r="D209" t="s">
        <v>47</v>
      </c>
      <c r="E209">
        <v>3</v>
      </c>
      <c r="F209" t="str">
        <f t="shared" si="3"/>
        <v>Average Per Device1-in-10June Monthly System Peak Day30% Cycling3</v>
      </c>
      <c r="G209" s="4">
        <v>1.33446</v>
      </c>
      <c r="H209" s="4">
        <v>1.33446</v>
      </c>
      <c r="I209" s="4">
        <v>63.346200000000003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>
        <v>1134</v>
      </c>
      <c r="P209" t="s">
        <v>58</v>
      </c>
      <c r="Q209" t="s">
        <v>60</v>
      </c>
      <c r="R209" t="s">
        <v>68</v>
      </c>
    </row>
    <row r="210" spans="1:18" x14ac:dyDescent="0.25">
      <c r="A210" s="3" t="s">
        <v>43</v>
      </c>
      <c r="B210" s="4" t="s">
        <v>38</v>
      </c>
      <c r="C210" t="s">
        <v>50</v>
      </c>
      <c r="D210" t="s">
        <v>47</v>
      </c>
      <c r="E210">
        <v>3</v>
      </c>
      <c r="F210" t="str">
        <f t="shared" si="3"/>
        <v>Aggregate1-in-10June Monthly System Peak Day30% Cycling3</v>
      </c>
      <c r="G210" s="4">
        <v>4.3276539999999999</v>
      </c>
      <c r="H210" s="4">
        <v>4.3276539999999999</v>
      </c>
      <c r="I210" s="4">
        <v>63.346200000000003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>
        <v>1134</v>
      </c>
      <c r="P210" t="s">
        <v>58</v>
      </c>
      <c r="Q210" t="s">
        <v>60</v>
      </c>
      <c r="R210" t="s">
        <v>68</v>
      </c>
    </row>
    <row r="211" spans="1:18" x14ac:dyDescent="0.25">
      <c r="A211" s="3" t="s">
        <v>30</v>
      </c>
      <c r="B211" s="4" t="s">
        <v>38</v>
      </c>
      <c r="C211" t="s">
        <v>50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4">
        <v>0.3261406</v>
      </c>
      <c r="H211" s="4">
        <v>0.3261406</v>
      </c>
      <c r="I211" s="4">
        <v>63.864100000000001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>
        <v>3540</v>
      </c>
      <c r="P211" t="s">
        <v>58</v>
      </c>
      <c r="Q211" t="s">
        <v>60</v>
      </c>
      <c r="R211" t="s">
        <v>68</v>
      </c>
    </row>
    <row r="212" spans="1:18" x14ac:dyDescent="0.25">
      <c r="A212" s="3" t="s">
        <v>28</v>
      </c>
      <c r="B212" s="4" t="s">
        <v>38</v>
      </c>
      <c r="C212" t="s">
        <v>50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4">
        <v>2.7516219999999998</v>
      </c>
      <c r="H212" s="4">
        <v>2.7516219999999998</v>
      </c>
      <c r="I212" s="4">
        <v>63.864100000000001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>
        <v>3540</v>
      </c>
      <c r="P212" t="s">
        <v>58</v>
      </c>
      <c r="Q212" t="s">
        <v>60</v>
      </c>
      <c r="R212" t="s">
        <v>68</v>
      </c>
    </row>
    <row r="213" spans="1:18" x14ac:dyDescent="0.25">
      <c r="A213" s="3" t="s">
        <v>29</v>
      </c>
      <c r="B213" s="4" t="s">
        <v>38</v>
      </c>
      <c r="C213" t="s">
        <v>50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4">
        <v>1.250256</v>
      </c>
      <c r="H213" s="4">
        <v>1.250256</v>
      </c>
      <c r="I213" s="4">
        <v>63.864100000000001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>
        <v>3540</v>
      </c>
      <c r="P213" t="s">
        <v>58</v>
      </c>
      <c r="Q213" t="s">
        <v>60</v>
      </c>
      <c r="R213" t="s">
        <v>68</v>
      </c>
    </row>
    <row r="214" spans="1:18" x14ac:dyDescent="0.25">
      <c r="A214" s="3" t="s">
        <v>43</v>
      </c>
      <c r="B214" s="4" t="s">
        <v>38</v>
      </c>
      <c r="C214" t="s">
        <v>50</v>
      </c>
      <c r="D214" t="s">
        <v>31</v>
      </c>
      <c r="E214">
        <v>3</v>
      </c>
      <c r="F214" t="str">
        <f t="shared" si="3"/>
        <v>Aggregate1-in-10June Monthly System Peak Day50% Cycling3</v>
      </c>
      <c r="G214" s="4">
        <v>9.7407419999999991</v>
      </c>
      <c r="H214" s="4">
        <v>9.7407419999999991</v>
      </c>
      <c r="I214" s="4">
        <v>63.864100000000001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>
        <v>3540</v>
      </c>
      <c r="P214" t="s">
        <v>58</v>
      </c>
      <c r="Q214" t="s">
        <v>60</v>
      </c>
      <c r="R214" t="s">
        <v>68</v>
      </c>
    </row>
    <row r="215" spans="1:18" x14ac:dyDescent="0.25">
      <c r="A215" s="3" t="s">
        <v>30</v>
      </c>
      <c r="B215" s="4" t="s">
        <v>38</v>
      </c>
      <c r="C215" t="s">
        <v>50</v>
      </c>
      <c r="D215" t="s">
        <v>26</v>
      </c>
      <c r="E215">
        <v>3</v>
      </c>
      <c r="F215" t="str">
        <f t="shared" si="3"/>
        <v>Average Per Ton1-in-10June Monthly System Peak DayAll3</v>
      </c>
      <c r="G215" s="4">
        <v>0.33071200000000001</v>
      </c>
      <c r="H215" s="4">
        <v>0.33071200000000001</v>
      </c>
      <c r="I215" s="4">
        <v>63.738399999999999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>
        <v>4674</v>
      </c>
      <c r="P215" t="s">
        <v>58</v>
      </c>
      <c r="Q215" t="s">
        <v>60</v>
      </c>
    </row>
    <row r="216" spans="1:18" x14ac:dyDescent="0.25">
      <c r="A216" s="3" t="s">
        <v>28</v>
      </c>
      <c r="B216" s="4" t="s">
        <v>38</v>
      </c>
      <c r="C216" t="s">
        <v>50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4">
        <v>3.0008330000000001</v>
      </c>
      <c r="H216" s="4">
        <v>3.0008330000000001</v>
      </c>
      <c r="I216" s="4">
        <v>63.738399999999999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>
        <v>4674</v>
      </c>
      <c r="P216" t="s">
        <v>58</v>
      </c>
      <c r="Q216" t="s">
        <v>60</v>
      </c>
    </row>
    <row r="217" spans="1:18" x14ac:dyDescent="0.25">
      <c r="A217" s="3" t="s">
        <v>29</v>
      </c>
      <c r="B217" s="4" t="s">
        <v>38</v>
      </c>
      <c r="C217" t="s">
        <v>50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4">
        <v>1.2711520000000001</v>
      </c>
      <c r="H217" s="4">
        <v>1.2711520000000001</v>
      </c>
      <c r="I217" s="4">
        <v>63.738399999999999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>
        <v>4674</v>
      </c>
      <c r="P217" t="s">
        <v>58</v>
      </c>
      <c r="Q217" t="s">
        <v>60</v>
      </c>
    </row>
    <row r="218" spans="1:18" x14ac:dyDescent="0.25">
      <c r="A218" s="3" t="s">
        <v>43</v>
      </c>
      <c r="B218" s="4" t="s">
        <v>38</v>
      </c>
      <c r="C218" t="s">
        <v>50</v>
      </c>
      <c r="D218" t="s">
        <v>26</v>
      </c>
      <c r="E218">
        <v>3</v>
      </c>
      <c r="F218" t="str">
        <f t="shared" si="3"/>
        <v>Aggregate1-in-10June Monthly System Peak DayAll3</v>
      </c>
      <c r="G218" s="4">
        <v>14.02589</v>
      </c>
      <c r="H218" s="4">
        <v>14.02589</v>
      </c>
      <c r="I218" s="4">
        <v>63.738399999999999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>
        <v>4674</v>
      </c>
      <c r="P218" t="s">
        <v>58</v>
      </c>
      <c r="Q218" t="s">
        <v>60</v>
      </c>
    </row>
    <row r="219" spans="1:18" x14ac:dyDescent="0.25">
      <c r="A219" s="3" t="s">
        <v>30</v>
      </c>
      <c r="B219" s="4" t="s">
        <v>38</v>
      </c>
      <c r="C219" t="s">
        <v>51</v>
      </c>
      <c r="D219" t="s">
        <v>47</v>
      </c>
      <c r="E219">
        <v>3</v>
      </c>
      <c r="F219" t="str">
        <f t="shared" si="3"/>
        <v>Average Per Ton1-in-10May Monthly System Peak Day30% Cycling3</v>
      </c>
      <c r="G219" s="4">
        <v>0.35499530000000001</v>
      </c>
      <c r="H219" s="4">
        <v>0.35499530000000001</v>
      </c>
      <c r="I219" s="4">
        <v>66.817700000000002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>
        <v>1134</v>
      </c>
      <c r="P219" t="s">
        <v>58</v>
      </c>
      <c r="Q219" t="s">
        <v>60</v>
      </c>
      <c r="R219" t="s">
        <v>69</v>
      </c>
    </row>
    <row r="220" spans="1:18" x14ac:dyDescent="0.25">
      <c r="A220" s="3" t="s">
        <v>28</v>
      </c>
      <c r="B220" s="4" t="s">
        <v>38</v>
      </c>
      <c r="C220" t="s">
        <v>51</v>
      </c>
      <c r="D220" t="s">
        <v>47</v>
      </c>
      <c r="E220">
        <v>3</v>
      </c>
      <c r="F220" t="str">
        <f t="shared" si="3"/>
        <v>Average Per Premise1-in-10May Monthly System Peak Day30% Cycling3</v>
      </c>
      <c r="G220" s="4">
        <v>3.9270179999999999</v>
      </c>
      <c r="H220" s="4">
        <v>3.9270179999999999</v>
      </c>
      <c r="I220" s="4">
        <v>66.817700000000002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>
        <v>1134</v>
      </c>
      <c r="P220" t="s">
        <v>58</v>
      </c>
      <c r="Q220" t="s">
        <v>60</v>
      </c>
      <c r="R220" t="s">
        <v>69</v>
      </c>
    </row>
    <row r="221" spans="1:18" x14ac:dyDescent="0.25">
      <c r="A221" s="3" t="s">
        <v>29</v>
      </c>
      <c r="B221" s="4" t="s">
        <v>38</v>
      </c>
      <c r="C221" t="s">
        <v>51</v>
      </c>
      <c r="D221" t="s">
        <v>47</v>
      </c>
      <c r="E221">
        <v>3</v>
      </c>
      <c r="F221" t="str">
        <f t="shared" si="3"/>
        <v>Average Per Device1-in-10May Monthly System Peak Day30% Cycling3</v>
      </c>
      <c r="G221" s="4">
        <v>1.3731850000000001</v>
      </c>
      <c r="H221" s="4">
        <v>1.3731850000000001</v>
      </c>
      <c r="I221" s="4">
        <v>66.817700000000002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>
        <v>1134</v>
      </c>
      <c r="P221" t="s">
        <v>58</v>
      </c>
      <c r="Q221" t="s">
        <v>60</v>
      </c>
      <c r="R221" t="s">
        <v>69</v>
      </c>
    </row>
    <row r="222" spans="1:18" x14ac:dyDescent="0.25">
      <c r="A222" s="3" t="s">
        <v>43</v>
      </c>
      <c r="B222" s="4" t="s">
        <v>38</v>
      </c>
      <c r="C222" t="s">
        <v>51</v>
      </c>
      <c r="D222" t="s">
        <v>47</v>
      </c>
      <c r="E222">
        <v>3</v>
      </c>
      <c r="F222" t="str">
        <f t="shared" si="3"/>
        <v>Aggregate1-in-10May Monthly System Peak Day30% Cycling3</v>
      </c>
      <c r="G222" s="4">
        <v>4.4532389999999999</v>
      </c>
      <c r="H222" s="4">
        <v>4.4532389999999999</v>
      </c>
      <c r="I222" s="4">
        <v>66.817700000000002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>
        <v>1134</v>
      </c>
      <c r="P222" t="s">
        <v>58</v>
      </c>
      <c r="Q222" t="s">
        <v>60</v>
      </c>
      <c r="R222" t="s">
        <v>69</v>
      </c>
    </row>
    <row r="223" spans="1:18" x14ac:dyDescent="0.25">
      <c r="A223" s="3" t="s">
        <v>30</v>
      </c>
      <c r="B223" s="4" t="s">
        <v>38</v>
      </c>
      <c r="C223" t="s">
        <v>51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4">
        <v>0.34695300000000001</v>
      </c>
      <c r="H223" s="4">
        <v>0.34695300000000001</v>
      </c>
      <c r="I223" s="4">
        <v>67.117199999999997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>
        <v>3540</v>
      </c>
      <c r="P223" t="s">
        <v>58</v>
      </c>
      <c r="Q223" t="s">
        <v>60</v>
      </c>
      <c r="R223" t="s">
        <v>69</v>
      </c>
    </row>
    <row r="224" spans="1:18" x14ac:dyDescent="0.25">
      <c r="A224" s="3" t="s">
        <v>28</v>
      </c>
      <c r="B224" s="4" t="s">
        <v>38</v>
      </c>
      <c r="C224" t="s">
        <v>51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4">
        <v>2.9272149999999999</v>
      </c>
      <c r="H224" s="4">
        <v>2.9272149999999999</v>
      </c>
      <c r="I224" s="4">
        <v>67.117199999999997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>
        <v>3540</v>
      </c>
      <c r="P224" t="s">
        <v>58</v>
      </c>
      <c r="Q224" t="s">
        <v>60</v>
      </c>
      <c r="R224" t="s">
        <v>69</v>
      </c>
    </row>
    <row r="225" spans="1:18" x14ac:dyDescent="0.25">
      <c r="A225" s="3" t="s">
        <v>29</v>
      </c>
      <c r="B225" s="4" t="s">
        <v>38</v>
      </c>
      <c r="C225" t="s">
        <v>51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4">
        <v>1.3300399999999999</v>
      </c>
      <c r="H225" s="4">
        <v>1.3300399999999999</v>
      </c>
      <c r="I225" s="4">
        <v>67.117199999999997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>
        <v>3540</v>
      </c>
      <c r="P225" t="s">
        <v>58</v>
      </c>
      <c r="Q225" t="s">
        <v>60</v>
      </c>
      <c r="R225" t="s">
        <v>69</v>
      </c>
    </row>
    <row r="226" spans="1:18" x14ac:dyDescent="0.25">
      <c r="A226" s="3" t="s">
        <v>43</v>
      </c>
      <c r="B226" s="4" t="s">
        <v>38</v>
      </c>
      <c r="C226" t="s">
        <v>51</v>
      </c>
      <c r="D226" t="s">
        <v>31</v>
      </c>
      <c r="E226">
        <v>3</v>
      </c>
      <c r="F226" t="str">
        <f t="shared" si="3"/>
        <v>Aggregate1-in-10May Monthly System Peak Day50% Cycling3</v>
      </c>
      <c r="G226" s="4">
        <v>10.36234</v>
      </c>
      <c r="H226" s="4">
        <v>10.36234</v>
      </c>
      <c r="I226" s="4">
        <v>67.117199999999997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>
        <v>3540</v>
      </c>
      <c r="P226" t="s">
        <v>58</v>
      </c>
      <c r="Q226" t="s">
        <v>60</v>
      </c>
      <c r="R226" t="s">
        <v>69</v>
      </c>
    </row>
    <row r="227" spans="1:18" x14ac:dyDescent="0.25">
      <c r="A227" s="3" t="s">
        <v>30</v>
      </c>
      <c r="B227" s="4" t="s">
        <v>38</v>
      </c>
      <c r="C227" t="s">
        <v>51</v>
      </c>
      <c r="D227" t="s">
        <v>26</v>
      </c>
      <c r="E227">
        <v>3</v>
      </c>
      <c r="F227" t="str">
        <f t="shared" si="3"/>
        <v>Average Per Ton1-in-10May Monthly System Peak DayAll3</v>
      </c>
      <c r="G227" s="4">
        <v>0.34890409999999999</v>
      </c>
      <c r="H227" s="4">
        <v>0.34890399999999999</v>
      </c>
      <c r="I227" s="4">
        <v>67.044600000000003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>
        <v>4674</v>
      </c>
      <c r="P227" t="s">
        <v>58</v>
      </c>
      <c r="Q227" t="s">
        <v>60</v>
      </c>
    </row>
    <row r="228" spans="1:18" x14ac:dyDescent="0.25">
      <c r="A228" s="3" t="s">
        <v>28</v>
      </c>
      <c r="B228" s="4" t="s">
        <v>38</v>
      </c>
      <c r="C228" t="s">
        <v>51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4">
        <v>3.165905</v>
      </c>
      <c r="H228" s="4">
        <v>3.165905</v>
      </c>
      <c r="I228" s="4">
        <v>67.044600000000003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>
        <v>4674</v>
      </c>
      <c r="P228" t="s">
        <v>58</v>
      </c>
      <c r="Q228" t="s">
        <v>60</v>
      </c>
    </row>
    <row r="229" spans="1:18" x14ac:dyDescent="0.25">
      <c r="A229" s="3" t="s">
        <v>29</v>
      </c>
      <c r="B229" s="4" t="s">
        <v>38</v>
      </c>
      <c r="C229" t="s">
        <v>51</v>
      </c>
      <c r="D229" t="s">
        <v>26</v>
      </c>
      <c r="E229">
        <v>3</v>
      </c>
      <c r="F229" t="str">
        <f t="shared" si="3"/>
        <v>Average Per Device1-in-10May Monthly System Peak DayAll3</v>
      </c>
      <c r="G229" s="4">
        <v>1.3410770000000001</v>
      </c>
      <c r="H229" s="4">
        <v>1.3410770000000001</v>
      </c>
      <c r="I229" s="4">
        <v>67.044600000000003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>
        <v>4674</v>
      </c>
      <c r="P229" t="s">
        <v>58</v>
      </c>
      <c r="Q229" t="s">
        <v>60</v>
      </c>
    </row>
    <row r="230" spans="1:18" x14ac:dyDescent="0.25">
      <c r="A230" s="3" t="s">
        <v>43</v>
      </c>
      <c r="B230" s="4" t="s">
        <v>38</v>
      </c>
      <c r="C230" t="s">
        <v>51</v>
      </c>
      <c r="D230" t="s">
        <v>26</v>
      </c>
      <c r="E230">
        <v>3</v>
      </c>
      <c r="F230" t="str">
        <f t="shared" si="3"/>
        <v>Aggregate1-in-10May Monthly System Peak DayAll3</v>
      </c>
      <c r="G230" s="4">
        <v>14.79744</v>
      </c>
      <c r="H230" s="4">
        <v>14.79744</v>
      </c>
      <c r="I230" s="4">
        <v>67.044600000000003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>
        <v>4674</v>
      </c>
      <c r="P230" t="s">
        <v>58</v>
      </c>
      <c r="Q230" t="s">
        <v>60</v>
      </c>
    </row>
    <row r="231" spans="1:18" x14ac:dyDescent="0.25">
      <c r="A231" s="3" t="s">
        <v>30</v>
      </c>
      <c r="B231" s="4" t="s">
        <v>38</v>
      </c>
      <c r="C231" t="s">
        <v>52</v>
      </c>
      <c r="D231" t="s">
        <v>47</v>
      </c>
      <c r="E231">
        <v>3</v>
      </c>
      <c r="F231" t="str">
        <f t="shared" si="3"/>
        <v>Average Per Ton1-in-10October Monthly System Peak Day30% Cycling3</v>
      </c>
      <c r="G231" s="4">
        <v>0.35597289999999998</v>
      </c>
      <c r="H231" s="4">
        <v>0.35597289999999998</v>
      </c>
      <c r="I231" s="4">
        <v>67.437200000000004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>
        <v>1134</v>
      </c>
      <c r="P231" t="s">
        <v>58</v>
      </c>
      <c r="Q231" t="s">
        <v>60</v>
      </c>
      <c r="R231" t="s">
        <v>70</v>
      </c>
    </row>
    <row r="232" spans="1:18" x14ac:dyDescent="0.25">
      <c r="A232" s="3" t="s">
        <v>28</v>
      </c>
      <c r="B232" s="4" t="s">
        <v>38</v>
      </c>
      <c r="C232" t="s">
        <v>52</v>
      </c>
      <c r="D232" t="s">
        <v>47</v>
      </c>
      <c r="E232">
        <v>3</v>
      </c>
      <c r="F232" t="str">
        <f t="shared" si="3"/>
        <v>Average Per Premise1-in-10October Monthly System Peak Day30% Cycling3</v>
      </c>
      <c r="G232" s="4">
        <v>3.9378329999999999</v>
      </c>
      <c r="H232" s="4">
        <v>3.9378329999999999</v>
      </c>
      <c r="I232" s="4">
        <v>67.437200000000004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>
        <v>1134</v>
      </c>
      <c r="P232" t="s">
        <v>58</v>
      </c>
      <c r="Q232" t="s">
        <v>60</v>
      </c>
      <c r="R232" t="s">
        <v>70</v>
      </c>
    </row>
    <row r="233" spans="1:18" x14ac:dyDescent="0.25">
      <c r="A233" s="3" t="s">
        <v>29</v>
      </c>
      <c r="B233" s="4" t="s">
        <v>38</v>
      </c>
      <c r="C233" t="s">
        <v>52</v>
      </c>
      <c r="D233" t="s">
        <v>47</v>
      </c>
      <c r="E233">
        <v>3</v>
      </c>
      <c r="F233" t="str">
        <f t="shared" si="3"/>
        <v>Average Per Device1-in-10October Monthly System Peak Day30% Cycling3</v>
      </c>
      <c r="G233" s="4">
        <v>1.3769670000000001</v>
      </c>
      <c r="H233" s="4">
        <v>1.3769670000000001</v>
      </c>
      <c r="I233" s="4">
        <v>67.437200000000004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>
        <v>1134</v>
      </c>
      <c r="P233" t="s">
        <v>58</v>
      </c>
      <c r="Q233" t="s">
        <v>60</v>
      </c>
      <c r="R233" t="s">
        <v>70</v>
      </c>
    </row>
    <row r="234" spans="1:18" x14ac:dyDescent="0.25">
      <c r="A234" s="3" t="s">
        <v>43</v>
      </c>
      <c r="B234" s="4" t="s">
        <v>38</v>
      </c>
      <c r="C234" t="s">
        <v>52</v>
      </c>
      <c r="D234" t="s">
        <v>47</v>
      </c>
      <c r="E234">
        <v>3</v>
      </c>
      <c r="F234" t="str">
        <f t="shared" si="3"/>
        <v>Aggregate1-in-10October Monthly System Peak Day30% Cycling3</v>
      </c>
      <c r="G234" s="4">
        <v>4.465503</v>
      </c>
      <c r="H234" s="4">
        <v>4.465503</v>
      </c>
      <c r="I234" s="4">
        <v>67.437200000000004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>
        <v>1134</v>
      </c>
      <c r="P234" t="s">
        <v>58</v>
      </c>
      <c r="Q234" t="s">
        <v>60</v>
      </c>
      <c r="R234" t="s">
        <v>70</v>
      </c>
    </row>
    <row r="235" spans="1:18" x14ac:dyDescent="0.25">
      <c r="A235" s="3" t="s">
        <v>30</v>
      </c>
      <c r="B235" s="4" t="s">
        <v>38</v>
      </c>
      <c r="C235" t="s">
        <v>52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4">
        <v>0.3485029</v>
      </c>
      <c r="H235" s="4">
        <v>0.3485029</v>
      </c>
      <c r="I235" s="4">
        <v>67.63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>
        <v>3540</v>
      </c>
      <c r="P235" t="s">
        <v>58</v>
      </c>
      <c r="Q235" t="s">
        <v>60</v>
      </c>
      <c r="R235" t="s">
        <v>70</v>
      </c>
    </row>
    <row r="236" spans="1:18" x14ac:dyDescent="0.25">
      <c r="A236" s="3" t="s">
        <v>28</v>
      </c>
      <c r="B236" s="4" t="s">
        <v>38</v>
      </c>
      <c r="C236" t="s">
        <v>52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4">
        <v>2.9402910000000002</v>
      </c>
      <c r="H236" s="4">
        <v>2.9402910000000002</v>
      </c>
      <c r="I236" s="4">
        <v>67.63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>
        <v>3540</v>
      </c>
      <c r="P236" t="s">
        <v>58</v>
      </c>
      <c r="Q236" t="s">
        <v>60</v>
      </c>
      <c r="R236" t="s">
        <v>70</v>
      </c>
    </row>
    <row r="237" spans="1:18" x14ac:dyDescent="0.25">
      <c r="A237" s="3" t="s">
        <v>29</v>
      </c>
      <c r="B237" s="4" t="s">
        <v>38</v>
      </c>
      <c r="C237" t="s">
        <v>52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4">
        <v>1.3359810000000001</v>
      </c>
      <c r="H237" s="4">
        <v>1.3359810000000001</v>
      </c>
      <c r="I237" s="4">
        <v>67.63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>
        <v>3540</v>
      </c>
      <c r="P237" t="s">
        <v>58</v>
      </c>
      <c r="Q237" t="s">
        <v>60</v>
      </c>
      <c r="R237" t="s">
        <v>70</v>
      </c>
    </row>
    <row r="238" spans="1:18" x14ac:dyDescent="0.25">
      <c r="A238" s="3" t="s">
        <v>43</v>
      </c>
      <c r="B238" s="4" t="s">
        <v>38</v>
      </c>
      <c r="C238" t="s">
        <v>52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4">
        <v>10.40863</v>
      </c>
      <c r="H238" s="4">
        <v>10.40863</v>
      </c>
      <c r="I238" s="4">
        <v>67.63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>
        <v>3540</v>
      </c>
      <c r="P238" t="s">
        <v>58</v>
      </c>
      <c r="Q238" t="s">
        <v>60</v>
      </c>
      <c r="R238" t="s">
        <v>70</v>
      </c>
    </row>
    <row r="239" spans="1:18" x14ac:dyDescent="0.25">
      <c r="A239" s="3" t="s">
        <v>30</v>
      </c>
      <c r="B239" s="4" t="s">
        <v>38</v>
      </c>
      <c r="C239" t="s">
        <v>52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4">
        <v>0.35031509999999999</v>
      </c>
      <c r="H239" s="4">
        <v>0.35031509999999999</v>
      </c>
      <c r="I239" s="4">
        <v>67.583200000000005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>
        <v>4674</v>
      </c>
      <c r="P239" t="s">
        <v>58</v>
      </c>
      <c r="Q239" t="s">
        <v>60</v>
      </c>
    </row>
    <row r="240" spans="1:18" x14ac:dyDescent="0.25">
      <c r="A240" s="3" t="s">
        <v>28</v>
      </c>
      <c r="B240" s="4" t="s">
        <v>38</v>
      </c>
      <c r="C240" t="s">
        <v>52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4">
        <v>3.178709</v>
      </c>
      <c r="H240" s="4">
        <v>3.178709</v>
      </c>
      <c r="I240" s="4">
        <v>67.583200000000005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>
        <v>4674</v>
      </c>
      <c r="P240" t="s">
        <v>58</v>
      </c>
      <c r="Q240" t="s">
        <v>60</v>
      </c>
    </row>
    <row r="241" spans="1:18" x14ac:dyDescent="0.25">
      <c r="A241" s="3" t="s">
        <v>29</v>
      </c>
      <c r="B241" s="4" t="s">
        <v>38</v>
      </c>
      <c r="C241" t="s">
        <v>52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4">
        <v>1.3465</v>
      </c>
      <c r="H241" s="4">
        <v>1.3465</v>
      </c>
      <c r="I241" s="4">
        <v>67.583200000000005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>
        <v>4674</v>
      </c>
      <c r="P241" t="s">
        <v>58</v>
      </c>
      <c r="Q241" t="s">
        <v>60</v>
      </c>
    </row>
    <row r="242" spans="1:18" x14ac:dyDescent="0.25">
      <c r="A242" s="3" t="s">
        <v>43</v>
      </c>
      <c r="B242" s="4" t="s">
        <v>38</v>
      </c>
      <c r="C242" t="s">
        <v>52</v>
      </c>
      <c r="D242" t="s">
        <v>26</v>
      </c>
      <c r="E242">
        <v>3</v>
      </c>
      <c r="F242" t="str">
        <f t="shared" si="3"/>
        <v>Aggregate1-in-10October Monthly System Peak DayAll3</v>
      </c>
      <c r="G242" s="4">
        <v>14.857279999999999</v>
      </c>
      <c r="H242" s="4">
        <v>14.857279999999999</v>
      </c>
      <c r="I242" s="4">
        <v>67.583200000000005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>
        <v>4674</v>
      </c>
      <c r="P242" t="s">
        <v>58</v>
      </c>
      <c r="Q242" t="s">
        <v>60</v>
      </c>
    </row>
    <row r="243" spans="1:18" x14ac:dyDescent="0.25">
      <c r="A243" s="3" t="s">
        <v>30</v>
      </c>
      <c r="B243" s="4" t="s">
        <v>38</v>
      </c>
      <c r="C243" t="s">
        <v>53</v>
      </c>
      <c r="D243" t="s">
        <v>47</v>
      </c>
      <c r="E243">
        <v>3</v>
      </c>
      <c r="F243" t="str">
        <f t="shared" si="3"/>
        <v>Average Per Ton1-in-10September Monthly System Peak Day30% Cycling3</v>
      </c>
      <c r="G243" s="4">
        <v>0.3740021</v>
      </c>
      <c r="H243" s="4">
        <v>0.3740021</v>
      </c>
      <c r="I243" s="4">
        <v>70.873599999999996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>
        <v>1134</v>
      </c>
      <c r="P243" t="s">
        <v>58</v>
      </c>
      <c r="Q243" t="s">
        <v>60</v>
      </c>
      <c r="R243" t="s">
        <v>71</v>
      </c>
    </row>
    <row r="244" spans="1:18" x14ac:dyDescent="0.25">
      <c r="A244" s="3" t="s">
        <v>28</v>
      </c>
      <c r="B244" s="4" t="s">
        <v>38</v>
      </c>
      <c r="C244" t="s">
        <v>53</v>
      </c>
      <c r="D244" t="s">
        <v>47</v>
      </c>
      <c r="E244">
        <v>3</v>
      </c>
      <c r="F244" t="str">
        <f t="shared" si="3"/>
        <v>Average Per Premise1-in-10September Monthly System Peak Day30% Cycling3</v>
      </c>
      <c r="G244" s="4">
        <v>4.1372739999999997</v>
      </c>
      <c r="H244" s="4">
        <v>4.1372739999999997</v>
      </c>
      <c r="I244" s="4">
        <v>70.873599999999996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>
        <v>1134</v>
      </c>
      <c r="P244" t="s">
        <v>58</v>
      </c>
      <c r="Q244" t="s">
        <v>60</v>
      </c>
      <c r="R244" t="s">
        <v>71</v>
      </c>
    </row>
    <row r="245" spans="1:18" x14ac:dyDescent="0.25">
      <c r="A245" s="3" t="s">
        <v>29</v>
      </c>
      <c r="B245" s="4" t="s">
        <v>38</v>
      </c>
      <c r="C245" t="s">
        <v>53</v>
      </c>
      <c r="D245" t="s">
        <v>47</v>
      </c>
      <c r="E245">
        <v>3</v>
      </c>
      <c r="F245" t="str">
        <f t="shared" si="3"/>
        <v>Average Per Device1-in-10September Monthly System Peak Day30% Cycling3</v>
      </c>
      <c r="G245" s="4">
        <v>1.446706</v>
      </c>
      <c r="H245" s="4">
        <v>1.446706</v>
      </c>
      <c r="I245" s="4">
        <v>70.873599999999996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>
        <v>1134</v>
      </c>
      <c r="P245" t="s">
        <v>58</v>
      </c>
      <c r="Q245" t="s">
        <v>60</v>
      </c>
      <c r="R245" t="s">
        <v>71</v>
      </c>
    </row>
    <row r="246" spans="1:18" x14ac:dyDescent="0.25">
      <c r="A246" s="3" t="s">
        <v>43</v>
      </c>
      <c r="B246" s="4" t="s">
        <v>38</v>
      </c>
      <c r="C246" t="s">
        <v>53</v>
      </c>
      <c r="D246" t="s">
        <v>47</v>
      </c>
      <c r="E246">
        <v>3</v>
      </c>
      <c r="F246" t="str">
        <f t="shared" si="3"/>
        <v>Aggregate1-in-10September Monthly System Peak Day30% Cycling3</v>
      </c>
      <c r="G246" s="4">
        <v>4.6916690000000001</v>
      </c>
      <c r="H246" s="4">
        <v>4.6916690000000001</v>
      </c>
      <c r="I246" s="4">
        <v>70.873599999999996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>
        <v>1134</v>
      </c>
      <c r="P246" t="s">
        <v>58</v>
      </c>
      <c r="Q246" t="s">
        <v>60</v>
      </c>
      <c r="R246" t="s">
        <v>71</v>
      </c>
    </row>
    <row r="247" spans="1:18" x14ac:dyDescent="0.25">
      <c r="A247" s="3" t="s">
        <v>30</v>
      </c>
      <c r="B247" s="4" t="s">
        <v>38</v>
      </c>
      <c r="C247" t="s">
        <v>53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4">
        <v>0.3832951</v>
      </c>
      <c r="H247" s="4">
        <v>0.3832951</v>
      </c>
      <c r="I247" s="4">
        <v>71.118600000000001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>
        <v>3540</v>
      </c>
      <c r="P247" t="s">
        <v>58</v>
      </c>
      <c r="Q247" t="s">
        <v>60</v>
      </c>
      <c r="R247" t="s">
        <v>71</v>
      </c>
    </row>
    <row r="248" spans="1:18" x14ac:dyDescent="0.25">
      <c r="A248" s="3" t="s">
        <v>28</v>
      </c>
      <c r="B248" s="4" t="s">
        <v>38</v>
      </c>
      <c r="C248" t="s">
        <v>53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4">
        <v>3.2338309999999999</v>
      </c>
      <c r="H248" s="4">
        <v>3.2338309999999999</v>
      </c>
      <c r="I248" s="4">
        <v>71.118600000000001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>
        <v>3540</v>
      </c>
      <c r="P248" t="s">
        <v>58</v>
      </c>
      <c r="Q248" t="s">
        <v>60</v>
      </c>
      <c r="R248" t="s">
        <v>71</v>
      </c>
    </row>
    <row r="249" spans="1:18" x14ac:dyDescent="0.25">
      <c r="A249" s="3" t="s">
        <v>29</v>
      </c>
      <c r="B249" s="4" t="s">
        <v>38</v>
      </c>
      <c r="C249" t="s">
        <v>53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4">
        <v>1.469357</v>
      </c>
      <c r="H249" s="4">
        <v>1.469357</v>
      </c>
      <c r="I249" s="4">
        <v>71.118600000000001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>
        <v>3540</v>
      </c>
      <c r="P249" t="s">
        <v>58</v>
      </c>
      <c r="Q249" t="s">
        <v>60</v>
      </c>
      <c r="R249" t="s">
        <v>71</v>
      </c>
    </row>
    <row r="250" spans="1:18" x14ac:dyDescent="0.25">
      <c r="A250" s="3" t="s">
        <v>43</v>
      </c>
      <c r="B250" s="4" t="s">
        <v>38</v>
      </c>
      <c r="C250" t="s">
        <v>53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4">
        <v>11.447760000000001</v>
      </c>
      <c r="H250" s="4">
        <v>11.447760000000001</v>
      </c>
      <c r="I250" s="4">
        <v>71.118600000000001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>
        <v>3540</v>
      </c>
      <c r="P250" t="s">
        <v>58</v>
      </c>
      <c r="Q250" t="s">
        <v>60</v>
      </c>
      <c r="R250" t="s">
        <v>71</v>
      </c>
    </row>
    <row r="251" spans="1:18" x14ac:dyDescent="0.25">
      <c r="A251" s="3" t="s">
        <v>30</v>
      </c>
      <c r="B251" s="4" t="s">
        <v>38</v>
      </c>
      <c r="C251" t="s">
        <v>53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4">
        <v>0.38104070000000001</v>
      </c>
      <c r="H251" s="4">
        <v>0.38104060000000001</v>
      </c>
      <c r="I251" s="4">
        <v>71.059200000000004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>
        <v>4674</v>
      </c>
      <c r="P251" t="s">
        <v>58</v>
      </c>
      <c r="Q251" t="s">
        <v>60</v>
      </c>
    </row>
    <row r="252" spans="1:18" x14ac:dyDescent="0.25">
      <c r="A252" s="3" t="s">
        <v>28</v>
      </c>
      <c r="B252" s="4" t="s">
        <v>38</v>
      </c>
      <c r="C252" t="s">
        <v>53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4">
        <v>3.4575079999999998</v>
      </c>
      <c r="H252" s="4">
        <v>3.4575079999999998</v>
      </c>
      <c r="I252" s="4">
        <v>71.059200000000004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>
        <v>4674</v>
      </c>
      <c r="P252" t="s">
        <v>58</v>
      </c>
      <c r="Q252" t="s">
        <v>60</v>
      </c>
    </row>
    <row r="253" spans="1:18" x14ac:dyDescent="0.25">
      <c r="A253" s="3" t="s">
        <v>29</v>
      </c>
      <c r="B253" s="4" t="s">
        <v>38</v>
      </c>
      <c r="C253" t="s">
        <v>53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4">
        <v>1.4645999999999999</v>
      </c>
      <c r="H253" s="4">
        <v>1.464599</v>
      </c>
      <c r="I253" s="4">
        <v>71.059200000000004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>
        <v>4674</v>
      </c>
      <c r="P253" t="s">
        <v>58</v>
      </c>
      <c r="Q253" t="s">
        <v>60</v>
      </c>
    </row>
    <row r="254" spans="1:18" x14ac:dyDescent="0.25">
      <c r="A254" s="3" t="s">
        <v>43</v>
      </c>
      <c r="B254" s="4" t="s">
        <v>38</v>
      </c>
      <c r="C254" t="s">
        <v>53</v>
      </c>
      <c r="D254" t="s">
        <v>26</v>
      </c>
      <c r="E254">
        <v>3</v>
      </c>
      <c r="F254" t="str">
        <f t="shared" si="3"/>
        <v>Aggregate1-in-10September Monthly System Peak DayAll3</v>
      </c>
      <c r="G254" s="4">
        <v>16.16039</v>
      </c>
      <c r="H254" s="4">
        <v>16.16039</v>
      </c>
      <c r="I254" s="4">
        <v>71.059200000000004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>
        <v>4674</v>
      </c>
      <c r="P254" t="s">
        <v>58</v>
      </c>
      <c r="Q254" t="s">
        <v>60</v>
      </c>
    </row>
    <row r="255" spans="1:18" x14ac:dyDescent="0.25">
      <c r="A255" s="3" t="s">
        <v>30</v>
      </c>
      <c r="B255" s="4" t="s">
        <v>38</v>
      </c>
      <c r="C255" t="s">
        <v>48</v>
      </c>
      <c r="D255" t="s">
        <v>47</v>
      </c>
      <c r="E255">
        <v>4</v>
      </c>
      <c r="F255" t="str">
        <f t="shared" si="3"/>
        <v>Average Per Ton1-in-10August Monthly System Peak Day30% Cycling4</v>
      </c>
      <c r="G255" s="4">
        <v>0.36149619999999999</v>
      </c>
      <c r="H255" s="4">
        <v>0.36149619999999999</v>
      </c>
      <c r="I255" s="4">
        <v>71.414100000000005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>
        <v>1134</v>
      </c>
      <c r="P255" t="s">
        <v>58</v>
      </c>
      <c r="Q255" t="s">
        <v>60</v>
      </c>
      <c r="R255" t="s">
        <v>66</v>
      </c>
    </row>
    <row r="256" spans="1:18" x14ac:dyDescent="0.25">
      <c r="A256" s="3" t="s">
        <v>28</v>
      </c>
      <c r="B256" s="4" t="s">
        <v>38</v>
      </c>
      <c r="C256" t="s">
        <v>48</v>
      </c>
      <c r="D256" t="s">
        <v>47</v>
      </c>
      <c r="E256">
        <v>4</v>
      </c>
      <c r="F256" t="str">
        <f t="shared" si="3"/>
        <v>Average Per Premise1-in-10August Monthly System Peak Day30% Cycling4</v>
      </c>
      <c r="G256" s="4">
        <v>3.9989319999999999</v>
      </c>
      <c r="H256" s="4">
        <v>3.9989319999999999</v>
      </c>
      <c r="I256" s="4">
        <v>71.414100000000005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>
        <v>1134</v>
      </c>
      <c r="P256" t="s">
        <v>58</v>
      </c>
      <c r="Q256" t="s">
        <v>60</v>
      </c>
      <c r="R256" t="s">
        <v>66</v>
      </c>
    </row>
    <row r="257" spans="1:18" x14ac:dyDescent="0.25">
      <c r="A257" s="3" t="s">
        <v>29</v>
      </c>
      <c r="B257" s="4" t="s">
        <v>38</v>
      </c>
      <c r="C257" t="s">
        <v>48</v>
      </c>
      <c r="D257" t="s">
        <v>47</v>
      </c>
      <c r="E257">
        <v>4</v>
      </c>
      <c r="F257" t="str">
        <f t="shared" si="3"/>
        <v>Average Per Device1-in-10August Monthly System Peak Day30% Cycling4</v>
      </c>
      <c r="G257" s="4">
        <v>1.3983319999999999</v>
      </c>
      <c r="H257" s="4">
        <v>1.3983319999999999</v>
      </c>
      <c r="I257" s="4">
        <v>71.414100000000005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>
        <v>1134</v>
      </c>
      <c r="P257" t="s">
        <v>58</v>
      </c>
      <c r="Q257" t="s">
        <v>60</v>
      </c>
      <c r="R257" t="s">
        <v>66</v>
      </c>
    </row>
    <row r="258" spans="1:18" x14ac:dyDescent="0.25">
      <c r="A258" s="3" t="s">
        <v>43</v>
      </c>
      <c r="B258" s="4" t="s">
        <v>38</v>
      </c>
      <c r="C258" t="s">
        <v>48</v>
      </c>
      <c r="D258" t="s">
        <v>47</v>
      </c>
      <c r="E258">
        <v>4</v>
      </c>
      <c r="F258" t="str">
        <f t="shared" si="3"/>
        <v>Aggregate1-in-10August Monthly System Peak Day30% Cycling4</v>
      </c>
      <c r="G258" s="4">
        <v>4.534789</v>
      </c>
      <c r="H258" s="4">
        <v>4.534789</v>
      </c>
      <c r="I258" s="4">
        <v>71.414100000000005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>
        <v>1134</v>
      </c>
      <c r="P258" t="s">
        <v>58</v>
      </c>
      <c r="Q258" t="s">
        <v>60</v>
      </c>
      <c r="R258" t="s">
        <v>66</v>
      </c>
    </row>
    <row r="259" spans="1:18" x14ac:dyDescent="0.25">
      <c r="A259" s="3" t="s">
        <v>30</v>
      </c>
      <c r="B259" s="4" t="s">
        <v>38</v>
      </c>
      <c r="C259" t="s">
        <v>48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4">
        <v>0.3652899</v>
      </c>
      <c r="H259" s="4">
        <v>0.3652899</v>
      </c>
      <c r="I259" s="4">
        <v>71.698599999999999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>
        <v>3540</v>
      </c>
      <c r="P259" t="s">
        <v>58</v>
      </c>
      <c r="Q259" t="s">
        <v>60</v>
      </c>
      <c r="R259" t="s">
        <v>66</v>
      </c>
    </row>
    <row r="260" spans="1:18" x14ac:dyDescent="0.25">
      <c r="A260" s="3" t="s">
        <v>28</v>
      </c>
      <c r="B260" s="4" t="s">
        <v>38</v>
      </c>
      <c r="C260" t="s">
        <v>48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4">
        <v>3.0819220000000001</v>
      </c>
      <c r="H260" s="4">
        <v>3.0819209999999999</v>
      </c>
      <c r="I260" s="4">
        <v>71.698599999999999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>
        <v>3540</v>
      </c>
      <c r="P260" t="s">
        <v>58</v>
      </c>
      <c r="Q260" t="s">
        <v>60</v>
      </c>
      <c r="R260" t="s">
        <v>66</v>
      </c>
    </row>
    <row r="261" spans="1:18" x14ac:dyDescent="0.25">
      <c r="A261" s="3" t="s">
        <v>29</v>
      </c>
      <c r="B261" s="4" t="s">
        <v>38</v>
      </c>
      <c r="C261" t="s">
        <v>48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4">
        <v>1.400334</v>
      </c>
      <c r="H261" s="4">
        <v>1.400334</v>
      </c>
      <c r="I261" s="4">
        <v>71.698599999999999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>
        <v>3540</v>
      </c>
      <c r="P261" t="s">
        <v>58</v>
      </c>
      <c r="Q261" t="s">
        <v>60</v>
      </c>
      <c r="R261" t="s">
        <v>66</v>
      </c>
    </row>
    <row r="262" spans="1:18" x14ac:dyDescent="0.25">
      <c r="A262" s="3" t="s">
        <v>43</v>
      </c>
      <c r="B262" s="4" t="s">
        <v>38</v>
      </c>
      <c r="C262" t="s">
        <v>48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4">
        <v>10.91</v>
      </c>
      <c r="H262" s="4">
        <v>10.91</v>
      </c>
      <c r="I262" s="4">
        <v>71.698599999999999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>
        <v>3540</v>
      </c>
      <c r="P262" t="s">
        <v>58</v>
      </c>
      <c r="Q262" t="s">
        <v>60</v>
      </c>
      <c r="R262" t="s">
        <v>66</v>
      </c>
    </row>
    <row r="263" spans="1:18" x14ac:dyDescent="0.25">
      <c r="A263" s="3" t="s">
        <v>30</v>
      </c>
      <c r="B263" s="4" t="s">
        <v>38</v>
      </c>
      <c r="C263" t="s">
        <v>48</v>
      </c>
      <c r="D263" t="s">
        <v>26</v>
      </c>
      <c r="E263">
        <v>4</v>
      </c>
      <c r="F263" t="str">
        <f t="shared" si="4"/>
        <v>Average Per Ton1-in-10August Monthly System Peak DayAll4</v>
      </c>
      <c r="G263" s="4">
        <v>0.36436950000000001</v>
      </c>
      <c r="H263" s="4">
        <v>0.36436950000000001</v>
      </c>
      <c r="I263" s="4">
        <v>71.629599999999996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>
        <v>4674</v>
      </c>
      <c r="P263" t="s">
        <v>58</v>
      </c>
      <c r="Q263" t="s">
        <v>60</v>
      </c>
    </row>
    <row r="264" spans="1:18" x14ac:dyDescent="0.25">
      <c r="A264" s="3" t="s">
        <v>28</v>
      </c>
      <c r="B264" s="4" t="s">
        <v>38</v>
      </c>
      <c r="C264" t="s">
        <v>48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4">
        <v>3.3062360000000002</v>
      </c>
      <c r="H264" s="4">
        <v>3.3062360000000002</v>
      </c>
      <c r="I264" s="4">
        <v>71.629599999999996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>
        <v>4674</v>
      </c>
      <c r="P264" t="s">
        <v>58</v>
      </c>
      <c r="Q264" t="s">
        <v>60</v>
      </c>
    </row>
    <row r="265" spans="1:18" x14ac:dyDescent="0.25">
      <c r="A265" s="3" t="s">
        <v>29</v>
      </c>
      <c r="B265" s="4" t="s">
        <v>38</v>
      </c>
      <c r="C265" t="s">
        <v>48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4">
        <v>1.4005209999999999</v>
      </c>
      <c r="H265" s="4">
        <v>1.4005209999999999</v>
      </c>
      <c r="I265" s="4">
        <v>71.629599999999996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>
        <v>4674</v>
      </c>
      <c r="P265" t="s">
        <v>58</v>
      </c>
      <c r="Q265" t="s">
        <v>60</v>
      </c>
    </row>
    <row r="266" spans="1:18" x14ac:dyDescent="0.25">
      <c r="A266" s="3" t="s">
        <v>43</v>
      </c>
      <c r="B266" s="4" t="s">
        <v>38</v>
      </c>
      <c r="C266" t="s">
        <v>48</v>
      </c>
      <c r="D266" t="s">
        <v>26</v>
      </c>
      <c r="E266">
        <v>4</v>
      </c>
      <c r="F266" t="str">
        <f t="shared" si="4"/>
        <v>Aggregate1-in-10August Monthly System Peak DayAll4</v>
      </c>
      <c r="G266" s="4">
        <v>15.45335</v>
      </c>
      <c r="H266" s="4">
        <v>15.45335</v>
      </c>
      <c r="I266" s="4">
        <v>71.629599999999996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>
        <v>4674</v>
      </c>
      <c r="P266" t="s">
        <v>58</v>
      </c>
      <c r="Q266" t="s">
        <v>60</v>
      </c>
    </row>
    <row r="267" spans="1:18" x14ac:dyDescent="0.25">
      <c r="A267" s="3" t="s">
        <v>30</v>
      </c>
      <c r="B267" s="4" t="s">
        <v>38</v>
      </c>
      <c r="C267" t="s">
        <v>37</v>
      </c>
      <c r="D267" t="s">
        <v>47</v>
      </c>
      <c r="E267">
        <v>4</v>
      </c>
      <c r="F267" t="str">
        <f t="shared" si="4"/>
        <v>Average Per Ton1-in-10August Typical Event Day30% Cycling4</v>
      </c>
      <c r="G267" s="4">
        <v>0.35767159999999998</v>
      </c>
      <c r="H267" s="4">
        <v>0.35767159999999998</v>
      </c>
      <c r="I267" s="4">
        <v>69.080100000000002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>
        <v>1134</v>
      </c>
      <c r="P267" t="s">
        <v>58</v>
      </c>
      <c r="Q267" t="s">
        <v>60</v>
      </c>
      <c r="R267" t="s">
        <v>66</v>
      </c>
    </row>
    <row r="268" spans="1:18" x14ac:dyDescent="0.25">
      <c r="A268" s="3" t="s">
        <v>28</v>
      </c>
      <c r="B268" s="4" t="s">
        <v>38</v>
      </c>
      <c r="C268" t="s">
        <v>37</v>
      </c>
      <c r="D268" t="s">
        <v>47</v>
      </c>
      <c r="E268">
        <v>4</v>
      </c>
      <c r="F268" t="str">
        <f t="shared" si="4"/>
        <v>Average Per Premise1-in-10August Typical Event Day30% Cycling4</v>
      </c>
      <c r="G268" s="4">
        <v>3.9566240000000001</v>
      </c>
      <c r="H268" s="4">
        <v>3.9566240000000001</v>
      </c>
      <c r="I268" s="4">
        <v>69.080100000000002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>
        <v>1134</v>
      </c>
      <c r="P268" t="s">
        <v>58</v>
      </c>
      <c r="Q268" t="s">
        <v>60</v>
      </c>
      <c r="R268" t="s">
        <v>66</v>
      </c>
    </row>
    <row r="269" spans="1:18" x14ac:dyDescent="0.25">
      <c r="A269" s="3" t="s">
        <v>29</v>
      </c>
      <c r="B269" s="4" t="s">
        <v>38</v>
      </c>
      <c r="C269" t="s">
        <v>37</v>
      </c>
      <c r="D269" t="s">
        <v>47</v>
      </c>
      <c r="E269">
        <v>4</v>
      </c>
      <c r="F269" t="str">
        <f t="shared" si="4"/>
        <v>Average Per Device1-in-10August Typical Event Day30% Cycling4</v>
      </c>
      <c r="G269" s="4">
        <v>1.383537</v>
      </c>
      <c r="H269" s="4">
        <v>1.383537</v>
      </c>
      <c r="I269" s="4">
        <v>69.080100000000002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>
        <v>1134</v>
      </c>
      <c r="P269" t="s">
        <v>58</v>
      </c>
      <c r="Q269" t="s">
        <v>60</v>
      </c>
      <c r="R269" t="s">
        <v>66</v>
      </c>
    </row>
    <row r="270" spans="1:18" x14ac:dyDescent="0.25">
      <c r="A270" s="3" t="s">
        <v>43</v>
      </c>
      <c r="B270" s="4" t="s">
        <v>38</v>
      </c>
      <c r="C270" t="s">
        <v>37</v>
      </c>
      <c r="D270" t="s">
        <v>47</v>
      </c>
      <c r="E270">
        <v>4</v>
      </c>
      <c r="F270" t="str">
        <f t="shared" si="4"/>
        <v>Aggregate1-in-10August Typical Event Day30% Cycling4</v>
      </c>
      <c r="G270" s="4">
        <v>4.4868119999999996</v>
      </c>
      <c r="H270" s="4">
        <v>4.4868119999999996</v>
      </c>
      <c r="I270" s="4">
        <v>69.080100000000002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>
        <v>1134</v>
      </c>
      <c r="P270" t="s">
        <v>58</v>
      </c>
      <c r="Q270" t="s">
        <v>60</v>
      </c>
      <c r="R270" t="s">
        <v>66</v>
      </c>
    </row>
    <row r="271" spans="1:18" x14ac:dyDescent="0.25">
      <c r="A271" s="3" t="s">
        <v>30</v>
      </c>
      <c r="B271" s="4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4">
        <v>0.35688720000000002</v>
      </c>
      <c r="H271" s="4">
        <v>0.35688720000000002</v>
      </c>
      <c r="I271" s="4">
        <v>69.355000000000004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>
        <v>3540</v>
      </c>
      <c r="P271" t="s">
        <v>58</v>
      </c>
      <c r="Q271" t="s">
        <v>60</v>
      </c>
      <c r="R271" t="s">
        <v>66</v>
      </c>
    </row>
    <row r="272" spans="1:18" x14ac:dyDescent="0.25">
      <c r="A272" s="3" t="s">
        <v>28</v>
      </c>
      <c r="B272" s="4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4">
        <v>3.0110290000000002</v>
      </c>
      <c r="H272" s="4">
        <v>3.0110290000000002</v>
      </c>
      <c r="I272" s="4">
        <v>69.355000000000004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>
        <v>3540</v>
      </c>
      <c r="P272" t="s">
        <v>58</v>
      </c>
      <c r="Q272" t="s">
        <v>60</v>
      </c>
      <c r="R272" t="s">
        <v>66</v>
      </c>
    </row>
    <row r="273" spans="1:18" x14ac:dyDescent="0.25">
      <c r="A273" s="3" t="s">
        <v>29</v>
      </c>
      <c r="B273" s="4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4">
        <v>1.3681220000000001</v>
      </c>
      <c r="H273" s="4">
        <v>1.3681220000000001</v>
      </c>
      <c r="I273" s="4">
        <v>69.355000000000004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>
        <v>3540</v>
      </c>
      <c r="P273" t="s">
        <v>58</v>
      </c>
      <c r="Q273" t="s">
        <v>60</v>
      </c>
      <c r="R273" t="s">
        <v>66</v>
      </c>
    </row>
    <row r="274" spans="1:18" x14ac:dyDescent="0.25">
      <c r="A274" s="3" t="s">
        <v>43</v>
      </c>
      <c r="B274" s="4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4">
        <v>10.659039999999999</v>
      </c>
      <c r="H274" s="4">
        <v>10.659039999999999</v>
      </c>
      <c r="I274" s="4">
        <v>69.355000000000004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>
        <v>3540</v>
      </c>
      <c r="P274" t="s">
        <v>58</v>
      </c>
      <c r="Q274" t="s">
        <v>60</v>
      </c>
      <c r="R274" t="s">
        <v>66</v>
      </c>
    </row>
    <row r="275" spans="1:18" x14ac:dyDescent="0.25">
      <c r="A275" s="3" t="s">
        <v>30</v>
      </c>
      <c r="B275" s="4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4">
        <v>0.35707749999999999</v>
      </c>
      <c r="H275" s="4">
        <v>0.35707749999999999</v>
      </c>
      <c r="I275" s="4">
        <v>69.288300000000007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>
        <v>4674</v>
      </c>
      <c r="P275" t="s">
        <v>58</v>
      </c>
      <c r="Q275" t="s">
        <v>60</v>
      </c>
    </row>
    <row r="276" spans="1:18" x14ac:dyDescent="0.25">
      <c r="A276" s="3" t="s">
        <v>28</v>
      </c>
      <c r="B276" s="4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4">
        <v>3.2400690000000001</v>
      </c>
      <c r="H276" s="4">
        <v>3.2400690000000001</v>
      </c>
      <c r="I276" s="4">
        <v>69.288300000000007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>
        <v>4674</v>
      </c>
      <c r="P276" t="s">
        <v>58</v>
      </c>
      <c r="Q276" t="s">
        <v>60</v>
      </c>
    </row>
    <row r="277" spans="1:18" x14ac:dyDescent="0.25">
      <c r="A277" s="3" t="s">
        <v>29</v>
      </c>
      <c r="B277" s="4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4">
        <v>1.372493</v>
      </c>
      <c r="H277" s="4">
        <v>1.372493</v>
      </c>
      <c r="I277" s="4">
        <v>69.288300000000007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>
        <v>4674</v>
      </c>
      <c r="P277" t="s">
        <v>58</v>
      </c>
      <c r="Q277" t="s">
        <v>60</v>
      </c>
    </row>
    <row r="278" spans="1:18" x14ac:dyDescent="0.25">
      <c r="A278" s="3" t="s">
        <v>43</v>
      </c>
      <c r="B278" s="4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4">
        <v>15.144080000000001</v>
      </c>
      <c r="H278" s="4">
        <v>15.144080000000001</v>
      </c>
      <c r="I278" s="4">
        <v>69.288300000000007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>
        <v>4674</v>
      </c>
      <c r="P278" t="s">
        <v>58</v>
      </c>
      <c r="Q278" t="s">
        <v>60</v>
      </c>
    </row>
    <row r="279" spans="1:18" x14ac:dyDescent="0.25">
      <c r="A279" s="3" t="s">
        <v>30</v>
      </c>
      <c r="B279" s="4" t="s">
        <v>38</v>
      </c>
      <c r="C279" t="s">
        <v>49</v>
      </c>
      <c r="D279" t="s">
        <v>47</v>
      </c>
      <c r="E279">
        <v>4</v>
      </c>
      <c r="F279" t="str">
        <f t="shared" si="4"/>
        <v>Average Per Ton1-in-10July Monthly System Peak Day30% Cycling4</v>
      </c>
      <c r="G279" s="4">
        <v>0.35875469999999998</v>
      </c>
      <c r="H279" s="4">
        <v>0.35875469999999998</v>
      </c>
      <c r="I279" s="4">
        <v>71.138300000000001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>
        <v>1134</v>
      </c>
      <c r="P279" t="s">
        <v>58</v>
      </c>
      <c r="Q279" t="s">
        <v>60</v>
      </c>
      <c r="R279" t="s">
        <v>67</v>
      </c>
    </row>
    <row r="280" spans="1:18" x14ac:dyDescent="0.25">
      <c r="A280" s="3" t="s">
        <v>28</v>
      </c>
      <c r="B280" s="4" t="s">
        <v>38</v>
      </c>
      <c r="C280" t="s">
        <v>49</v>
      </c>
      <c r="D280" t="s">
        <v>47</v>
      </c>
      <c r="E280">
        <v>4</v>
      </c>
      <c r="F280" t="str">
        <f t="shared" si="4"/>
        <v>Average Per Premise1-in-10July Monthly System Peak Day30% Cycling4</v>
      </c>
      <c r="G280" s="4">
        <v>3.9686050000000002</v>
      </c>
      <c r="H280" s="4">
        <v>3.9686050000000002</v>
      </c>
      <c r="I280" s="4">
        <v>71.138300000000001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>
        <v>1134</v>
      </c>
      <c r="P280" t="s">
        <v>58</v>
      </c>
      <c r="Q280" t="s">
        <v>60</v>
      </c>
      <c r="R280" t="s">
        <v>67</v>
      </c>
    </row>
    <row r="281" spans="1:18" x14ac:dyDescent="0.25">
      <c r="A281" s="3" t="s">
        <v>29</v>
      </c>
      <c r="B281" s="4" t="s">
        <v>38</v>
      </c>
      <c r="C281" t="s">
        <v>49</v>
      </c>
      <c r="D281" t="s">
        <v>47</v>
      </c>
      <c r="E281">
        <v>4</v>
      </c>
      <c r="F281" t="str">
        <f t="shared" si="4"/>
        <v>Average Per Device1-in-10July Monthly System Peak Day30% Cycling4</v>
      </c>
      <c r="G281" s="4">
        <v>1.3877269999999999</v>
      </c>
      <c r="H281" s="4">
        <v>1.3877269999999999</v>
      </c>
      <c r="I281" s="4">
        <v>71.138300000000001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>
        <v>1134</v>
      </c>
      <c r="P281" t="s">
        <v>58</v>
      </c>
      <c r="Q281" t="s">
        <v>60</v>
      </c>
      <c r="R281" t="s">
        <v>67</v>
      </c>
    </row>
    <row r="282" spans="1:18" x14ac:dyDescent="0.25">
      <c r="A282" s="3" t="s">
        <v>43</v>
      </c>
      <c r="B282" s="4" t="s">
        <v>38</v>
      </c>
      <c r="C282" t="s">
        <v>49</v>
      </c>
      <c r="D282" t="s">
        <v>47</v>
      </c>
      <c r="E282">
        <v>4</v>
      </c>
      <c r="F282" t="str">
        <f t="shared" si="4"/>
        <v>Aggregate1-in-10July Monthly System Peak Day30% Cycling4</v>
      </c>
      <c r="G282" s="4">
        <v>4.5003979999999997</v>
      </c>
      <c r="H282" s="4">
        <v>4.5003989999999998</v>
      </c>
      <c r="I282" s="4">
        <v>71.138300000000001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>
        <v>1134</v>
      </c>
      <c r="P282" t="s">
        <v>58</v>
      </c>
      <c r="Q282" t="s">
        <v>60</v>
      </c>
      <c r="R282" t="s">
        <v>67</v>
      </c>
    </row>
    <row r="283" spans="1:18" x14ac:dyDescent="0.25">
      <c r="A283" s="3" t="s">
        <v>30</v>
      </c>
      <c r="B283" s="4" t="s">
        <v>38</v>
      </c>
      <c r="C283" t="s">
        <v>49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4">
        <v>0.3596724</v>
      </c>
      <c r="H283" s="4">
        <v>0.3596724</v>
      </c>
      <c r="I283" s="4">
        <v>71.247200000000007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>
        <v>3540</v>
      </c>
      <c r="P283" t="s">
        <v>58</v>
      </c>
      <c r="Q283" t="s">
        <v>60</v>
      </c>
      <c r="R283" t="s">
        <v>67</v>
      </c>
    </row>
    <row r="284" spans="1:18" x14ac:dyDescent="0.25">
      <c r="A284" s="3" t="s">
        <v>28</v>
      </c>
      <c r="B284" s="4" t="s">
        <v>38</v>
      </c>
      <c r="C284" t="s">
        <v>49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4">
        <v>3.0345279999999999</v>
      </c>
      <c r="H284" s="4">
        <v>3.0345279999999999</v>
      </c>
      <c r="I284" s="4">
        <v>71.247200000000007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>
        <v>3540</v>
      </c>
      <c r="P284" t="s">
        <v>58</v>
      </c>
      <c r="Q284" t="s">
        <v>60</v>
      </c>
      <c r="R284" t="s">
        <v>67</v>
      </c>
    </row>
    <row r="285" spans="1:18" x14ac:dyDescent="0.25">
      <c r="A285" s="3" t="s">
        <v>29</v>
      </c>
      <c r="B285" s="4" t="s">
        <v>38</v>
      </c>
      <c r="C285" t="s">
        <v>49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4">
        <v>1.3788</v>
      </c>
      <c r="H285" s="4">
        <v>1.3788</v>
      </c>
      <c r="I285" s="4">
        <v>71.247200000000007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>
        <v>3540</v>
      </c>
      <c r="P285" t="s">
        <v>58</v>
      </c>
      <c r="Q285" t="s">
        <v>60</v>
      </c>
      <c r="R285" t="s">
        <v>67</v>
      </c>
    </row>
    <row r="286" spans="1:18" x14ac:dyDescent="0.25">
      <c r="A286" s="3" t="s">
        <v>43</v>
      </c>
      <c r="B286" s="4" t="s">
        <v>38</v>
      </c>
      <c r="C286" t="s">
        <v>49</v>
      </c>
      <c r="D286" t="s">
        <v>31</v>
      </c>
      <c r="E286">
        <v>4</v>
      </c>
      <c r="F286" t="str">
        <f t="shared" si="4"/>
        <v>Aggregate1-in-10July Monthly System Peak Day50% Cycling4</v>
      </c>
      <c r="G286" s="4">
        <v>10.742229999999999</v>
      </c>
      <c r="H286" s="4">
        <v>10.742229999999999</v>
      </c>
      <c r="I286" s="4">
        <v>71.247200000000007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>
        <v>3540</v>
      </c>
      <c r="P286" t="s">
        <v>58</v>
      </c>
      <c r="Q286" t="s">
        <v>60</v>
      </c>
      <c r="R286" t="s">
        <v>67</v>
      </c>
    </row>
    <row r="287" spans="1:18" x14ac:dyDescent="0.25">
      <c r="A287" s="3" t="s">
        <v>30</v>
      </c>
      <c r="B287" s="4" t="s">
        <v>38</v>
      </c>
      <c r="C287" t="s">
        <v>49</v>
      </c>
      <c r="D287" t="s">
        <v>26</v>
      </c>
      <c r="E287">
        <v>4</v>
      </c>
      <c r="F287" t="str">
        <f t="shared" si="4"/>
        <v>Average Per Ton1-in-10July Monthly System Peak DayAll4</v>
      </c>
      <c r="G287" s="4">
        <v>0.35944979999999999</v>
      </c>
      <c r="H287" s="4">
        <v>0.35944979999999999</v>
      </c>
      <c r="I287" s="4">
        <v>71.220799999999997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>
        <v>4674</v>
      </c>
      <c r="P287" t="s">
        <v>58</v>
      </c>
      <c r="Q287" t="s">
        <v>60</v>
      </c>
    </row>
    <row r="288" spans="1:18" x14ac:dyDescent="0.25">
      <c r="A288" s="3" t="s">
        <v>28</v>
      </c>
      <c r="B288" s="4" t="s">
        <v>38</v>
      </c>
      <c r="C288" t="s">
        <v>49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4">
        <v>3.2615949999999998</v>
      </c>
      <c r="H288" s="4">
        <v>3.2615949999999998</v>
      </c>
      <c r="I288" s="4">
        <v>71.220799999999997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>
        <v>4674</v>
      </c>
      <c r="P288" t="s">
        <v>58</v>
      </c>
      <c r="Q288" t="s">
        <v>60</v>
      </c>
    </row>
    <row r="289" spans="1:18" x14ac:dyDescent="0.25">
      <c r="A289" s="3" t="s">
        <v>29</v>
      </c>
      <c r="B289" s="4" t="s">
        <v>38</v>
      </c>
      <c r="C289" t="s">
        <v>49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4">
        <v>1.3816109999999999</v>
      </c>
      <c r="H289" s="4">
        <v>1.3816109999999999</v>
      </c>
      <c r="I289" s="4">
        <v>71.220799999999997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>
        <v>4674</v>
      </c>
      <c r="P289" t="s">
        <v>58</v>
      </c>
      <c r="Q289" t="s">
        <v>60</v>
      </c>
    </row>
    <row r="290" spans="1:18" x14ac:dyDescent="0.25">
      <c r="A290" s="3" t="s">
        <v>43</v>
      </c>
      <c r="B290" s="4" t="s">
        <v>38</v>
      </c>
      <c r="C290" t="s">
        <v>49</v>
      </c>
      <c r="D290" t="s">
        <v>26</v>
      </c>
      <c r="E290">
        <v>4</v>
      </c>
      <c r="F290" t="str">
        <f t="shared" si="4"/>
        <v>Aggregate1-in-10July Monthly System Peak DayAll4</v>
      </c>
      <c r="G290" s="4">
        <v>15.2447</v>
      </c>
      <c r="H290" s="4">
        <v>15.2447</v>
      </c>
      <c r="I290" s="4">
        <v>71.220799999999997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>
        <v>4674</v>
      </c>
      <c r="P290" t="s">
        <v>58</v>
      </c>
      <c r="Q290" t="s">
        <v>60</v>
      </c>
    </row>
    <row r="291" spans="1:18" x14ac:dyDescent="0.25">
      <c r="A291" s="3" t="s">
        <v>30</v>
      </c>
      <c r="B291" s="4" t="s">
        <v>38</v>
      </c>
      <c r="C291" t="s">
        <v>50</v>
      </c>
      <c r="D291" t="s">
        <v>47</v>
      </c>
      <c r="E291">
        <v>4</v>
      </c>
      <c r="F291" t="str">
        <f t="shared" si="4"/>
        <v>Average Per Ton1-in-10June Monthly System Peak Day30% Cycling4</v>
      </c>
      <c r="G291" s="4">
        <v>0.3408814</v>
      </c>
      <c r="H291" s="4">
        <v>0.3408814</v>
      </c>
      <c r="I291" s="4">
        <v>63.241300000000003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>
        <v>1134</v>
      </c>
      <c r="P291" t="s">
        <v>58</v>
      </c>
      <c r="Q291" t="s">
        <v>60</v>
      </c>
      <c r="R291" t="s">
        <v>68</v>
      </c>
    </row>
    <row r="292" spans="1:18" x14ac:dyDescent="0.25">
      <c r="A292" s="3" t="s">
        <v>28</v>
      </c>
      <c r="B292" s="4" t="s">
        <v>38</v>
      </c>
      <c r="C292" t="s">
        <v>50</v>
      </c>
      <c r="D292" t="s">
        <v>47</v>
      </c>
      <c r="E292">
        <v>4</v>
      </c>
      <c r="F292" t="str">
        <f t="shared" si="4"/>
        <v>Average Per Premise1-in-10June Monthly System Peak Day30% Cycling4</v>
      </c>
      <c r="G292" s="4">
        <v>3.7708879999999998</v>
      </c>
      <c r="H292" s="4">
        <v>3.7708879999999998</v>
      </c>
      <c r="I292" s="4">
        <v>63.241300000000003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>
        <v>1134</v>
      </c>
      <c r="P292" t="s">
        <v>58</v>
      </c>
      <c r="Q292" t="s">
        <v>60</v>
      </c>
      <c r="R292" t="s">
        <v>68</v>
      </c>
    </row>
    <row r="293" spans="1:18" x14ac:dyDescent="0.25">
      <c r="A293" s="3" t="s">
        <v>29</v>
      </c>
      <c r="B293" s="4" t="s">
        <v>38</v>
      </c>
      <c r="C293" t="s">
        <v>50</v>
      </c>
      <c r="D293" t="s">
        <v>47</v>
      </c>
      <c r="E293">
        <v>4</v>
      </c>
      <c r="F293" t="str">
        <f t="shared" si="4"/>
        <v>Average Per Device1-in-10June Monthly System Peak Day30% Cycling4</v>
      </c>
      <c r="G293" s="4">
        <v>1.3185899999999999</v>
      </c>
      <c r="H293" s="4">
        <v>1.3185899999999999</v>
      </c>
      <c r="I293" s="4">
        <v>63.241300000000003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>
        <v>1134</v>
      </c>
      <c r="P293" t="s">
        <v>58</v>
      </c>
      <c r="Q293" t="s">
        <v>60</v>
      </c>
      <c r="R293" t="s">
        <v>68</v>
      </c>
    </row>
    <row r="294" spans="1:18" x14ac:dyDescent="0.25">
      <c r="A294" s="3" t="s">
        <v>43</v>
      </c>
      <c r="B294" s="4" t="s">
        <v>38</v>
      </c>
      <c r="C294" t="s">
        <v>50</v>
      </c>
      <c r="D294" t="s">
        <v>47</v>
      </c>
      <c r="E294">
        <v>4</v>
      </c>
      <c r="F294" t="str">
        <f t="shared" si="4"/>
        <v>Aggregate1-in-10June Monthly System Peak Day30% Cycling4</v>
      </c>
      <c r="G294" s="4">
        <v>4.2761870000000002</v>
      </c>
      <c r="H294" s="4">
        <v>4.2761870000000002</v>
      </c>
      <c r="I294" s="4">
        <v>63.241300000000003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>
        <v>1134</v>
      </c>
      <c r="P294" t="s">
        <v>58</v>
      </c>
      <c r="Q294" t="s">
        <v>60</v>
      </c>
      <c r="R294" t="s">
        <v>68</v>
      </c>
    </row>
    <row r="295" spans="1:18" x14ac:dyDescent="0.25">
      <c r="A295" s="3" t="s">
        <v>30</v>
      </c>
      <c r="B295" s="4" t="s">
        <v>38</v>
      </c>
      <c r="C295" t="s">
        <v>50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4">
        <v>0.3229918</v>
      </c>
      <c r="H295" s="4">
        <v>0.32299169999999999</v>
      </c>
      <c r="I295" s="4">
        <v>63.729799999999997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>
        <v>3540</v>
      </c>
      <c r="P295" t="s">
        <v>58</v>
      </c>
      <c r="Q295" t="s">
        <v>60</v>
      </c>
      <c r="R295" t="s">
        <v>68</v>
      </c>
    </row>
    <row r="296" spans="1:18" x14ac:dyDescent="0.25">
      <c r="A296" s="3" t="s">
        <v>28</v>
      </c>
      <c r="B296" s="4" t="s">
        <v>38</v>
      </c>
      <c r="C296" t="s">
        <v>50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4">
        <v>2.7250559999999999</v>
      </c>
      <c r="H296" s="4">
        <v>2.7250559999999999</v>
      </c>
      <c r="I296" s="4">
        <v>63.729799999999997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>
        <v>3540</v>
      </c>
      <c r="P296" t="s">
        <v>58</v>
      </c>
      <c r="Q296" t="s">
        <v>60</v>
      </c>
      <c r="R296" t="s">
        <v>68</v>
      </c>
    </row>
    <row r="297" spans="1:18" x14ac:dyDescent="0.25">
      <c r="A297" s="3" t="s">
        <v>29</v>
      </c>
      <c r="B297" s="4" t="s">
        <v>38</v>
      </c>
      <c r="C297" t="s">
        <v>50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4">
        <v>1.2381850000000001</v>
      </c>
      <c r="H297" s="4">
        <v>1.2381850000000001</v>
      </c>
      <c r="I297" s="4">
        <v>63.729799999999997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>
        <v>3540</v>
      </c>
      <c r="P297" t="s">
        <v>58</v>
      </c>
      <c r="Q297" t="s">
        <v>60</v>
      </c>
      <c r="R297" t="s">
        <v>68</v>
      </c>
    </row>
    <row r="298" spans="1:18" x14ac:dyDescent="0.25">
      <c r="A298" s="3" t="s">
        <v>43</v>
      </c>
      <c r="B298" s="4" t="s">
        <v>38</v>
      </c>
      <c r="C298" t="s">
        <v>50</v>
      </c>
      <c r="D298" t="s">
        <v>31</v>
      </c>
      <c r="E298">
        <v>4</v>
      </c>
      <c r="F298" t="str">
        <f t="shared" si="4"/>
        <v>Aggregate1-in-10June Monthly System Peak Day50% Cycling4</v>
      </c>
      <c r="G298" s="4">
        <v>9.6466969999999996</v>
      </c>
      <c r="H298" s="4">
        <v>9.6466969999999996</v>
      </c>
      <c r="I298" s="4">
        <v>63.729799999999997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>
        <v>3540</v>
      </c>
      <c r="P298" t="s">
        <v>58</v>
      </c>
      <c r="Q298" t="s">
        <v>60</v>
      </c>
      <c r="R298" t="s">
        <v>68</v>
      </c>
    </row>
    <row r="299" spans="1:18" x14ac:dyDescent="0.25">
      <c r="A299" s="3" t="s">
        <v>30</v>
      </c>
      <c r="B299" s="4" t="s">
        <v>38</v>
      </c>
      <c r="C299" t="s">
        <v>50</v>
      </c>
      <c r="D299" t="s">
        <v>26</v>
      </c>
      <c r="E299">
        <v>4</v>
      </c>
      <c r="F299" t="str">
        <f t="shared" si="4"/>
        <v>Average Per Ton1-in-10June Monthly System Peak DayAll4</v>
      </c>
      <c r="G299" s="4">
        <v>0.32733180000000001</v>
      </c>
      <c r="H299" s="4">
        <v>0.32733180000000001</v>
      </c>
      <c r="I299" s="4">
        <v>63.6113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>
        <v>4674</v>
      </c>
      <c r="P299" t="s">
        <v>58</v>
      </c>
      <c r="Q299" t="s">
        <v>60</v>
      </c>
    </row>
    <row r="300" spans="1:18" x14ac:dyDescent="0.25">
      <c r="A300" s="3" t="s">
        <v>28</v>
      </c>
      <c r="B300" s="4" t="s">
        <v>38</v>
      </c>
      <c r="C300" t="s">
        <v>50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4">
        <v>2.9701610000000001</v>
      </c>
      <c r="H300" s="4">
        <v>2.9701610000000001</v>
      </c>
      <c r="I300" s="4">
        <v>63.6113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>
        <v>4674</v>
      </c>
      <c r="P300" t="s">
        <v>58</v>
      </c>
      <c r="Q300" t="s">
        <v>60</v>
      </c>
    </row>
    <row r="301" spans="1:18" x14ac:dyDescent="0.25">
      <c r="A301" s="3" t="s">
        <v>29</v>
      </c>
      <c r="B301" s="4" t="s">
        <v>38</v>
      </c>
      <c r="C301" t="s">
        <v>50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4">
        <v>1.2581599999999999</v>
      </c>
      <c r="H301" s="4">
        <v>1.2581599999999999</v>
      </c>
      <c r="I301" s="4">
        <v>63.6113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>
        <v>4674</v>
      </c>
      <c r="P301" t="s">
        <v>58</v>
      </c>
      <c r="Q301" t="s">
        <v>60</v>
      </c>
    </row>
    <row r="302" spans="1:18" x14ac:dyDescent="0.25">
      <c r="A302" s="3" t="s">
        <v>43</v>
      </c>
      <c r="B302" s="4" t="s">
        <v>38</v>
      </c>
      <c r="C302" t="s">
        <v>50</v>
      </c>
      <c r="D302" t="s">
        <v>26</v>
      </c>
      <c r="E302">
        <v>4</v>
      </c>
      <c r="F302" t="str">
        <f t="shared" si="4"/>
        <v>Aggregate1-in-10June Monthly System Peak DayAll4</v>
      </c>
      <c r="G302" s="4">
        <v>13.882529999999999</v>
      </c>
      <c r="H302" s="4">
        <v>13.882529999999999</v>
      </c>
      <c r="I302" s="4">
        <v>63.6113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>
        <v>4674</v>
      </c>
      <c r="P302" t="s">
        <v>58</v>
      </c>
      <c r="Q302" t="s">
        <v>60</v>
      </c>
    </row>
    <row r="303" spans="1:18" x14ac:dyDescent="0.25">
      <c r="A303" s="3" t="s">
        <v>30</v>
      </c>
      <c r="B303" s="4" t="s">
        <v>38</v>
      </c>
      <c r="C303" t="s">
        <v>51</v>
      </c>
      <c r="D303" t="s">
        <v>47</v>
      </c>
      <c r="E303">
        <v>4</v>
      </c>
      <c r="F303" t="str">
        <f t="shared" si="4"/>
        <v>Average Per Ton1-in-10May Monthly System Peak Day30% Cycling4</v>
      </c>
      <c r="G303" s="4">
        <v>0.35077350000000002</v>
      </c>
      <c r="H303" s="4">
        <v>0.35077350000000002</v>
      </c>
      <c r="I303" s="4">
        <v>66.373599999999996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>
        <v>1134</v>
      </c>
      <c r="P303" t="s">
        <v>58</v>
      </c>
      <c r="Q303" t="s">
        <v>60</v>
      </c>
      <c r="R303" t="s">
        <v>69</v>
      </c>
    </row>
    <row r="304" spans="1:18" x14ac:dyDescent="0.25">
      <c r="A304" s="3" t="s">
        <v>28</v>
      </c>
      <c r="B304" s="4" t="s">
        <v>38</v>
      </c>
      <c r="C304" t="s">
        <v>51</v>
      </c>
      <c r="D304" t="s">
        <v>47</v>
      </c>
      <c r="E304">
        <v>4</v>
      </c>
      <c r="F304" t="str">
        <f t="shared" si="4"/>
        <v>Average Per Premise1-in-10May Monthly System Peak Day30% Cycling4</v>
      </c>
      <c r="G304" s="4">
        <v>3.8803160000000001</v>
      </c>
      <c r="H304" s="4">
        <v>3.8803160000000001</v>
      </c>
      <c r="I304" s="4">
        <v>66.373599999999996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>
        <v>1134</v>
      </c>
      <c r="P304" t="s">
        <v>58</v>
      </c>
      <c r="Q304" t="s">
        <v>60</v>
      </c>
      <c r="R304" t="s">
        <v>69</v>
      </c>
    </row>
    <row r="305" spans="1:18" x14ac:dyDescent="0.25">
      <c r="A305" s="3" t="s">
        <v>29</v>
      </c>
      <c r="B305" s="4" t="s">
        <v>38</v>
      </c>
      <c r="C305" t="s">
        <v>51</v>
      </c>
      <c r="D305" t="s">
        <v>47</v>
      </c>
      <c r="E305">
        <v>4</v>
      </c>
      <c r="F305" t="str">
        <f t="shared" si="4"/>
        <v>Average Per Device1-in-10May Monthly System Peak Day30% Cycling4</v>
      </c>
      <c r="G305" s="4">
        <v>1.356854</v>
      </c>
      <c r="H305" s="4">
        <v>1.356854</v>
      </c>
      <c r="I305" s="4">
        <v>66.373599999999996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>
        <v>1134</v>
      </c>
      <c r="P305" t="s">
        <v>58</v>
      </c>
      <c r="Q305" t="s">
        <v>60</v>
      </c>
      <c r="R305" t="s">
        <v>69</v>
      </c>
    </row>
    <row r="306" spans="1:18" x14ac:dyDescent="0.25">
      <c r="A306" s="3" t="s">
        <v>43</v>
      </c>
      <c r="B306" s="4" t="s">
        <v>38</v>
      </c>
      <c r="C306" t="s">
        <v>51</v>
      </c>
      <c r="D306" t="s">
        <v>47</v>
      </c>
      <c r="E306">
        <v>4</v>
      </c>
      <c r="F306" t="str">
        <f t="shared" si="4"/>
        <v>Aggregate1-in-10May Monthly System Peak Day30% Cycling4</v>
      </c>
      <c r="G306" s="4">
        <v>4.4002780000000001</v>
      </c>
      <c r="H306" s="4">
        <v>4.4002780000000001</v>
      </c>
      <c r="I306" s="4">
        <v>66.373599999999996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>
        <v>1134</v>
      </c>
      <c r="P306" t="s">
        <v>58</v>
      </c>
      <c r="Q306" t="s">
        <v>60</v>
      </c>
      <c r="R306" t="s">
        <v>69</v>
      </c>
    </row>
    <row r="307" spans="1:18" x14ac:dyDescent="0.25">
      <c r="A307" s="3" t="s">
        <v>30</v>
      </c>
      <c r="B307" s="4" t="s">
        <v>38</v>
      </c>
      <c r="C307" t="s">
        <v>51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4">
        <v>0.3436032</v>
      </c>
      <c r="H307" s="4">
        <v>0.3436032</v>
      </c>
      <c r="I307" s="4">
        <v>66.618600000000001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>
        <v>3540</v>
      </c>
      <c r="P307" t="s">
        <v>58</v>
      </c>
      <c r="Q307" t="s">
        <v>60</v>
      </c>
      <c r="R307" t="s">
        <v>69</v>
      </c>
    </row>
    <row r="308" spans="1:18" x14ac:dyDescent="0.25">
      <c r="A308" s="3" t="s">
        <v>28</v>
      </c>
      <c r="B308" s="4" t="s">
        <v>38</v>
      </c>
      <c r="C308" t="s">
        <v>51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4">
        <v>2.8989530000000001</v>
      </c>
      <c r="H308" s="4">
        <v>2.8989530000000001</v>
      </c>
      <c r="I308" s="4">
        <v>66.618600000000001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>
        <v>3540</v>
      </c>
      <c r="P308" t="s">
        <v>58</v>
      </c>
      <c r="Q308" t="s">
        <v>60</v>
      </c>
      <c r="R308" t="s">
        <v>69</v>
      </c>
    </row>
    <row r="309" spans="1:18" x14ac:dyDescent="0.25">
      <c r="A309" s="3" t="s">
        <v>29</v>
      </c>
      <c r="B309" s="4" t="s">
        <v>38</v>
      </c>
      <c r="C309" t="s">
        <v>51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4">
        <v>1.317199</v>
      </c>
      <c r="H309" s="4">
        <v>1.317199</v>
      </c>
      <c r="I309" s="4">
        <v>66.618600000000001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>
        <v>3540</v>
      </c>
      <c r="P309" t="s">
        <v>58</v>
      </c>
      <c r="Q309" t="s">
        <v>60</v>
      </c>
      <c r="R309" t="s">
        <v>69</v>
      </c>
    </row>
    <row r="310" spans="1:18" x14ac:dyDescent="0.25">
      <c r="A310" s="3" t="s">
        <v>43</v>
      </c>
      <c r="B310" s="4" t="s">
        <v>38</v>
      </c>
      <c r="C310" t="s">
        <v>51</v>
      </c>
      <c r="D310" t="s">
        <v>31</v>
      </c>
      <c r="E310">
        <v>4</v>
      </c>
      <c r="F310" t="str">
        <f t="shared" si="4"/>
        <v>Aggregate1-in-10May Monthly System Peak Day50% Cycling4</v>
      </c>
      <c r="G310" s="4">
        <v>10.26229</v>
      </c>
      <c r="H310" s="4">
        <v>10.26229</v>
      </c>
      <c r="I310" s="4">
        <v>66.618600000000001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>
        <v>3540</v>
      </c>
      <c r="P310" t="s">
        <v>58</v>
      </c>
      <c r="Q310" t="s">
        <v>60</v>
      </c>
      <c r="R310" t="s">
        <v>69</v>
      </c>
    </row>
    <row r="311" spans="1:18" x14ac:dyDescent="0.25">
      <c r="A311" s="3" t="s">
        <v>30</v>
      </c>
      <c r="B311" s="4" t="s">
        <v>38</v>
      </c>
      <c r="C311" t="s">
        <v>51</v>
      </c>
      <c r="D311" t="s">
        <v>26</v>
      </c>
      <c r="E311">
        <v>4</v>
      </c>
      <c r="F311" t="str">
        <f t="shared" si="4"/>
        <v>Average Per Ton1-in-10May Monthly System Peak DayAll4</v>
      </c>
      <c r="G311" s="4">
        <v>0.3453427</v>
      </c>
      <c r="H311" s="4">
        <v>0.3453427</v>
      </c>
      <c r="I311" s="4">
        <v>66.559200000000004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>
        <v>4674</v>
      </c>
      <c r="P311" t="s">
        <v>58</v>
      </c>
      <c r="Q311" t="s">
        <v>60</v>
      </c>
    </row>
    <row r="312" spans="1:18" x14ac:dyDescent="0.25">
      <c r="A312" s="3" t="s">
        <v>28</v>
      </c>
      <c r="B312" s="4" t="s">
        <v>38</v>
      </c>
      <c r="C312" t="s">
        <v>51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4">
        <v>3.1335899999999999</v>
      </c>
      <c r="H312" s="4">
        <v>3.1335899999999999</v>
      </c>
      <c r="I312" s="4">
        <v>66.559200000000004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>
        <v>4674</v>
      </c>
      <c r="P312" t="s">
        <v>58</v>
      </c>
      <c r="Q312" t="s">
        <v>60</v>
      </c>
    </row>
    <row r="313" spans="1:18" x14ac:dyDescent="0.25">
      <c r="A313" s="3" t="s">
        <v>29</v>
      </c>
      <c r="B313" s="4" t="s">
        <v>38</v>
      </c>
      <c r="C313" t="s">
        <v>51</v>
      </c>
      <c r="D313" t="s">
        <v>26</v>
      </c>
      <c r="E313">
        <v>4</v>
      </c>
      <c r="F313" t="str">
        <f t="shared" si="4"/>
        <v>Average Per Device1-in-10May Monthly System Peak DayAll4</v>
      </c>
      <c r="G313" s="4">
        <v>1.327388</v>
      </c>
      <c r="H313" s="4">
        <v>1.327388</v>
      </c>
      <c r="I313" s="4">
        <v>66.559200000000004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>
        <v>4674</v>
      </c>
      <c r="P313" t="s">
        <v>58</v>
      </c>
      <c r="Q313" t="s">
        <v>60</v>
      </c>
    </row>
    <row r="314" spans="1:18" x14ac:dyDescent="0.25">
      <c r="A314" s="3" t="s">
        <v>43</v>
      </c>
      <c r="B314" s="4" t="s">
        <v>38</v>
      </c>
      <c r="C314" t="s">
        <v>51</v>
      </c>
      <c r="D314" t="s">
        <v>26</v>
      </c>
      <c r="E314">
        <v>4</v>
      </c>
      <c r="F314" t="str">
        <f t="shared" si="4"/>
        <v>Aggregate1-in-10May Monthly System Peak DayAll4</v>
      </c>
      <c r="G314" s="4">
        <v>14.6464</v>
      </c>
      <c r="H314" s="4">
        <v>14.6464</v>
      </c>
      <c r="I314" s="4">
        <v>66.559200000000004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>
        <v>4674</v>
      </c>
      <c r="P314" t="s">
        <v>58</v>
      </c>
      <c r="Q314" t="s">
        <v>60</v>
      </c>
    </row>
    <row r="315" spans="1:18" x14ac:dyDescent="0.25">
      <c r="A315" s="3" t="s">
        <v>30</v>
      </c>
      <c r="B315" s="4" t="s">
        <v>38</v>
      </c>
      <c r="C315" t="s">
        <v>52</v>
      </c>
      <c r="D315" t="s">
        <v>47</v>
      </c>
      <c r="E315">
        <v>4</v>
      </c>
      <c r="F315" t="str">
        <f t="shared" si="4"/>
        <v>Average Per Ton1-in-10October Monthly System Peak Day30% Cycling4</v>
      </c>
      <c r="G315" s="4">
        <v>0.35173949999999998</v>
      </c>
      <c r="H315" s="4">
        <v>0.35173949999999998</v>
      </c>
      <c r="I315" s="4">
        <v>67.179500000000004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>
        <v>1134</v>
      </c>
      <c r="P315" t="s">
        <v>58</v>
      </c>
      <c r="Q315" t="s">
        <v>60</v>
      </c>
      <c r="R315" t="s">
        <v>70</v>
      </c>
    </row>
    <row r="316" spans="1:18" x14ac:dyDescent="0.25">
      <c r="A316" s="3" t="s">
        <v>28</v>
      </c>
      <c r="B316" s="4" t="s">
        <v>38</v>
      </c>
      <c r="C316" t="s">
        <v>52</v>
      </c>
      <c r="D316" t="s">
        <v>47</v>
      </c>
      <c r="E316">
        <v>4</v>
      </c>
      <c r="F316" t="str">
        <f t="shared" si="4"/>
        <v>Average Per Premise1-in-10October Monthly System Peak Day30% Cycling4</v>
      </c>
      <c r="G316" s="4">
        <v>3.8910019999999998</v>
      </c>
      <c r="H316" s="4">
        <v>3.8910019999999998</v>
      </c>
      <c r="I316" s="4">
        <v>67.179500000000004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>
        <v>1134</v>
      </c>
      <c r="P316" t="s">
        <v>58</v>
      </c>
      <c r="Q316" t="s">
        <v>60</v>
      </c>
      <c r="R316" t="s">
        <v>70</v>
      </c>
    </row>
    <row r="317" spans="1:18" x14ac:dyDescent="0.25">
      <c r="A317" s="3" t="s">
        <v>29</v>
      </c>
      <c r="B317" s="4" t="s">
        <v>38</v>
      </c>
      <c r="C317" t="s">
        <v>52</v>
      </c>
      <c r="D317" t="s">
        <v>47</v>
      </c>
      <c r="E317">
        <v>4</v>
      </c>
      <c r="F317" t="str">
        <f t="shared" si="4"/>
        <v>Average Per Device1-in-10October Monthly System Peak Day30% Cycling4</v>
      </c>
      <c r="G317" s="4">
        <v>1.3605910000000001</v>
      </c>
      <c r="H317" s="4">
        <v>1.3605910000000001</v>
      </c>
      <c r="I317" s="4">
        <v>67.179500000000004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>
        <v>1134</v>
      </c>
      <c r="P317" t="s">
        <v>58</v>
      </c>
      <c r="Q317" t="s">
        <v>60</v>
      </c>
      <c r="R317" t="s">
        <v>70</v>
      </c>
    </row>
    <row r="318" spans="1:18" x14ac:dyDescent="0.25">
      <c r="A318" s="3" t="s">
        <v>43</v>
      </c>
      <c r="B318" s="4" t="s">
        <v>38</v>
      </c>
      <c r="C318" t="s">
        <v>52</v>
      </c>
      <c r="D318" t="s">
        <v>47</v>
      </c>
      <c r="E318">
        <v>4</v>
      </c>
      <c r="F318" t="str">
        <f t="shared" si="4"/>
        <v>Aggregate1-in-10October Monthly System Peak Day30% Cycling4</v>
      </c>
      <c r="G318" s="4">
        <v>4.4123960000000002</v>
      </c>
      <c r="H318" s="4">
        <v>4.4123960000000002</v>
      </c>
      <c r="I318" s="4">
        <v>67.179500000000004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>
        <v>1134</v>
      </c>
      <c r="P318" t="s">
        <v>58</v>
      </c>
      <c r="Q318" t="s">
        <v>60</v>
      </c>
      <c r="R318" t="s">
        <v>70</v>
      </c>
    </row>
    <row r="319" spans="1:18" x14ac:dyDescent="0.25">
      <c r="A319" s="3" t="s">
        <v>30</v>
      </c>
      <c r="B319" s="4" t="s">
        <v>38</v>
      </c>
      <c r="C319" t="s">
        <v>52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4">
        <v>0.34513820000000001</v>
      </c>
      <c r="H319" s="4">
        <v>0.34513820000000001</v>
      </c>
      <c r="I319" s="4">
        <v>67.370099999999994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>
        <v>3540</v>
      </c>
      <c r="P319" t="s">
        <v>58</v>
      </c>
      <c r="Q319" t="s">
        <v>60</v>
      </c>
      <c r="R319" t="s">
        <v>70</v>
      </c>
    </row>
    <row r="320" spans="1:18" x14ac:dyDescent="0.25">
      <c r="A320" s="3" t="s">
        <v>28</v>
      </c>
      <c r="B320" s="4" t="s">
        <v>38</v>
      </c>
      <c r="C320" t="s">
        <v>52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4">
        <v>2.9119030000000001</v>
      </c>
      <c r="H320" s="4">
        <v>2.9119030000000001</v>
      </c>
      <c r="I320" s="4">
        <v>67.370099999999994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>
        <v>3540</v>
      </c>
      <c r="P320" t="s">
        <v>58</v>
      </c>
      <c r="Q320" t="s">
        <v>60</v>
      </c>
      <c r="R320" t="s">
        <v>70</v>
      </c>
    </row>
    <row r="321" spans="1:18" x14ac:dyDescent="0.25">
      <c r="A321" s="3" t="s">
        <v>29</v>
      </c>
      <c r="B321" s="4" t="s">
        <v>38</v>
      </c>
      <c r="C321" t="s">
        <v>52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4">
        <v>1.323083</v>
      </c>
      <c r="H321" s="4">
        <v>1.323083</v>
      </c>
      <c r="I321" s="4">
        <v>67.370099999999994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>
        <v>3540</v>
      </c>
      <c r="P321" t="s">
        <v>58</v>
      </c>
      <c r="Q321" t="s">
        <v>60</v>
      </c>
      <c r="R321" t="s">
        <v>70</v>
      </c>
    </row>
    <row r="322" spans="1:18" x14ac:dyDescent="0.25">
      <c r="A322" s="3" t="s">
        <v>43</v>
      </c>
      <c r="B322" s="4" t="s">
        <v>38</v>
      </c>
      <c r="C322" t="s">
        <v>52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4">
        <v>10.30814</v>
      </c>
      <c r="H322" s="4">
        <v>10.30814</v>
      </c>
      <c r="I322" s="4">
        <v>67.370099999999994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>
        <v>3540</v>
      </c>
      <c r="P322" t="s">
        <v>58</v>
      </c>
      <c r="Q322" t="s">
        <v>60</v>
      </c>
      <c r="R322" t="s">
        <v>70</v>
      </c>
    </row>
    <row r="323" spans="1:18" x14ac:dyDescent="0.25">
      <c r="A323" s="3" t="s">
        <v>30</v>
      </c>
      <c r="B323" s="4" t="s">
        <v>38</v>
      </c>
      <c r="C323" t="s">
        <v>52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4">
        <v>0.34673959999999998</v>
      </c>
      <c r="H323" s="4">
        <v>0.34673959999999998</v>
      </c>
      <c r="I323" s="4">
        <v>67.323800000000006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>
        <v>4674</v>
      </c>
      <c r="P323" t="s">
        <v>58</v>
      </c>
      <c r="Q323" t="s">
        <v>60</v>
      </c>
    </row>
    <row r="324" spans="1:18" x14ac:dyDescent="0.25">
      <c r="A324" s="3" t="s">
        <v>28</v>
      </c>
      <c r="B324" s="4" t="s">
        <v>38</v>
      </c>
      <c r="C324" t="s">
        <v>52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4">
        <v>3.1462650000000001</v>
      </c>
      <c r="H324" s="4">
        <v>3.1462650000000001</v>
      </c>
      <c r="I324" s="4">
        <v>67.323800000000006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>
        <v>4674</v>
      </c>
      <c r="P324" t="s">
        <v>58</v>
      </c>
      <c r="Q324" t="s">
        <v>60</v>
      </c>
    </row>
    <row r="325" spans="1:18" x14ac:dyDescent="0.25">
      <c r="A325" s="3" t="s">
        <v>29</v>
      </c>
      <c r="B325" s="4" t="s">
        <v>38</v>
      </c>
      <c r="C325" t="s">
        <v>52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4">
        <v>1.332757</v>
      </c>
      <c r="H325" s="4">
        <v>1.332757</v>
      </c>
      <c r="I325" s="4">
        <v>67.323800000000006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>
        <v>4674</v>
      </c>
      <c r="P325" t="s">
        <v>58</v>
      </c>
      <c r="Q325" t="s">
        <v>60</v>
      </c>
    </row>
    <row r="326" spans="1:18" x14ac:dyDescent="0.25">
      <c r="A326" s="3" t="s">
        <v>43</v>
      </c>
      <c r="B326" s="4" t="s">
        <v>38</v>
      </c>
      <c r="C326" t="s">
        <v>52</v>
      </c>
      <c r="D326" t="s">
        <v>26</v>
      </c>
      <c r="E326">
        <v>4</v>
      </c>
      <c r="F326" t="str">
        <f t="shared" si="5"/>
        <v>Aggregate1-in-10October Monthly System Peak DayAll4</v>
      </c>
      <c r="G326" s="4">
        <v>14.705640000000001</v>
      </c>
      <c r="H326" s="4">
        <v>14.705640000000001</v>
      </c>
      <c r="I326" s="4">
        <v>67.323800000000006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>
        <v>4674</v>
      </c>
      <c r="P326" t="s">
        <v>58</v>
      </c>
      <c r="Q326" t="s">
        <v>60</v>
      </c>
    </row>
    <row r="327" spans="1:18" x14ac:dyDescent="0.25">
      <c r="A327" s="3" t="s">
        <v>30</v>
      </c>
      <c r="B327" s="4" t="s">
        <v>38</v>
      </c>
      <c r="C327" t="s">
        <v>53</v>
      </c>
      <c r="D327" t="s">
        <v>47</v>
      </c>
      <c r="E327">
        <v>4</v>
      </c>
      <c r="F327" t="str">
        <f t="shared" si="5"/>
        <v>Average Per Ton1-in-10September Monthly System Peak Day30% Cycling4</v>
      </c>
      <c r="G327" s="4">
        <v>0.3695542</v>
      </c>
      <c r="H327" s="4">
        <v>0.3695542</v>
      </c>
      <c r="I327" s="4">
        <v>70.526499999999999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>
        <v>1134</v>
      </c>
      <c r="P327" t="s">
        <v>58</v>
      </c>
      <c r="Q327" t="s">
        <v>60</v>
      </c>
      <c r="R327" t="s">
        <v>71</v>
      </c>
    </row>
    <row r="328" spans="1:18" x14ac:dyDescent="0.25">
      <c r="A328" s="3" t="s">
        <v>28</v>
      </c>
      <c r="B328" s="4" t="s">
        <v>38</v>
      </c>
      <c r="C328" t="s">
        <v>53</v>
      </c>
      <c r="D328" t="s">
        <v>47</v>
      </c>
      <c r="E328">
        <v>4</v>
      </c>
      <c r="F328" t="str">
        <f t="shared" si="5"/>
        <v>Average Per Premise1-in-10September Monthly System Peak Day30% Cycling4</v>
      </c>
      <c r="G328" s="4">
        <v>4.0880710000000002</v>
      </c>
      <c r="H328" s="4">
        <v>4.0880710000000002</v>
      </c>
      <c r="I328" s="4">
        <v>70.526499999999999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>
        <v>1134</v>
      </c>
      <c r="P328" t="s">
        <v>58</v>
      </c>
      <c r="Q328" t="s">
        <v>60</v>
      </c>
      <c r="R328" t="s">
        <v>71</v>
      </c>
    </row>
    <row r="329" spans="1:18" x14ac:dyDescent="0.25">
      <c r="A329" s="3" t="s">
        <v>29</v>
      </c>
      <c r="B329" s="4" t="s">
        <v>38</v>
      </c>
      <c r="C329" t="s">
        <v>53</v>
      </c>
      <c r="D329" t="s">
        <v>47</v>
      </c>
      <c r="E329">
        <v>4</v>
      </c>
      <c r="F329" t="str">
        <f t="shared" si="5"/>
        <v>Average Per Device1-in-10September Monthly System Peak Day30% Cycling4</v>
      </c>
      <c r="G329" s="4">
        <v>1.4295009999999999</v>
      </c>
      <c r="H329" s="4">
        <v>1.4295009999999999</v>
      </c>
      <c r="I329" s="4">
        <v>70.526499999999999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>
        <v>1134</v>
      </c>
      <c r="P329" t="s">
        <v>58</v>
      </c>
      <c r="Q329" t="s">
        <v>60</v>
      </c>
      <c r="R329" t="s">
        <v>71</v>
      </c>
    </row>
    <row r="330" spans="1:18" x14ac:dyDescent="0.25">
      <c r="A330" s="3" t="s">
        <v>43</v>
      </c>
      <c r="B330" s="4" t="s">
        <v>38</v>
      </c>
      <c r="C330" t="s">
        <v>53</v>
      </c>
      <c r="D330" t="s">
        <v>47</v>
      </c>
      <c r="E330">
        <v>4</v>
      </c>
      <c r="F330" t="str">
        <f t="shared" si="5"/>
        <v>Aggregate1-in-10September Monthly System Peak Day30% Cycling4</v>
      </c>
      <c r="G330" s="4">
        <v>4.6358730000000001</v>
      </c>
      <c r="H330" s="4">
        <v>4.6358730000000001</v>
      </c>
      <c r="I330" s="4">
        <v>70.526499999999999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>
        <v>1134</v>
      </c>
      <c r="P330" t="s">
        <v>58</v>
      </c>
      <c r="Q330" t="s">
        <v>60</v>
      </c>
      <c r="R330" t="s">
        <v>71</v>
      </c>
    </row>
    <row r="331" spans="1:18" x14ac:dyDescent="0.25">
      <c r="A331" s="3" t="s">
        <v>30</v>
      </c>
      <c r="B331" s="4" t="s">
        <v>38</v>
      </c>
      <c r="C331" t="s">
        <v>53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4">
        <v>0.3795945</v>
      </c>
      <c r="H331" s="4">
        <v>0.3795945</v>
      </c>
      <c r="I331" s="4">
        <v>70.744299999999996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>
        <v>3540</v>
      </c>
      <c r="P331" t="s">
        <v>58</v>
      </c>
      <c r="Q331" t="s">
        <v>60</v>
      </c>
      <c r="R331" t="s">
        <v>71</v>
      </c>
    </row>
    <row r="332" spans="1:18" x14ac:dyDescent="0.25">
      <c r="A332" s="3" t="s">
        <v>28</v>
      </c>
      <c r="B332" s="4" t="s">
        <v>38</v>
      </c>
      <c r="C332" t="s">
        <v>53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4">
        <v>3.2026089999999998</v>
      </c>
      <c r="H332" s="4">
        <v>3.2026089999999998</v>
      </c>
      <c r="I332" s="4">
        <v>70.744299999999996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>
        <v>3540</v>
      </c>
      <c r="P332" t="s">
        <v>58</v>
      </c>
      <c r="Q332" t="s">
        <v>60</v>
      </c>
      <c r="R332" t="s">
        <v>71</v>
      </c>
    </row>
    <row r="333" spans="1:18" x14ac:dyDescent="0.25">
      <c r="A333" s="3" t="s">
        <v>29</v>
      </c>
      <c r="B333" s="4" t="s">
        <v>38</v>
      </c>
      <c r="C333" t="s">
        <v>53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4">
        <v>1.455171</v>
      </c>
      <c r="H333" s="4">
        <v>1.455171</v>
      </c>
      <c r="I333" s="4">
        <v>70.744299999999996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>
        <v>3540</v>
      </c>
      <c r="P333" t="s">
        <v>58</v>
      </c>
      <c r="Q333" t="s">
        <v>60</v>
      </c>
      <c r="R333" t="s">
        <v>71</v>
      </c>
    </row>
    <row r="334" spans="1:18" x14ac:dyDescent="0.25">
      <c r="A334" s="3" t="s">
        <v>43</v>
      </c>
      <c r="B334" s="4" t="s">
        <v>38</v>
      </c>
      <c r="C334" t="s">
        <v>53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4">
        <v>11.33723</v>
      </c>
      <c r="H334" s="4">
        <v>11.33723</v>
      </c>
      <c r="I334" s="4">
        <v>70.744299999999996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>
        <v>3540</v>
      </c>
      <c r="P334" t="s">
        <v>58</v>
      </c>
      <c r="Q334" t="s">
        <v>60</v>
      </c>
      <c r="R334" t="s">
        <v>71</v>
      </c>
    </row>
    <row r="335" spans="1:18" x14ac:dyDescent="0.25">
      <c r="A335" s="3" t="s">
        <v>30</v>
      </c>
      <c r="B335" s="4" t="s">
        <v>38</v>
      </c>
      <c r="C335" t="s">
        <v>53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4">
        <v>0.37715870000000001</v>
      </c>
      <c r="H335" s="4">
        <v>0.37715870000000001</v>
      </c>
      <c r="I335" s="4">
        <v>70.691500000000005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>
        <v>4674</v>
      </c>
      <c r="P335" t="s">
        <v>58</v>
      </c>
      <c r="Q335" t="s">
        <v>60</v>
      </c>
    </row>
    <row r="336" spans="1:18" x14ac:dyDescent="0.25">
      <c r="A336" s="3" t="s">
        <v>28</v>
      </c>
      <c r="B336" s="4" t="s">
        <v>38</v>
      </c>
      <c r="C336" t="s">
        <v>53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4">
        <v>3.4222839999999999</v>
      </c>
      <c r="H336" s="4">
        <v>3.4222839999999999</v>
      </c>
      <c r="I336" s="4">
        <v>70.691500000000005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>
        <v>4674</v>
      </c>
      <c r="P336" t="s">
        <v>58</v>
      </c>
      <c r="Q336" t="s">
        <v>60</v>
      </c>
    </row>
    <row r="337" spans="1:18" x14ac:dyDescent="0.25">
      <c r="A337" s="3" t="s">
        <v>29</v>
      </c>
      <c r="B337" s="4" t="s">
        <v>38</v>
      </c>
      <c r="C337" t="s">
        <v>53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4">
        <v>1.4496789999999999</v>
      </c>
      <c r="H337" s="4">
        <v>1.4496789999999999</v>
      </c>
      <c r="I337" s="4">
        <v>70.691500000000005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>
        <v>4674</v>
      </c>
      <c r="P337" t="s">
        <v>58</v>
      </c>
      <c r="Q337" t="s">
        <v>60</v>
      </c>
    </row>
    <row r="338" spans="1:18" x14ac:dyDescent="0.25">
      <c r="A338" s="3" t="s">
        <v>43</v>
      </c>
      <c r="B338" s="4" t="s">
        <v>38</v>
      </c>
      <c r="C338" t="s">
        <v>53</v>
      </c>
      <c r="D338" t="s">
        <v>26</v>
      </c>
      <c r="E338">
        <v>4</v>
      </c>
      <c r="F338" t="str">
        <f t="shared" si="5"/>
        <v>Aggregate1-in-10September Monthly System Peak DayAll4</v>
      </c>
      <c r="G338" s="4">
        <v>15.995749999999999</v>
      </c>
      <c r="H338" s="4">
        <v>15.995749999999999</v>
      </c>
      <c r="I338" s="4">
        <v>70.691500000000005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>
        <v>4674</v>
      </c>
      <c r="P338" t="s">
        <v>58</v>
      </c>
      <c r="Q338" t="s">
        <v>60</v>
      </c>
    </row>
    <row r="339" spans="1:18" x14ac:dyDescent="0.25">
      <c r="A339" s="3" t="s">
        <v>30</v>
      </c>
      <c r="B339" s="4" t="s">
        <v>38</v>
      </c>
      <c r="C339" t="s">
        <v>48</v>
      </c>
      <c r="D339" t="s">
        <v>47</v>
      </c>
      <c r="E339">
        <v>5</v>
      </c>
      <c r="F339" t="str">
        <f t="shared" si="5"/>
        <v>Average Per Ton1-in-10August Monthly System Peak Day30% Cycling5</v>
      </c>
      <c r="G339" s="4">
        <v>0.37104569999999998</v>
      </c>
      <c r="H339" s="4">
        <v>0.37104569999999998</v>
      </c>
      <c r="I339" s="4">
        <v>70.786699999999996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>
        <v>1134</v>
      </c>
      <c r="P339" t="s">
        <v>58</v>
      </c>
      <c r="Q339" t="s">
        <v>60</v>
      </c>
      <c r="R339" t="s">
        <v>66</v>
      </c>
    </row>
    <row r="340" spans="1:18" x14ac:dyDescent="0.25">
      <c r="A340" s="3" t="s">
        <v>28</v>
      </c>
      <c r="B340" s="4" t="s">
        <v>38</v>
      </c>
      <c r="C340" t="s">
        <v>48</v>
      </c>
      <c r="D340" t="s">
        <v>47</v>
      </c>
      <c r="E340">
        <v>5</v>
      </c>
      <c r="F340" t="str">
        <f t="shared" si="5"/>
        <v>Average Per Premise1-in-10August Monthly System Peak Day30% Cycling5</v>
      </c>
      <c r="G340" s="4">
        <v>4.104571</v>
      </c>
      <c r="H340" s="4">
        <v>4.104571</v>
      </c>
      <c r="I340" s="4">
        <v>70.786699999999996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>
        <v>1134</v>
      </c>
      <c r="P340" t="s">
        <v>58</v>
      </c>
      <c r="Q340" t="s">
        <v>60</v>
      </c>
      <c r="R340" t="s">
        <v>66</v>
      </c>
    </row>
    <row r="341" spans="1:18" x14ac:dyDescent="0.25">
      <c r="A341" s="3" t="s">
        <v>29</v>
      </c>
      <c r="B341" s="4" t="s">
        <v>38</v>
      </c>
      <c r="C341" t="s">
        <v>48</v>
      </c>
      <c r="D341" t="s">
        <v>47</v>
      </c>
      <c r="E341">
        <v>5</v>
      </c>
      <c r="F341" t="str">
        <f t="shared" si="5"/>
        <v>Average Per Device1-in-10August Monthly System Peak Day30% Cycling5</v>
      </c>
      <c r="G341" s="4">
        <v>1.435271</v>
      </c>
      <c r="H341" s="4">
        <v>1.435271</v>
      </c>
      <c r="I341" s="4">
        <v>70.786699999999996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>
        <v>1134</v>
      </c>
      <c r="P341" t="s">
        <v>58</v>
      </c>
      <c r="Q341" t="s">
        <v>60</v>
      </c>
      <c r="R341" t="s">
        <v>66</v>
      </c>
    </row>
    <row r="342" spans="1:18" x14ac:dyDescent="0.25">
      <c r="A342" s="3" t="s">
        <v>43</v>
      </c>
      <c r="B342" s="4" t="s">
        <v>38</v>
      </c>
      <c r="C342" t="s">
        <v>48</v>
      </c>
      <c r="D342" t="s">
        <v>47</v>
      </c>
      <c r="E342">
        <v>5</v>
      </c>
      <c r="F342" t="str">
        <f t="shared" si="5"/>
        <v>Aggregate1-in-10August Monthly System Peak Day30% Cycling5</v>
      </c>
      <c r="G342" s="4">
        <v>4.6545829999999997</v>
      </c>
      <c r="H342" s="4">
        <v>4.6545829999999997</v>
      </c>
      <c r="I342" s="4">
        <v>70.786699999999996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>
        <v>1134</v>
      </c>
      <c r="P342" t="s">
        <v>58</v>
      </c>
      <c r="Q342" t="s">
        <v>60</v>
      </c>
      <c r="R342" t="s">
        <v>66</v>
      </c>
    </row>
    <row r="343" spans="1:18" x14ac:dyDescent="0.25">
      <c r="A343" s="3" t="s">
        <v>30</v>
      </c>
      <c r="B343" s="4" t="s">
        <v>38</v>
      </c>
      <c r="C343" t="s">
        <v>48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4">
        <v>0.37181730000000002</v>
      </c>
      <c r="H343" s="4">
        <v>0.37181730000000002</v>
      </c>
      <c r="I343" s="4">
        <v>70.895200000000003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>
        <v>3540</v>
      </c>
      <c r="P343" t="s">
        <v>58</v>
      </c>
      <c r="Q343" t="s">
        <v>60</v>
      </c>
      <c r="R343" t="s">
        <v>66</v>
      </c>
    </row>
    <row r="344" spans="1:18" x14ac:dyDescent="0.25">
      <c r="A344" s="3" t="s">
        <v>28</v>
      </c>
      <c r="B344" s="4" t="s">
        <v>38</v>
      </c>
      <c r="C344" t="s">
        <v>48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4">
        <v>3.1369929999999999</v>
      </c>
      <c r="H344" s="4">
        <v>3.1369929999999999</v>
      </c>
      <c r="I344" s="4">
        <v>70.895200000000003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>
        <v>3540</v>
      </c>
      <c r="P344" t="s">
        <v>58</v>
      </c>
      <c r="Q344" t="s">
        <v>60</v>
      </c>
      <c r="R344" t="s">
        <v>66</v>
      </c>
    </row>
    <row r="345" spans="1:18" x14ac:dyDescent="0.25">
      <c r="A345" s="3" t="s">
        <v>29</v>
      </c>
      <c r="B345" s="4" t="s">
        <v>38</v>
      </c>
      <c r="C345" t="s">
        <v>48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4">
        <v>1.425357</v>
      </c>
      <c r="H345" s="4">
        <v>1.425357</v>
      </c>
      <c r="I345" s="4">
        <v>70.895200000000003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>
        <v>3540</v>
      </c>
      <c r="P345" t="s">
        <v>58</v>
      </c>
      <c r="Q345" t="s">
        <v>60</v>
      </c>
      <c r="R345" t="s">
        <v>66</v>
      </c>
    </row>
    <row r="346" spans="1:18" x14ac:dyDescent="0.25">
      <c r="A346" s="3" t="s">
        <v>43</v>
      </c>
      <c r="B346" s="4" t="s">
        <v>38</v>
      </c>
      <c r="C346" t="s">
        <v>48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4">
        <v>11.10496</v>
      </c>
      <c r="H346" s="4">
        <v>11.10496</v>
      </c>
      <c r="I346" s="4">
        <v>70.895200000000003</v>
      </c>
      <c r="J346" s="4">
        <v>0</v>
      </c>
      <c r="K346" s="4">
        <v>0</v>
      </c>
      <c r="L346" s="4">
        <v>0</v>
      </c>
      <c r="M346" s="4">
        <v>0</v>
      </c>
      <c r="N346" s="4">
        <v>0</v>
      </c>
      <c r="O346">
        <v>3540</v>
      </c>
      <c r="P346" t="s">
        <v>58</v>
      </c>
      <c r="Q346" t="s">
        <v>60</v>
      </c>
      <c r="R346" t="s">
        <v>66</v>
      </c>
    </row>
    <row r="347" spans="1:18" x14ac:dyDescent="0.25">
      <c r="A347" s="3" t="s">
        <v>30</v>
      </c>
      <c r="B347" s="4" t="s">
        <v>38</v>
      </c>
      <c r="C347" t="s">
        <v>48</v>
      </c>
      <c r="D347" t="s">
        <v>26</v>
      </c>
      <c r="E347">
        <v>5</v>
      </c>
      <c r="F347" t="str">
        <f t="shared" si="5"/>
        <v>Average Per Ton1-in-10August Monthly System Peak DayAll5</v>
      </c>
      <c r="G347" s="4">
        <v>0.37163010000000002</v>
      </c>
      <c r="H347" s="4">
        <v>0.37163010000000002</v>
      </c>
      <c r="I347" s="4">
        <v>70.868899999999996</v>
      </c>
      <c r="J347" s="4">
        <v>0</v>
      </c>
      <c r="K347" s="4">
        <v>0</v>
      </c>
      <c r="L347" s="4">
        <v>0</v>
      </c>
      <c r="M347" s="4">
        <v>0</v>
      </c>
      <c r="N347" s="4">
        <v>0</v>
      </c>
      <c r="O347">
        <v>4674</v>
      </c>
      <c r="P347" t="s">
        <v>58</v>
      </c>
      <c r="Q347" t="s">
        <v>60</v>
      </c>
    </row>
    <row r="348" spans="1:18" x14ac:dyDescent="0.25">
      <c r="A348" s="3" t="s">
        <v>28</v>
      </c>
      <c r="B348" s="4" t="s">
        <v>38</v>
      </c>
      <c r="C348" t="s">
        <v>48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4">
        <v>3.3721179999999999</v>
      </c>
      <c r="H348" s="4">
        <v>3.3721179999999999</v>
      </c>
      <c r="I348" s="4">
        <v>70.868899999999996</v>
      </c>
      <c r="J348" s="4">
        <v>0</v>
      </c>
      <c r="K348" s="4">
        <v>0</v>
      </c>
      <c r="L348" s="4">
        <v>0</v>
      </c>
      <c r="M348" s="4">
        <v>0</v>
      </c>
      <c r="N348" s="4">
        <v>0</v>
      </c>
      <c r="O348">
        <v>4674</v>
      </c>
      <c r="P348" t="s">
        <v>58</v>
      </c>
      <c r="Q348" t="s">
        <v>60</v>
      </c>
    </row>
    <row r="349" spans="1:18" x14ac:dyDescent="0.25">
      <c r="A349" s="3" t="s">
        <v>29</v>
      </c>
      <c r="B349" s="4" t="s">
        <v>38</v>
      </c>
      <c r="C349" t="s">
        <v>48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4">
        <v>1.428428</v>
      </c>
      <c r="H349" s="4">
        <v>1.428428</v>
      </c>
      <c r="I349" s="4">
        <v>70.868899999999996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>
        <v>4674</v>
      </c>
      <c r="P349" t="s">
        <v>58</v>
      </c>
      <c r="Q349" t="s">
        <v>60</v>
      </c>
    </row>
    <row r="350" spans="1:18" x14ac:dyDescent="0.25">
      <c r="A350" s="3" t="s">
        <v>43</v>
      </c>
      <c r="B350" s="4" t="s">
        <v>38</v>
      </c>
      <c r="C350" t="s">
        <v>48</v>
      </c>
      <c r="D350" t="s">
        <v>26</v>
      </c>
      <c r="E350">
        <v>5</v>
      </c>
      <c r="F350" t="str">
        <f t="shared" si="5"/>
        <v>Aggregate1-in-10August Monthly System Peak DayAll5</v>
      </c>
      <c r="G350" s="4">
        <v>15.761279999999999</v>
      </c>
      <c r="H350" s="4">
        <v>15.761279999999999</v>
      </c>
      <c r="I350" s="4">
        <v>70.868899999999996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>
        <v>4674</v>
      </c>
      <c r="P350" t="s">
        <v>58</v>
      </c>
      <c r="Q350" t="s">
        <v>60</v>
      </c>
    </row>
    <row r="351" spans="1:18" x14ac:dyDescent="0.25">
      <c r="A351" s="3" t="s">
        <v>30</v>
      </c>
      <c r="B351" s="4" t="s">
        <v>38</v>
      </c>
      <c r="C351" t="s">
        <v>37</v>
      </c>
      <c r="D351" t="s">
        <v>47</v>
      </c>
      <c r="E351">
        <v>5</v>
      </c>
      <c r="F351" t="str">
        <f t="shared" si="5"/>
        <v>Average Per Ton1-in-10August Typical Event Day30% Cycling5</v>
      </c>
      <c r="G351" s="4">
        <v>0.3671201</v>
      </c>
      <c r="H351" s="4">
        <v>0.3671201</v>
      </c>
      <c r="I351" s="4">
        <v>68.856999999999999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>
        <v>1134</v>
      </c>
      <c r="P351" t="s">
        <v>58</v>
      </c>
      <c r="Q351" t="s">
        <v>60</v>
      </c>
      <c r="R351" t="s">
        <v>66</v>
      </c>
    </row>
    <row r="352" spans="1:18" x14ac:dyDescent="0.25">
      <c r="A352" s="3" t="s">
        <v>28</v>
      </c>
      <c r="B352" s="4" t="s">
        <v>38</v>
      </c>
      <c r="C352" t="s">
        <v>37</v>
      </c>
      <c r="D352" t="s">
        <v>47</v>
      </c>
      <c r="E352">
        <v>5</v>
      </c>
      <c r="F352" t="str">
        <f t="shared" si="5"/>
        <v>Average Per Premise1-in-10August Typical Event Day30% Cycling5</v>
      </c>
      <c r="G352" s="4">
        <v>4.0611449999999998</v>
      </c>
      <c r="H352" s="4">
        <v>4.0611449999999998</v>
      </c>
      <c r="I352" s="4">
        <v>68.856999999999999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>
        <v>1134</v>
      </c>
      <c r="P352" t="s">
        <v>58</v>
      </c>
      <c r="Q352" t="s">
        <v>60</v>
      </c>
      <c r="R352" t="s">
        <v>66</v>
      </c>
    </row>
    <row r="353" spans="1:18" x14ac:dyDescent="0.25">
      <c r="A353" s="3" t="s">
        <v>29</v>
      </c>
      <c r="B353" s="4" t="s">
        <v>38</v>
      </c>
      <c r="C353" t="s">
        <v>37</v>
      </c>
      <c r="D353" t="s">
        <v>47</v>
      </c>
      <c r="E353">
        <v>5</v>
      </c>
      <c r="F353" t="str">
        <f t="shared" si="5"/>
        <v>Average Per Device1-in-10August Typical Event Day30% Cycling5</v>
      </c>
      <c r="G353" s="4">
        <v>1.420086</v>
      </c>
      <c r="H353" s="4">
        <v>1.420086</v>
      </c>
      <c r="I353" s="4">
        <v>68.856999999999999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>
        <v>1134</v>
      </c>
      <c r="P353" t="s">
        <v>58</v>
      </c>
      <c r="Q353" t="s">
        <v>60</v>
      </c>
      <c r="R353" t="s">
        <v>66</v>
      </c>
    </row>
    <row r="354" spans="1:18" x14ac:dyDescent="0.25">
      <c r="A354" s="3" t="s">
        <v>43</v>
      </c>
      <c r="B354" s="4" t="s">
        <v>38</v>
      </c>
      <c r="C354" t="s">
        <v>37</v>
      </c>
      <c r="D354" t="s">
        <v>47</v>
      </c>
      <c r="E354">
        <v>5</v>
      </c>
      <c r="F354" t="str">
        <f t="shared" si="5"/>
        <v>Aggregate1-in-10August Typical Event Day30% Cycling5</v>
      </c>
      <c r="G354" s="4">
        <v>4.6053379999999997</v>
      </c>
      <c r="H354" s="4">
        <v>4.6053389999999998</v>
      </c>
      <c r="I354" s="4">
        <v>68.856999999999999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>
        <v>1134</v>
      </c>
      <c r="P354" t="s">
        <v>58</v>
      </c>
      <c r="Q354" t="s">
        <v>60</v>
      </c>
      <c r="R354" t="s">
        <v>66</v>
      </c>
    </row>
    <row r="355" spans="1:18" x14ac:dyDescent="0.25">
      <c r="A355" s="3" t="s">
        <v>30</v>
      </c>
      <c r="B355" s="4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4">
        <v>0.36326449999999999</v>
      </c>
      <c r="H355" s="4">
        <v>0.36326449999999999</v>
      </c>
      <c r="I355" s="4">
        <v>69.122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>
        <v>3540</v>
      </c>
      <c r="P355" t="s">
        <v>58</v>
      </c>
      <c r="Q355" t="s">
        <v>60</v>
      </c>
      <c r="R355" t="s">
        <v>66</v>
      </c>
    </row>
    <row r="356" spans="1:18" x14ac:dyDescent="0.25">
      <c r="A356" s="3" t="s">
        <v>28</v>
      </c>
      <c r="B356" s="4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4">
        <v>3.0648330000000001</v>
      </c>
      <c r="H356" s="4">
        <v>3.0648339999999998</v>
      </c>
      <c r="I356" s="4">
        <v>69.122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>
        <v>3540</v>
      </c>
      <c r="P356" t="s">
        <v>58</v>
      </c>
      <c r="Q356" t="s">
        <v>60</v>
      </c>
      <c r="R356" t="s">
        <v>66</v>
      </c>
    </row>
    <row r="357" spans="1:18" x14ac:dyDescent="0.25">
      <c r="A357" s="3" t="s">
        <v>29</v>
      </c>
      <c r="B357" s="4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4">
        <v>1.3925700000000001</v>
      </c>
      <c r="H357" s="4">
        <v>1.3925700000000001</v>
      </c>
      <c r="I357" s="4">
        <v>69.122</v>
      </c>
      <c r="J357" s="4">
        <v>0</v>
      </c>
      <c r="K357" s="4">
        <v>0</v>
      </c>
      <c r="L357" s="4">
        <v>0</v>
      </c>
      <c r="M357" s="4">
        <v>0</v>
      </c>
      <c r="N357" s="4">
        <v>0</v>
      </c>
      <c r="O357">
        <v>3540</v>
      </c>
      <c r="P357" t="s">
        <v>58</v>
      </c>
      <c r="Q357" t="s">
        <v>60</v>
      </c>
      <c r="R357" t="s">
        <v>66</v>
      </c>
    </row>
    <row r="358" spans="1:18" x14ac:dyDescent="0.25">
      <c r="A358" s="3" t="s">
        <v>43</v>
      </c>
      <c r="B358" s="4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4">
        <v>10.84951</v>
      </c>
      <c r="H358" s="4">
        <v>10.84951</v>
      </c>
      <c r="I358" s="4">
        <v>69.122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>
        <v>3540</v>
      </c>
      <c r="P358" t="s">
        <v>58</v>
      </c>
      <c r="Q358" t="s">
        <v>60</v>
      </c>
      <c r="R358" t="s">
        <v>66</v>
      </c>
    </row>
    <row r="359" spans="1:18" x14ac:dyDescent="0.25">
      <c r="A359" s="3" t="s">
        <v>30</v>
      </c>
      <c r="B359" s="4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4">
        <v>0.36419980000000002</v>
      </c>
      <c r="H359" s="4">
        <v>0.36419990000000002</v>
      </c>
      <c r="I359" s="4">
        <v>69.057699999999997</v>
      </c>
      <c r="J359" s="4">
        <v>0</v>
      </c>
      <c r="K359" s="4">
        <v>0</v>
      </c>
      <c r="L359" s="4">
        <v>0</v>
      </c>
      <c r="M359" s="4">
        <v>0</v>
      </c>
      <c r="N359" s="4">
        <v>0</v>
      </c>
      <c r="O359">
        <v>4674</v>
      </c>
      <c r="P359" t="s">
        <v>58</v>
      </c>
      <c r="Q359" t="s">
        <v>60</v>
      </c>
    </row>
    <row r="360" spans="1:18" x14ac:dyDescent="0.25">
      <c r="A360" s="3" t="s">
        <v>28</v>
      </c>
      <c r="B360" s="4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4">
        <v>3.304697</v>
      </c>
      <c r="H360" s="4">
        <v>3.304697</v>
      </c>
      <c r="I360" s="4">
        <v>69.057699999999997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>
        <v>4674</v>
      </c>
      <c r="P360" t="s">
        <v>58</v>
      </c>
      <c r="Q360" t="s">
        <v>60</v>
      </c>
    </row>
    <row r="361" spans="1:18" x14ac:dyDescent="0.25">
      <c r="A361" s="3" t="s">
        <v>29</v>
      </c>
      <c r="B361" s="4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4">
        <v>1.399869</v>
      </c>
      <c r="H361" s="4">
        <v>1.399869</v>
      </c>
      <c r="I361" s="4">
        <v>69.057699999999997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>
        <v>4674</v>
      </c>
      <c r="P361" t="s">
        <v>58</v>
      </c>
      <c r="Q361" t="s">
        <v>60</v>
      </c>
    </row>
    <row r="362" spans="1:18" x14ac:dyDescent="0.25">
      <c r="A362" s="3" t="s">
        <v>43</v>
      </c>
      <c r="B362" s="4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4">
        <v>15.446149999999999</v>
      </c>
      <c r="H362" s="4">
        <v>15.446149999999999</v>
      </c>
      <c r="I362" s="4">
        <v>69.057699999999997</v>
      </c>
      <c r="J362" s="4">
        <v>0</v>
      </c>
      <c r="K362" s="4">
        <v>0</v>
      </c>
      <c r="L362" s="4">
        <v>0</v>
      </c>
      <c r="M362" s="4">
        <v>0</v>
      </c>
      <c r="N362" s="4">
        <v>0</v>
      </c>
      <c r="O362">
        <v>4674</v>
      </c>
      <c r="P362" t="s">
        <v>58</v>
      </c>
      <c r="Q362" t="s">
        <v>60</v>
      </c>
    </row>
    <row r="363" spans="1:18" x14ac:dyDescent="0.25">
      <c r="A363" s="3" t="s">
        <v>30</v>
      </c>
      <c r="B363" s="4" t="s">
        <v>38</v>
      </c>
      <c r="C363" t="s">
        <v>49</v>
      </c>
      <c r="D363" t="s">
        <v>47</v>
      </c>
      <c r="E363">
        <v>5</v>
      </c>
      <c r="F363" t="str">
        <f t="shared" si="5"/>
        <v>Average Per Ton1-in-10July Monthly System Peak Day30% Cycling5</v>
      </c>
      <c r="G363" s="4">
        <v>0.3682318</v>
      </c>
      <c r="H363" s="4">
        <v>0.3682318</v>
      </c>
      <c r="I363" s="4">
        <v>70.873599999999996</v>
      </c>
      <c r="J363" s="4">
        <v>0</v>
      </c>
      <c r="K363" s="4">
        <v>0</v>
      </c>
      <c r="L363" s="4">
        <v>0</v>
      </c>
      <c r="M363" s="4">
        <v>0</v>
      </c>
      <c r="N363" s="4">
        <v>0</v>
      </c>
      <c r="O363">
        <v>1134</v>
      </c>
      <c r="P363" t="s">
        <v>58</v>
      </c>
      <c r="Q363" t="s">
        <v>60</v>
      </c>
      <c r="R363" t="s">
        <v>67</v>
      </c>
    </row>
    <row r="364" spans="1:18" x14ac:dyDescent="0.25">
      <c r="A364" s="3" t="s">
        <v>28</v>
      </c>
      <c r="B364" s="4" t="s">
        <v>38</v>
      </c>
      <c r="C364" t="s">
        <v>49</v>
      </c>
      <c r="D364" t="s">
        <v>47</v>
      </c>
      <c r="E364">
        <v>5</v>
      </c>
      <c r="F364" t="str">
        <f t="shared" si="5"/>
        <v>Average Per Premise1-in-10July Monthly System Peak Day30% Cycling5</v>
      </c>
      <c r="G364" s="4">
        <v>4.0734430000000001</v>
      </c>
      <c r="H364" s="4">
        <v>4.0734430000000001</v>
      </c>
      <c r="I364" s="4">
        <v>70.873599999999996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>
        <v>1134</v>
      </c>
      <c r="P364" t="s">
        <v>58</v>
      </c>
      <c r="Q364" t="s">
        <v>60</v>
      </c>
      <c r="R364" t="s">
        <v>67</v>
      </c>
    </row>
    <row r="365" spans="1:18" x14ac:dyDescent="0.25">
      <c r="A365" s="3" t="s">
        <v>29</v>
      </c>
      <c r="B365" s="4" t="s">
        <v>38</v>
      </c>
      <c r="C365" t="s">
        <v>49</v>
      </c>
      <c r="D365" t="s">
        <v>47</v>
      </c>
      <c r="E365">
        <v>5</v>
      </c>
      <c r="F365" t="str">
        <f t="shared" si="5"/>
        <v>Average Per Device1-in-10July Monthly System Peak Day30% Cycling5</v>
      </c>
      <c r="G365" s="4">
        <v>1.4243859999999999</v>
      </c>
      <c r="H365" s="4">
        <v>1.4243859999999999</v>
      </c>
      <c r="I365" s="4">
        <v>70.873599999999996</v>
      </c>
      <c r="J365" s="4">
        <v>0</v>
      </c>
      <c r="K365" s="4">
        <v>0</v>
      </c>
      <c r="L365" s="4">
        <v>0</v>
      </c>
      <c r="M365" s="4">
        <v>0</v>
      </c>
      <c r="N365" s="4">
        <v>0</v>
      </c>
      <c r="O365">
        <v>1134</v>
      </c>
      <c r="P365" t="s">
        <v>58</v>
      </c>
      <c r="Q365" t="s">
        <v>60</v>
      </c>
      <c r="R365" t="s">
        <v>67</v>
      </c>
    </row>
    <row r="366" spans="1:18" x14ac:dyDescent="0.25">
      <c r="A366" s="3" t="s">
        <v>43</v>
      </c>
      <c r="B366" s="4" t="s">
        <v>38</v>
      </c>
      <c r="C366" t="s">
        <v>49</v>
      </c>
      <c r="D366" t="s">
        <v>47</v>
      </c>
      <c r="E366">
        <v>5</v>
      </c>
      <c r="F366" t="str">
        <f t="shared" si="5"/>
        <v>Aggregate1-in-10July Monthly System Peak Day30% Cycling5</v>
      </c>
      <c r="G366" s="4">
        <v>4.6192840000000004</v>
      </c>
      <c r="H366" s="4">
        <v>4.6192840000000004</v>
      </c>
      <c r="I366" s="4">
        <v>70.873599999999996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>
        <v>1134</v>
      </c>
      <c r="P366" t="s">
        <v>58</v>
      </c>
      <c r="Q366" t="s">
        <v>60</v>
      </c>
      <c r="R366" t="s">
        <v>67</v>
      </c>
    </row>
    <row r="367" spans="1:18" x14ac:dyDescent="0.25">
      <c r="A367" s="3" t="s">
        <v>30</v>
      </c>
      <c r="B367" s="4" t="s">
        <v>38</v>
      </c>
      <c r="C367" t="s">
        <v>49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4">
        <v>0.36609950000000002</v>
      </c>
      <c r="H367" s="4">
        <v>0.36609950000000002</v>
      </c>
      <c r="I367" s="4">
        <v>71.118600000000001</v>
      </c>
      <c r="J367" s="4">
        <v>0</v>
      </c>
      <c r="K367" s="4">
        <v>0</v>
      </c>
      <c r="L367" s="4">
        <v>0</v>
      </c>
      <c r="M367" s="4">
        <v>0</v>
      </c>
      <c r="N367" s="4">
        <v>0</v>
      </c>
      <c r="O367">
        <v>3540</v>
      </c>
      <c r="P367" t="s">
        <v>58</v>
      </c>
      <c r="Q367" t="s">
        <v>60</v>
      </c>
      <c r="R367" t="s">
        <v>67</v>
      </c>
    </row>
    <row r="368" spans="1:18" x14ac:dyDescent="0.25">
      <c r="A368" s="3" t="s">
        <v>28</v>
      </c>
      <c r="B368" s="4" t="s">
        <v>38</v>
      </c>
      <c r="C368" t="s">
        <v>49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4">
        <v>3.0887530000000001</v>
      </c>
      <c r="H368" s="4">
        <v>3.0887530000000001</v>
      </c>
      <c r="I368" s="4">
        <v>71.118600000000001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>
        <v>3540</v>
      </c>
      <c r="P368" t="s">
        <v>58</v>
      </c>
      <c r="Q368" t="s">
        <v>60</v>
      </c>
      <c r="R368" t="s">
        <v>67</v>
      </c>
    </row>
    <row r="369" spans="1:18" x14ac:dyDescent="0.25">
      <c r="A369" s="3" t="s">
        <v>29</v>
      </c>
      <c r="B369" s="4" t="s">
        <v>38</v>
      </c>
      <c r="C369" t="s">
        <v>49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4">
        <v>1.403438</v>
      </c>
      <c r="H369" s="4">
        <v>1.403438</v>
      </c>
      <c r="I369" s="4">
        <v>71.118600000000001</v>
      </c>
      <c r="J369" s="4">
        <v>0</v>
      </c>
      <c r="K369" s="4">
        <v>0</v>
      </c>
      <c r="L369" s="4">
        <v>0</v>
      </c>
      <c r="M369" s="4">
        <v>0</v>
      </c>
      <c r="N369" s="4">
        <v>0</v>
      </c>
      <c r="O369">
        <v>3540</v>
      </c>
      <c r="P369" t="s">
        <v>58</v>
      </c>
      <c r="Q369" t="s">
        <v>60</v>
      </c>
      <c r="R369" t="s">
        <v>67</v>
      </c>
    </row>
    <row r="370" spans="1:18" x14ac:dyDescent="0.25">
      <c r="A370" s="3" t="s">
        <v>43</v>
      </c>
      <c r="B370" s="4" t="s">
        <v>38</v>
      </c>
      <c r="C370" t="s">
        <v>49</v>
      </c>
      <c r="D370" t="s">
        <v>31</v>
      </c>
      <c r="E370">
        <v>5</v>
      </c>
      <c r="F370" t="str">
        <f t="shared" si="5"/>
        <v>Aggregate1-in-10July Monthly System Peak Day50% Cycling5</v>
      </c>
      <c r="G370" s="4">
        <v>10.93418</v>
      </c>
      <c r="H370" s="4">
        <v>10.93418</v>
      </c>
      <c r="I370" s="4">
        <v>71.118600000000001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>
        <v>3540</v>
      </c>
      <c r="P370" t="s">
        <v>58</v>
      </c>
      <c r="Q370" t="s">
        <v>60</v>
      </c>
      <c r="R370" t="s">
        <v>67</v>
      </c>
    </row>
    <row r="371" spans="1:18" x14ac:dyDescent="0.25">
      <c r="A371" s="3" t="s">
        <v>30</v>
      </c>
      <c r="B371" s="4" t="s">
        <v>38</v>
      </c>
      <c r="C371" t="s">
        <v>49</v>
      </c>
      <c r="D371" t="s">
        <v>26</v>
      </c>
      <c r="E371">
        <v>5</v>
      </c>
      <c r="F371" t="str">
        <f t="shared" si="5"/>
        <v>Average Per Ton1-in-10July Monthly System Peak DayAll5</v>
      </c>
      <c r="G371" s="4">
        <v>0.36661680000000002</v>
      </c>
      <c r="H371" s="4">
        <v>0.36661680000000002</v>
      </c>
      <c r="I371" s="4">
        <v>71.059200000000004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>
        <v>4674</v>
      </c>
      <c r="P371" t="s">
        <v>58</v>
      </c>
      <c r="Q371" t="s">
        <v>60</v>
      </c>
    </row>
    <row r="372" spans="1:18" x14ac:dyDescent="0.25">
      <c r="A372" s="3" t="s">
        <v>28</v>
      </c>
      <c r="B372" s="4" t="s">
        <v>38</v>
      </c>
      <c r="C372" t="s">
        <v>49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4">
        <v>3.3266279999999999</v>
      </c>
      <c r="H372" s="4">
        <v>3.3266279999999999</v>
      </c>
      <c r="I372" s="4">
        <v>71.059200000000004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>
        <v>4674</v>
      </c>
      <c r="P372" t="s">
        <v>58</v>
      </c>
      <c r="Q372" t="s">
        <v>60</v>
      </c>
    </row>
    <row r="373" spans="1:18" x14ac:dyDescent="0.25">
      <c r="A373" s="3" t="s">
        <v>29</v>
      </c>
      <c r="B373" s="4" t="s">
        <v>38</v>
      </c>
      <c r="C373" t="s">
        <v>49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4">
        <v>1.4091590000000001</v>
      </c>
      <c r="H373" s="4">
        <v>1.4091590000000001</v>
      </c>
      <c r="I373" s="4">
        <v>71.059200000000004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>
        <v>4674</v>
      </c>
      <c r="P373" t="s">
        <v>58</v>
      </c>
      <c r="Q373" t="s">
        <v>60</v>
      </c>
    </row>
    <row r="374" spans="1:18" x14ac:dyDescent="0.25">
      <c r="A374" s="3" t="s">
        <v>43</v>
      </c>
      <c r="B374" s="4" t="s">
        <v>38</v>
      </c>
      <c r="C374" t="s">
        <v>49</v>
      </c>
      <c r="D374" t="s">
        <v>26</v>
      </c>
      <c r="E374">
        <v>5</v>
      </c>
      <c r="F374" t="str">
        <f t="shared" si="5"/>
        <v>Aggregate1-in-10July Monthly System Peak DayAll5</v>
      </c>
      <c r="G374" s="4">
        <v>15.54866</v>
      </c>
      <c r="H374" s="4">
        <v>15.54866</v>
      </c>
      <c r="I374" s="4">
        <v>71.059200000000004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>
        <v>4674</v>
      </c>
      <c r="P374" t="s">
        <v>58</v>
      </c>
      <c r="Q374" t="s">
        <v>60</v>
      </c>
    </row>
    <row r="375" spans="1:18" x14ac:dyDescent="0.25">
      <c r="A375" s="3" t="s">
        <v>30</v>
      </c>
      <c r="B375" s="4" t="s">
        <v>38</v>
      </c>
      <c r="C375" t="s">
        <v>50</v>
      </c>
      <c r="D375" t="s">
        <v>47</v>
      </c>
      <c r="E375">
        <v>5</v>
      </c>
      <c r="F375" t="str">
        <f t="shared" si="5"/>
        <v>Average Per Ton1-in-10June Monthly System Peak Day30% Cycling5</v>
      </c>
      <c r="G375" s="4">
        <v>0.34988639999999999</v>
      </c>
      <c r="H375" s="4">
        <v>0.34988639999999999</v>
      </c>
      <c r="I375" s="4">
        <v>63.185499999999998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>
        <v>1134</v>
      </c>
      <c r="P375" t="s">
        <v>58</v>
      </c>
      <c r="Q375" t="s">
        <v>60</v>
      </c>
      <c r="R375" t="s">
        <v>68</v>
      </c>
    </row>
    <row r="376" spans="1:18" x14ac:dyDescent="0.25">
      <c r="A376" s="3" t="s">
        <v>28</v>
      </c>
      <c r="B376" s="4" t="s">
        <v>38</v>
      </c>
      <c r="C376" t="s">
        <v>50</v>
      </c>
      <c r="D376" t="s">
        <v>47</v>
      </c>
      <c r="E376">
        <v>5</v>
      </c>
      <c r="F376" t="str">
        <f t="shared" si="5"/>
        <v>Average Per Premise1-in-10June Monthly System Peak Day30% Cycling5</v>
      </c>
      <c r="G376" s="4">
        <v>3.8705020000000001</v>
      </c>
      <c r="H376" s="4">
        <v>3.8705020000000001</v>
      </c>
      <c r="I376" s="4">
        <v>63.185499999999998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>
        <v>1134</v>
      </c>
      <c r="P376" t="s">
        <v>58</v>
      </c>
      <c r="Q376" t="s">
        <v>60</v>
      </c>
      <c r="R376" t="s">
        <v>68</v>
      </c>
    </row>
    <row r="377" spans="1:18" x14ac:dyDescent="0.25">
      <c r="A377" s="3" t="s">
        <v>29</v>
      </c>
      <c r="B377" s="4" t="s">
        <v>38</v>
      </c>
      <c r="C377" t="s">
        <v>50</v>
      </c>
      <c r="D377" t="s">
        <v>47</v>
      </c>
      <c r="E377">
        <v>5</v>
      </c>
      <c r="F377" t="str">
        <f t="shared" si="5"/>
        <v>Average Per Device1-in-10June Monthly System Peak Day30% Cycling5</v>
      </c>
      <c r="G377" s="4">
        <v>1.353423</v>
      </c>
      <c r="H377" s="4">
        <v>1.353423</v>
      </c>
      <c r="I377" s="4">
        <v>63.185499999999998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>
        <v>1134</v>
      </c>
      <c r="P377" t="s">
        <v>58</v>
      </c>
      <c r="Q377" t="s">
        <v>60</v>
      </c>
      <c r="R377" t="s">
        <v>68</v>
      </c>
    </row>
    <row r="378" spans="1:18" x14ac:dyDescent="0.25">
      <c r="A378" s="3" t="s">
        <v>43</v>
      </c>
      <c r="B378" s="4" t="s">
        <v>38</v>
      </c>
      <c r="C378" t="s">
        <v>50</v>
      </c>
      <c r="D378" t="s">
        <v>47</v>
      </c>
      <c r="E378">
        <v>5</v>
      </c>
      <c r="F378" t="str">
        <f t="shared" si="5"/>
        <v>Aggregate1-in-10June Monthly System Peak Day30% Cycling5</v>
      </c>
      <c r="G378" s="4">
        <v>4.3891499999999999</v>
      </c>
      <c r="H378" s="4">
        <v>4.3891499999999999</v>
      </c>
      <c r="I378" s="4">
        <v>63.185499999999998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>
        <v>1134</v>
      </c>
      <c r="P378" t="s">
        <v>58</v>
      </c>
      <c r="Q378" t="s">
        <v>60</v>
      </c>
      <c r="R378" t="s">
        <v>68</v>
      </c>
    </row>
    <row r="379" spans="1:18" x14ac:dyDescent="0.25">
      <c r="A379" s="3" t="s">
        <v>30</v>
      </c>
      <c r="B379" s="4" t="s">
        <v>38</v>
      </c>
      <c r="C379" t="s">
        <v>50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4">
        <v>0.32876339999999998</v>
      </c>
      <c r="H379" s="4">
        <v>0.32876339999999998</v>
      </c>
      <c r="I379" s="4">
        <v>63.728400000000001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>
        <v>3540</v>
      </c>
      <c r="P379" t="s">
        <v>58</v>
      </c>
      <c r="Q379" t="s">
        <v>60</v>
      </c>
      <c r="R379" t="s">
        <v>68</v>
      </c>
    </row>
    <row r="380" spans="1:18" x14ac:dyDescent="0.25">
      <c r="A380" s="3" t="s">
        <v>28</v>
      </c>
      <c r="B380" s="4" t="s">
        <v>38</v>
      </c>
      <c r="C380" t="s">
        <v>50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4">
        <v>2.7737500000000002</v>
      </c>
      <c r="H380" s="4">
        <v>2.7737500000000002</v>
      </c>
      <c r="I380" s="4">
        <v>63.728400000000001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>
        <v>3540</v>
      </c>
      <c r="P380" t="s">
        <v>58</v>
      </c>
      <c r="Q380" t="s">
        <v>60</v>
      </c>
      <c r="R380" t="s">
        <v>68</v>
      </c>
    </row>
    <row r="381" spans="1:18" x14ac:dyDescent="0.25">
      <c r="A381" s="3" t="s">
        <v>29</v>
      </c>
      <c r="B381" s="4" t="s">
        <v>38</v>
      </c>
      <c r="C381" t="s">
        <v>50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4">
        <v>1.26031</v>
      </c>
      <c r="H381" s="4">
        <v>1.26031</v>
      </c>
      <c r="I381" s="4">
        <v>63.728400000000001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>
        <v>3540</v>
      </c>
      <c r="P381" t="s">
        <v>58</v>
      </c>
      <c r="Q381" t="s">
        <v>60</v>
      </c>
      <c r="R381" t="s">
        <v>68</v>
      </c>
    </row>
    <row r="382" spans="1:18" x14ac:dyDescent="0.25">
      <c r="A382" s="3" t="s">
        <v>43</v>
      </c>
      <c r="B382" s="4" t="s">
        <v>38</v>
      </c>
      <c r="C382" t="s">
        <v>50</v>
      </c>
      <c r="D382" t="s">
        <v>31</v>
      </c>
      <c r="E382">
        <v>5</v>
      </c>
      <c r="F382" t="str">
        <f t="shared" si="5"/>
        <v>Aggregate1-in-10June Monthly System Peak Day50% Cycling5</v>
      </c>
      <c r="G382" s="4">
        <v>9.8190760000000008</v>
      </c>
      <c r="H382" s="4">
        <v>9.8190770000000001</v>
      </c>
      <c r="I382" s="4">
        <v>63.728400000000001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>
        <v>3540</v>
      </c>
      <c r="P382" t="s">
        <v>58</v>
      </c>
      <c r="Q382" t="s">
        <v>60</v>
      </c>
      <c r="R382" t="s">
        <v>68</v>
      </c>
    </row>
    <row r="383" spans="1:18" x14ac:dyDescent="0.25">
      <c r="A383" s="3" t="s">
        <v>30</v>
      </c>
      <c r="B383" s="4" t="s">
        <v>38</v>
      </c>
      <c r="C383" t="s">
        <v>50</v>
      </c>
      <c r="D383" t="s">
        <v>26</v>
      </c>
      <c r="E383">
        <v>5</v>
      </c>
      <c r="F383" t="str">
        <f t="shared" si="5"/>
        <v>Average Per Ton1-in-10June Monthly System Peak DayAll5</v>
      </c>
      <c r="G383" s="4">
        <v>0.33388780000000001</v>
      </c>
      <c r="H383" s="4">
        <v>0.33388780000000001</v>
      </c>
      <c r="I383" s="4">
        <v>63.596699999999998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>
        <v>4674</v>
      </c>
      <c r="P383" t="s">
        <v>58</v>
      </c>
      <c r="Q383" t="s">
        <v>60</v>
      </c>
    </row>
    <row r="384" spans="1:18" x14ac:dyDescent="0.25">
      <c r="A384" s="3" t="s">
        <v>28</v>
      </c>
      <c r="B384" s="4" t="s">
        <v>38</v>
      </c>
      <c r="C384" t="s">
        <v>50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4">
        <v>3.0296500000000002</v>
      </c>
      <c r="H384" s="4">
        <v>3.0296500000000002</v>
      </c>
      <c r="I384" s="4">
        <v>63.596699999999998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>
        <v>4674</v>
      </c>
      <c r="P384" t="s">
        <v>58</v>
      </c>
      <c r="Q384" t="s">
        <v>60</v>
      </c>
    </row>
    <row r="385" spans="1:18" x14ac:dyDescent="0.25">
      <c r="A385" s="3" t="s">
        <v>29</v>
      </c>
      <c r="B385" s="4" t="s">
        <v>38</v>
      </c>
      <c r="C385" t="s">
        <v>50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4">
        <v>1.2833589999999999</v>
      </c>
      <c r="H385" s="4">
        <v>1.2833589999999999</v>
      </c>
      <c r="I385" s="4">
        <v>63.596699999999998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>
        <v>4674</v>
      </c>
      <c r="P385" t="s">
        <v>58</v>
      </c>
      <c r="Q385" t="s">
        <v>60</v>
      </c>
    </row>
    <row r="386" spans="1:18" x14ac:dyDescent="0.25">
      <c r="A386" s="3" t="s">
        <v>43</v>
      </c>
      <c r="B386" s="4" t="s">
        <v>38</v>
      </c>
      <c r="C386" t="s">
        <v>50</v>
      </c>
      <c r="D386" t="s">
        <v>26</v>
      </c>
      <c r="E386">
        <v>5</v>
      </c>
      <c r="F386" t="str">
        <f t="shared" si="5"/>
        <v>Aggregate1-in-10June Monthly System Peak DayAll5</v>
      </c>
      <c r="G386" s="4">
        <v>14.16058</v>
      </c>
      <c r="H386" s="4">
        <v>14.16058</v>
      </c>
      <c r="I386" s="4">
        <v>63.596699999999998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>
        <v>4674</v>
      </c>
      <c r="P386" t="s">
        <v>58</v>
      </c>
      <c r="Q386" t="s">
        <v>60</v>
      </c>
    </row>
    <row r="387" spans="1:18" x14ac:dyDescent="0.25">
      <c r="A387" s="3" t="s">
        <v>30</v>
      </c>
      <c r="B387" s="4" t="s">
        <v>38</v>
      </c>
      <c r="C387" t="s">
        <v>51</v>
      </c>
      <c r="D387" t="s">
        <v>47</v>
      </c>
      <c r="E387">
        <v>5</v>
      </c>
      <c r="F387" t="str">
        <f t="shared" ref="F387:F450" si="6">CONCATENATE(A387,B387,C387,D387,E387)</f>
        <v>Average Per Ton1-in-10May Monthly System Peak Day30% Cycling5</v>
      </c>
      <c r="G387" s="4">
        <v>0.36003980000000002</v>
      </c>
      <c r="H387" s="4">
        <v>0.36003980000000002</v>
      </c>
      <c r="I387" s="4">
        <v>65.470600000000005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>
        <v>1134</v>
      </c>
      <c r="P387" t="s">
        <v>58</v>
      </c>
      <c r="Q387" t="s">
        <v>60</v>
      </c>
      <c r="R387" t="s">
        <v>69</v>
      </c>
    </row>
    <row r="388" spans="1:18" x14ac:dyDescent="0.25">
      <c r="A388" s="3" t="s">
        <v>28</v>
      </c>
      <c r="B388" s="4" t="s">
        <v>38</v>
      </c>
      <c r="C388" t="s">
        <v>51</v>
      </c>
      <c r="D388" t="s">
        <v>47</v>
      </c>
      <c r="E388">
        <v>5</v>
      </c>
      <c r="F388" t="str">
        <f t="shared" si="6"/>
        <v>Average Per Premise1-in-10May Monthly System Peak Day30% Cycling5</v>
      </c>
      <c r="G388" s="4">
        <v>3.9828209999999999</v>
      </c>
      <c r="H388" s="4">
        <v>3.9828209999999999</v>
      </c>
      <c r="I388" s="4">
        <v>65.470600000000005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>
        <v>1134</v>
      </c>
      <c r="P388" t="s">
        <v>58</v>
      </c>
      <c r="Q388" t="s">
        <v>60</v>
      </c>
      <c r="R388" t="s">
        <v>69</v>
      </c>
    </row>
    <row r="389" spans="1:18" x14ac:dyDescent="0.25">
      <c r="A389" s="3" t="s">
        <v>29</v>
      </c>
      <c r="B389" s="4" t="s">
        <v>38</v>
      </c>
      <c r="C389" t="s">
        <v>51</v>
      </c>
      <c r="D389" t="s">
        <v>47</v>
      </c>
      <c r="E389">
        <v>5</v>
      </c>
      <c r="F389" t="str">
        <f t="shared" si="6"/>
        <v>Average Per Device1-in-10May Monthly System Peak Day30% Cycling5</v>
      </c>
      <c r="G389" s="4">
        <v>1.392698</v>
      </c>
      <c r="H389" s="4">
        <v>1.392698</v>
      </c>
      <c r="I389" s="4">
        <v>65.470600000000005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>
        <v>1134</v>
      </c>
      <c r="P389" t="s">
        <v>58</v>
      </c>
      <c r="Q389" t="s">
        <v>60</v>
      </c>
      <c r="R389" t="s">
        <v>69</v>
      </c>
    </row>
    <row r="390" spans="1:18" x14ac:dyDescent="0.25">
      <c r="A390" s="3" t="s">
        <v>43</v>
      </c>
      <c r="B390" s="4" t="s">
        <v>38</v>
      </c>
      <c r="C390" t="s">
        <v>51</v>
      </c>
      <c r="D390" t="s">
        <v>47</v>
      </c>
      <c r="E390">
        <v>5</v>
      </c>
      <c r="F390" t="str">
        <f t="shared" si="6"/>
        <v>Aggregate1-in-10May Monthly System Peak Day30% Cycling5</v>
      </c>
      <c r="G390" s="4">
        <v>4.5165189999999997</v>
      </c>
      <c r="H390" s="4">
        <v>4.5165189999999997</v>
      </c>
      <c r="I390" s="4">
        <v>65.470600000000005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>
        <v>1134</v>
      </c>
      <c r="P390" t="s">
        <v>58</v>
      </c>
      <c r="Q390" t="s">
        <v>60</v>
      </c>
      <c r="R390" t="s">
        <v>69</v>
      </c>
    </row>
    <row r="391" spans="1:18" x14ac:dyDescent="0.25">
      <c r="A391" s="3" t="s">
        <v>30</v>
      </c>
      <c r="B391" s="4" t="s">
        <v>38</v>
      </c>
      <c r="C391" t="s">
        <v>51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4">
        <v>0.34974319999999998</v>
      </c>
      <c r="H391" s="4">
        <v>0.34974319999999998</v>
      </c>
      <c r="I391" s="4">
        <v>65.742900000000006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>
        <v>3540</v>
      </c>
      <c r="P391" t="s">
        <v>58</v>
      </c>
      <c r="Q391" t="s">
        <v>60</v>
      </c>
      <c r="R391" t="s">
        <v>69</v>
      </c>
    </row>
    <row r="392" spans="1:18" x14ac:dyDescent="0.25">
      <c r="A392" s="3" t="s">
        <v>28</v>
      </c>
      <c r="B392" s="4" t="s">
        <v>38</v>
      </c>
      <c r="C392" t="s">
        <v>51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4">
        <v>2.950755</v>
      </c>
      <c r="H392" s="4">
        <v>2.950755</v>
      </c>
      <c r="I392" s="4">
        <v>65.742900000000006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>
        <v>3540</v>
      </c>
      <c r="P392" t="s">
        <v>58</v>
      </c>
      <c r="Q392" t="s">
        <v>60</v>
      </c>
      <c r="R392" t="s">
        <v>69</v>
      </c>
    </row>
    <row r="393" spans="1:18" x14ac:dyDescent="0.25">
      <c r="A393" s="3" t="s">
        <v>29</v>
      </c>
      <c r="B393" s="4" t="s">
        <v>38</v>
      </c>
      <c r="C393" t="s">
        <v>51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4">
        <v>1.3407359999999999</v>
      </c>
      <c r="H393" s="4">
        <v>1.3407359999999999</v>
      </c>
      <c r="I393" s="4">
        <v>65.742900000000006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>
        <v>3540</v>
      </c>
      <c r="P393" t="s">
        <v>58</v>
      </c>
      <c r="Q393" t="s">
        <v>60</v>
      </c>
      <c r="R393" t="s">
        <v>69</v>
      </c>
    </row>
    <row r="394" spans="1:18" x14ac:dyDescent="0.25">
      <c r="A394" s="3" t="s">
        <v>43</v>
      </c>
      <c r="B394" s="4" t="s">
        <v>38</v>
      </c>
      <c r="C394" t="s">
        <v>51</v>
      </c>
      <c r="D394" t="s">
        <v>31</v>
      </c>
      <c r="E394">
        <v>5</v>
      </c>
      <c r="F394" t="str">
        <f t="shared" si="6"/>
        <v>Aggregate1-in-10May Monthly System Peak Day50% Cycling5</v>
      </c>
      <c r="G394" s="4">
        <v>10.44567</v>
      </c>
      <c r="H394" s="4">
        <v>10.44567</v>
      </c>
      <c r="I394" s="4">
        <v>65.742900000000006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>
        <v>3540</v>
      </c>
      <c r="P394" t="s">
        <v>58</v>
      </c>
      <c r="Q394" t="s">
        <v>60</v>
      </c>
      <c r="R394" t="s">
        <v>69</v>
      </c>
    </row>
    <row r="395" spans="1:18" x14ac:dyDescent="0.25">
      <c r="A395" s="3" t="s">
        <v>30</v>
      </c>
      <c r="B395" s="4" t="s">
        <v>38</v>
      </c>
      <c r="C395" t="s">
        <v>51</v>
      </c>
      <c r="D395" t="s">
        <v>26</v>
      </c>
      <c r="E395">
        <v>5</v>
      </c>
      <c r="F395" t="str">
        <f t="shared" si="6"/>
        <v>Average Per Ton1-in-10May Monthly System Peak DayAll5</v>
      </c>
      <c r="G395" s="4">
        <v>0.35224109999999997</v>
      </c>
      <c r="H395" s="4">
        <v>0.35224109999999997</v>
      </c>
      <c r="I395" s="4">
        <v>65.676900000000003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>
        <v>4674</v>
      </c>
      <c r="P395" t="s">
        <v>58</v>
      </c>
      <c r="Q395" t="s">
        <v>60</v>
      </c>
    </row>
    <row r="396" spans="1:18" x14ac:dyDescent="0.25">
      <c r="A396" s="3" t="s">
        <v>28</v>
      </c>
      <c r="B396" s="4" t="s">
        <v>38</v>
      </c>
      <c r="C396" t="s">
        <v>51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4">
        <v>3.1961849999999998</v>
      </c>
      <c r="H396" s="4">
        <v>3.1961849999999998</v>
      </c>
      <c r="I396" s="4">
        <v>65.676900000000003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>
        <v>4674</v>
      </c>
      <c r="P396" t="s">
        <v>58</v>
      </c>
      <c r="Q396" t="s">
        <v>60</v>
      </c>
    </row>
    <row r="397" spans="1:18" x14ac:dyDescent="0.25">
      <c r="A397" s="3" t="s">
        <v>29</v>
      </c>
      <c r="B397" s="4" t="s">
        <v>38</v>
      </c>
      <c r="C397" t="s">
        <v>51</v>
      </c>
      <c r="D397" t="s">
        <v>26</v>
      </c>
      <c r="E397">
        <v>5</v>
      </c>
      <c r="F397" t="str">
        <f t="shared" si="6"/>
        <v>Average Per Device1-in-10May Monthly System Peak DayAll5</v>
      </c>
      <c r="G397" s="4">
        <v>1.3539030000000001</v>
      </c>
      <c r="H397" s="4">
        <v>1.3539030000000001</v>
      </c>
      <c r="I397" s="4">
        <v>65.676900000000003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>
        <v>4674</v>
      </c>
      <c r="P397" t="s">
        <v>58</v>
      </c>
      <c r="Q397" t="s">
        <v>60</v>
      </c>
    </row>
    <row r="398" spans="1:18" x14ac:dyDescent="0.25">
      <c r="A398" s="3" t="s">
        <v>43</v>
      </c>
      <c r="B398" s="4" t="s">
        <v>38</v>
      </c>
      <c r="C398" t="s">
        <v>51</v>
      </c>
      <c r="D398" t="s">
        <v>26</v>
      </c>
      <c r="E398">
        <v>5</v>
      </c>
      <c r="F398" t="str">
        <f t="shared" si="6"/>
        <v>Aggregate1-in-10May Monthly System Peak DayAll5</v>
      </c>
      <c r="G398" s="4">
        <v>14.938969999999999</v>
      </c>
      <c r="H398" s="4">
        <v>14.938969999999999</v>
      </c>
      <c r="I398" s="4">
        <v>65.676900000000003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>
        <v>4674</v>
      </c>
      <c r="P398" t="s">
        <v>58</v>
      </c>
      <c r="Q398" t="s">
        <v>60</v>
      </c>
    </row>
    <row r="399" spans="1:18" x14ac:dyDescent="0.25">
      <c r="A399" s="3" t="s">
        <v>30</v>
      </c>
      <c r="B399" s="4" t="s">
        <v>38</v>
      </c>
      <c r="C399" t="s">
        <v>52</v>
      </c>
      <c r="D399" t="s">
        <v>47</v>
      </c>
      <c r="E399">
        <v>5</v>
      </c>
      <c r="F399" t="str">
        <f t="shared" si="6"/>
        <v>Average Per Ton1-in-10October Monthly System Peak Day30% Cycling5</v>
      </c>
      <c r="G399" s="4">
        <v>0.3610313</v>
      </c>
      <c r="H399" s="4">
        <v>0.3610313</v>
      </c>
      <c r="I399" s="4">
        <v>65.778499999999994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>
        <v>1134</v>
      </c>
      <c r="P399" t="s">
        <v>58</v>
      </c>
      <c r="Q399" t="s">
        <v>60</v>
      </c>
      <c r="R399" t="s">
        <v>70</v>
      </c>
    </row>
    <row r="400" spans="1:18" x14ac:dyDescent="0.25">
      <c r="A400" s="3" t="s">
        <v>28</v>
      </c>
      <c r="B400" s="4" t="s">
        <v>38</v>
      </c>
      <c r="C400" t="s">
        <v>52</v>
      </c>
      <c r="D400" t="s">
        <v>47</v>
      </c>
      <c r="E400">
        <v>5</v>
      </c>
      <c r="F400" t="str">
        <f t="shared" si="6"/>
        <v>Average Per Premise1-in-10October Monthly System Peak Day30% Cycling5</v>
      </c>
      <c r="G400" s="4">
        <v>3.993789</v>
      </c>
      <c r="H400" s="4">
        <v>3.993789</v>
      </c>
      <c r="I400" s="4">
        <v>65.778499999999994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>
        <v>1134</v>
      </c>
      <c r="P400" t="s">
        <v>58</v>
      </c>
      <c r="Q400" t="s">
        <v>60</v>
      </c>
      <c r="R400" t="s">
        <v>70</v>
      </c>
    </row>
    <row r="401" spans="1:18" x14ac:dyDescent="0.25">
      <c r="A401" s="3" t="s">
        <v>29</v>
      </c>
      <c r="B401" s="4" t="s">
        <v>38</v>
      </c>
      <c r="C401" t="s">
        <v>52</v>
      </c>
      <c r="D401" t="s">
        <v>47</v>
      </c>
      <c r="E401">
        <v>5</v>
      </c>
      <c r="F401" t="str">
        <f t="shared" si="6"/>
        <v>Average Per Device1-in-10October Monthly System Peak Day30% Cycling5</v>
      </c>
      <c r="G401" s="4">
        <v>1.396533</v>
      </c>
      <c r="H401" s="4">
        <v>1.396533</v>
      </c>
      <c r="I401" s="4">
        <v>65.778499999999994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>
        <v>1134</v>
      </c>
      <c r="P401" t="s">
        <v>58</v>
      </c>
      <c r="Q401" t="s">
        <v>60</v>
      </c>
      <c r="R401" t="s">
        <v>70</v>
      </c>
    </row>
    <row r="402" spans="1:18" x14ac:dyDescent="0.25">
      <c r="A402" s="3" t="s">
        <v>43</v>
      </c>
      <c r="B402" s="4" t="s">
        <v>38</v>
      </c>
      <c r="C402" t="s">
        <v>52</v>
      </c>
      <c r="D402" t="s">
        <v>47</v>
      </c>
      <c r="E402">
        <v>5</v>
      </c>
      <c r="F402" t="str">
        <f t="shared" si="6"/>
        <v>Aggregate1-in-10October Monthly System Peak Day30% Cycling5</v>
      </c>
      <c r="G402" s="4">
        <v>4.5289570000000001</v>
      </c>
      <c r="H402" s="4">
        <v>4.5289570000000001</v>
      </c>
      <c r="I402" s="4">
        <v>65.778499999999994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>
        <v>1134</v>
      </c>
      <c r="P402" t="s">
        <v>58</v>
      </c>
      <c r="Q402" t="s">
        <v>60</v>
      </c>
      <c r="R402" t="s">
        <v>70</v>
      </c>
    </row>
    <row r="403" spans="1:18" x14ac:dyDescent="0.25">
      <c r="A403" s="3" t="s">
        <v>30</v>
      </c>
      <c r="B403" s="4" t="s">
        <v>38</v>
      </c>
      <c r="C403" t="s">
        <v>52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4">
        <v>0.35130549999999999</v>
      </c>
      <c r="H403" s="4">
        <v>0.35130549999999999</v>
      </c>
      <c r="I403" s="4">
        <v>65.996799999999993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>
        <v>3540</v>
      </c>
      <c r="P403" t="s">
        <v>58</v>
      </c>
      <c r="Q403" t="s">
        <v>60</v>
      </c>
      <c r="R403" t="s">
        <v>70</v>
      </c>
    </row>
    <row r="404" spans="1:18" x14ac:dyDescent="0.25">
      <c r="A404" s="3" t="s">
        <v>28</v>
      </c>
      <c r="B404" s="4" t="s">
        <v>38</v>
      </c>
      <c r="C404" t="s">
        <v>52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4">
        <v>2.963937</v>
      </c>
      <c r="H404" s="4">
        <v>2.963937</v>
      </c>
      <c r="I404" s="4">
        <v>65.996799999999993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>
        <v>3540</v>
      </c>
      <c r="P404" t="s">
        <v>58</v>
      </c>
      <c r="Q404" t="s">
        <v>60</v>
      </c>
      <c r="R404" t="s">
        <v>70</v>
      </c>
    </row>
    <row r="405" spans="1:18" x14ac:dyDescent="0.25">
      <c r="A405" s="3" t="s">
        <v>29</v>
      </c>
      <c r="B405" s="4" t="s">
        <v>38</v>
      </c>
      <c r="C405" t="s">
        <v>52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4">
        <v>1.3467249999999999</v>
      </c>
      <c r="H405" s="4">
        <v>1.3467249999999999</v>
      </c>
      <c r="I405" s="4">
        <v>65.996799999999993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>
        <v>3540</v>
      </c>
      <c r="P405" t="s">
        <v>58</v>
      </c>
      <c r="Q405" t="s">
        <v>60</v>
      </c>
      <c r="R405" t="s">
        <v>70</v>
      </c>
    </row>
    <row r="406" spans="1:18" x14ac:dyDescent="0.25">
      <c r="A406" s="3" t="s">
        <v>43</v>
      </c>
      <c r="B406" s="4" t="s">
        <v>38</v>
      </c>
      <c r="C406" t="s">
        <v>52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4">
        <v>10.49234</v>
      </c>
      <c r="H406" s="4">
        <v>10.49234</v>
      </c>
      <c r="I406" s="4">
        <v>65.996799999999993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>
        <v>3540</v>
      </c>
      <c r="P406" t="s">
        <v>58</v>
      </c>
      <c r="Q406" t="s">
        <v>60</v>
      </c>
      <c r="R406" t="s">
        <v>70</v>
      </c>
    </row>
    <row r="407" spans="1:18" x14ac:dyDescent="0.25">
      <c r="A407" s="3" t="s">
        <v>30</v>
      </c>
      <c r="B407" s="4" t="s">
        <v>38</v>
      </c>
      <c r="C407" t="s">
        <v>52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4">
        <v>0.35366500000000001</v>
      </c>
      <c r="H407" s="4">
        <v>0.35366500000000001</v>
      </c>
      <c r="I407" s="4">
        <v>65.943899999999999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>
        <v>4674</v>
      </c>
      <c r="P407" t="s">
        <v>58</v>
      </c>
      <c r="Q407" t="s">
        <v>60</v>
      </c>
    </row>
    <row r="408" spans="1:18" x14ac:dyDescent="0.25">
      <c r="A408" s="3" t="s">
        <v>28</v>
      </c>
      <c r="B408" s="4" t="s">
        <v>38</v>
      </c>
      <c r="C408" t="s">
        <v>52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4">
        <v>3.2091050000000001</v>
      </c>
      <c r="H408" s="4">
        <v>3.2091050000000001</v>
      </c>
      <c r="I408" s="4">
        <v>65.943899999999999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>
        <v>4674</v>
      </c>
      <c r="P408" t="s">
        <v>58</v>
      </c>
      <c r="Q408" t="s">
        <v>60</v>
      </c>
    </row>
    <row r="409" spans="1:18" x14ac:dyDescent="0.25">
      <c r="A409" s="3" t="s">
        <v>29</v>
      </c>
      <c r="B409" s="4" t="s">
        <v>38</v>
      </c>
      <c r="C409" t="s">
        <v>52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4">
        <v>1.3593759999999999</v>
      </c>
      <c r="H409" s="4">
        <v>1.3593759999999999</v>
      </c>
      <c r="I409" s="4">
        <v>65.943899999999999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>
        <v>4674</v>
      </c>
      <c r="P409" t="s">
        <v>58</v>
      </c>
      <c r="Q409" t="s">
        <v>60</v>
      </c>
    </row>
    <row r="410" spans="1:18" x14ac:dyDescent="0.25">
      <c r="A410" s="3" t="s">
        <v>43</v>
      </c>
      <c r="B410" s="4" t="s">
        <v>38</v>
      </c>
      <c r="C410" t="s">
        <v>52</v>
      </c>
      <c r="D410" t="s">
        <v>26</v>
      </c>
      <c r="E410">
        <v>5</v>
      </c>
      <c r="F410" t="str">
        <f t="shared" si="6"/>
        <v>Aggregate1-in-10October Monthly System Peak DayAll5</v>
      </c>
      <c r="G410" s="4">
        <v>14.999359999999999</v>
      </c>
      <c r="H410" s="4">
        <v>14.999359999999999</v>
      </c>
      <c r="I410" s="4">
        <v>65.943899999999999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>
        <v>4674</v>
      </c>
      <c r="P410" t="s">
        <v>58</v>
      </c>
      <c r="Q410" t="s">
        <v>60</v>
      </c>
    </row>
    <row r="411" spans="1:18" x14ac:dyDescent="0.25">
      <c r="A411" s="3" t="s">
        <v>30</v>
      </c>
      <c r="B411" s="4" t="s">
        <v>38</v>
      </c>
      <c r="C411" t="s">
        <v>53</v>
      </c>
      <c r="D411" t="s">
        <v>47</v>
      </c>
      <c r="E411">
        <v>5</v>
      </c>
      <c r="F411" t="str">
        <f t="shared" si="6"/>
        <v>Average Per Ton1-in-10September Monthly System Peak Day30% Cycling5</v>
      </c>
      <c r="G411" s="4">
        <v>0.3793166</v>
      </c>
      <c r="H411" s="4">
        <v>0.3793166</v>
      </c>
      <c r="I411" s="4">
        <v>70.582400000000007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>
        <v>1134</v>
      </c>
      <c r="P411" t="s">
        <v>58</v>
      </c>
      <c r="Q411" t="s">
        <v>60</v>
      </c>
      <c r="R411" t="s">
        <v>71</v>
      </c>
    </row>
    <row r="412" spans="1:18" x14ac:dyDescent="0.25">
      <c r="A412" s="3" t="s">
        <v>28</v>
      </c>
      <c r="B412" s="4" t="s">
        <v>38</v>
      </c>
      <c r="C412" t="s">
        <v>53</v>
      </c>
      <c r="D412" t="s">
        <v>47</v>
      </c>
      <c r="E412">
        <v>5</v>
      </c>
      <c r="F412" t="str">
        <f t="shared" si="6"/>
        <v>Average Per Premise1-in-10September Monthly System Peak Day30% Cycling5</v>
      </c>
      <c r="G412" s="4">
        <v>4.1960649999999999</v>
      </c>
      <c r="H412" s="4">
        <v>4.1960649999999999</v>
      </c>
      <c r="I412" s="4">
        <v>70.582400000000007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>
        <v>1134</v>
      </c>
      <c r="P412" t="s">
        <v>58</v>
      </c>
      <c r="Q412" t="s">
        <v>60</v>
      </c>
      <c r="R412" t="s">
        <v>71</v>
      </c>
    </row>
    <row r="413" spans="1:18" x14ac:dyDescent="0.25">
      <c r="A413" s="3" t="s">
        <v>29</v>
      </c>
      <c r="B413" s="4" t="s">
        <v>38</v>
      </c>
      <c r="C413" t="s">
        <v>53</v>
      </c>
      <c r="D413" t="s">
        <v>47</v>
      </c>
      <c r="E413">
        <v>5</v>
      </c>
      <c r="F413" t="str">
        <f t="shared" si="6"/>
        <v>Average Per Device1-in-10September Monthly System Peak Day30% Cycling5</v>
      </c>
      <c r="G413" s="4">
        <v>1.4672639999999999</v>
      </c>
      <c r="H413" s="4">
        <v>1.4672639999999999</v>
      </c>
      <c r="I413" s="4">
        <v>70.582400000000007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>
        <v>1134</v>
      </c>
      <c r="P413" t="s">
        <v>58</v>
      </c>
      <c r="Q413" t="s">
        <v>60</v>
      </c>
      <c r="R413" t="s">
        <v>71</v>
      </c>
    </row>
    <row r="414" spans="1:18" x14ac:dyDescent="0.25">
      <c r="A414" s="3" t="s">
        <v>43</v>
      </c>
      <c r="B414" s="4" t="s">
        <v>38</v>
      </c>
      <c r="C414" t="s">
        <v>53</v>
      </c>
      <c r="D414" t="s">
        <v>47</v>
      </c>
      <c r="E414">
        <v>5</v>
      </c>
      <c r="F414" t="str">
        <f t="shared" si="6"/>
        <v>Aggregate1-in-10September Monthly System Peak Day30% Cycling5</v>
      </c>
      <c r="G414" s="4">
        <v>4.758337</v>
      </c>
      <c r="H414" s="4">
        <v>4.758337</v>
      </c>
      <c r="I414" s="4">
        <v>70.582400000000007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>
        <v>1134</v>
      </c>
      <c r="P414" t="s">
        <v>58</v>
      </c>
      <c r="Q414" t="s">
        <v>60</v>
      </c>
      <c r="R414" t="s">
        <v>71</v>
      </c>
    </row>
    <row r="415" spans="1:18" x14ac:dyDescent="0.25">
      <c r="A415" s="3" t="s">
        <v>30</v>
      </c>
      <c r="B415" s="4" t="s">
        <v>38</v>
      </c>
      <c r="C415" t="s">
        <v>53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4">
        <v>0.38637759999999999</v>
      </c>
      <c r="H415" s="4">
        <v>0.38637759999999999</v>
      </c>
      <c r="I415" s="4">
        <v>70.745800000000003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>
        <v>3540</v>
      </c>
      <c r="P415" t="s">
        <v>58</v>
      </c>
      <c r="Q415" t="s">
        <v>60</v>
      </c>
      <c r="R415" t="s">
        <v>71</v>
      </c>
    </row>
    <row r="416" spans="1:18" x14ac:dyDescent="0.25">
      <c r="A416" s="3" t="s">
        <v>28</v>
      </c>
      <c r="B416" s="4" t="s">
        <v>38</v>
      </c>
      <c r="C416" t="s">
        <v>53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4">
        <v>3.2598370000000001</v>
      </c>
      <c r="H416" s="4">
        <v>3.2598370000000001</v>
      </c>
      <c r="I416" s="4">
        <v>70.745800000000003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>
        <v>3540</v>
      </c>
      <c r="P416" t="s">
        <v>58</v>
      </c>
      <c r="Q416" t="s">
        <v>60</v>
      </c>
      <c r="R416" t="s">
        <v>71</v>
      </c>
    </row>
    <row r="417" spans="1:18" x14ac:dyDescent="0.25">
      <c r="A417" s="3" t="s">
        <v>29</v>
      </c>
      <c r="B417" s="4" t="s">
        <v>38</v>
      </c>
      <c r="C417" t="s">
        <v>53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4">
        <v>1.481174</v>
      </c>
      <c r="H417" s="4">
        <v>1.481174</v>
      </c>
      <c r="I417" s="4">
        <v>70.745800000000003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>
        <v>3540</v>
      </c>
      <c r="P417" t="s">
        <v>58</v>
      </c>
      <c r="Q417" t="s">
        <v>60</v>
      </c>
      <c r="R417" t="s">
        <v>71</v>
      </c>
    </row>
    <row r="418" spans="1:18" x14ac:dyDescent="0.25">
      <c r="A418" s="3" t="s">
        <v>43</v>
      </c>
      <c r="B418" s="4" t="s">
        <v>38</v>
      </c>
      <c r="C418" t="s">
        <v>53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4">
        <v>11.539820000000001</v>
      </c>
      <c r="H418" s="4">
        <v>11.539820000000001</v>
      </c>
      <c r="I418" s="4">
        <v>70.745800000000003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>
        <v>3540</v>
      </c>
      <c r="P418" t="s">
        <v>58</v>
      </c>
      <c r="Q418" t="s">
        <v>60</v>
      </c>
      <c r="R418" t="s">
        <v>71</v>
      </c>
    </row>
    <row r="419" spans="1:18" x14ac:dyDescent="0.25">
      <c r="A419" s="3" t="s">
        <v>30</v>
      </c>
      <c r="B419" s="4" t="s">
        <v>38</v>
      </c>
      <c r="C419" t="s">
        <v>53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4">
        <v>0.38466460000000002</v>
      </c>
      <c r="H419" s="4">
        <v>0.38466460000000002</v>
      </c>
      <c r="I419" s="4">
        <v>70.706100000000006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>
        <v>4674</v>
      </c>
      <c r="P419" t="s">
        <v>58</v>
      </c>
      <c r="Q419" t="s">
        <v>60</v>
      </c>
    </row>
    <row r="420" spans="1:18" x14ac:dyDescent="0.25">
      <c r="A420" s="3" t="s">
        <v>28</v>
      </c>
      <c r="B420" s="4" t="s">
        <v>38</v>
      </c>
      <c r="C420" t="s">
        <v>53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4">
        <v>3.4903909999999998</v>
      </c>
      <c r="H420" s="4">
        <v>3.4903909999999998</v>
      </c>
      <c r="I420" s="4">
        <v>70.706100000000006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>
        <v>4674</v>
      </c>
      <c r="P420" t="s">
        <v>58</v>
      </c>
      <c r="Q420" t="s">
        <v>60</v>
      </c>
    </row>
    <row r="421" spans="1:18" x14ac:dyDescent="0.25">
      <c r="A421" s="3" t="s">
        <v>29</v>
      </c>
      <c r="B421" s="4" t="s">
        <v>38</v>
      </c>
      <c r="C421" t="s">
        <v>53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4">
        <v>1.478529</v>
      </c>
      <c r="H421" s="4">
        <v>1.478529</v>
      </c>
      <c r="I421" s="4">
        <v>70.706100000000006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>
        <v>4674</v>
      </c>
      <c r="P421" t="s">
        <v>58</v>
      </c>
      <c r="Q421" t="s">
        <v>60</v>
      </c>
    </row>
    <row r="422" spans="1:18" x14ac:dyDescent="0.25">
      <c r="A422" s="3" t="s">
        <v>43</v>
      </c>
      <c r="B422" s="4" t="s">
        <v>38</v>
      </c>
      <c r="C422" t="s">
        <v>53</v>
      </c>
      <c r="D422" t="s">
        <v>26</v>
      </c>
      <c r="E422">
        <v>5</v>
      </c>
      <c r="F422" t="str">
        <f t="shared" si="6"/>
        <v>Aggregate1-in-10September Monthly System Peak DayAll5</v>
      </c>
      <c r="G422" s="4">
        <v>16.31409</v>
      </c>
      <c r="H422" s="4">
        <v>16.31409</v>
      </c>
      <c r="I422" s="4">
        <v>70.706100000000006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>
        <v>4674</v>
      </c>
      <c r="P422" t="s">
        <v>58</v>
      </c>
      <c r="Q422" t="s">
        <v>60</v>
      </c>
    </row>
    <row r="423" spans="1:18" x14ac:dyDescent="0.25">
      <c r="A423" s="3" t="s">
        <v>30</v>
      </c>
      <c r="B423" s="4" t="s">
        <v>38</v>
      </c>
      <c r="C423" t="s">
        <v>48</v>
      </c>
      <c r="D423" t="s">
        <v>47</v>
      </c>
      <c r="E423">
        <v>6</v>
      </c>
      <c r="F423" t="str">
        <f t="shared" si="6"/>
        <v>Average Per Ton1-in-10August Monthly System Peak Day30% Cycling6</v>
      </c>
      <c r="G423" s="4">
        <v>0.42004459999999999</v>
      </c>
      <c r="H423" s="4">
        <v>0.42004459999999999</v>
      </c>
      <c r="I423" s="4">
        <v>70.586699999999993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>
        <v>1134</v>
      </c>
      <c r="P423" t="s">
        <v>58</v>
      </c>
      <c r="Q423" t="s">
        <v>60</v>
      </c>
      <c r="R423" t="s">
        <v>66</v>
      </c>
    </row>
    <row r="424" spans="1:18" x14ac:dyDescent="0.25">
      <c r="A424" s="3" t="s">
        <v>28</v>
      </c>
      <c r="B424" s="4" t="s">
        <v>38</v>
      </c>
      <c r="C424" t="s">
        <v>48</v>
      </c>
      <c r="D424" t="s">
        <v>47</v>
      </c>
      <c r="E424">
        <v>6</v>
      </c>
      <c r="F424" t="str">
        <f t="shared" si="6"/>
        <v>Average Per Premise1-in-10August Monthly System Peak Day30% Cycling6</v>
      </c>
      <c r="G424" s="4">
        <v>4.6466050000000001</v>
      </c>
      <c r="H424" s="4">
        <v>4.6466050000000001</v>
      </c>
      <c r="I424" s="4">
        <v>70.586699999999993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>
        <v>1134</v>
      </c>
      <c r="P424" t="s">
        <v>58</v>
      </c>
      <c r="Q424" t="s">
        <v>60</v>
      </c>
      <c r="R424" t="s">
        <v>66</v>
      </c>
    </row>
    <row r="425" spans="1:18" x14ac:dyDescent="0.25">
      <c r="A425" s="3" t="s">
        <v>29</v>
      </c>
      <c r="B425" s="4" t="s">
        <v>38</v>
      </c>
      <c r="C425" t="s">
        <v>48</v>
      </c>
      <c r="D425" t="s">
        <v>47</v>
      </c>
      <c r="E425">
        <v>6</v>
      </c>
      <c r="F425" t="str">
        <f t="shared" si="6"/>
        <v>Average Per Device1-in-10August Monthly System Peak Day30% Cycling6</v>
      </c>
      <c r="G425" s="4">
        <v>1.6248069999999999</v>
      </c>
      <c r="H425" s="4">
        <v>1.6248069999999999</v>
      </c>
      <c r="I425" s="4">
        <v>70.586699999999993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>
        <v>1134</v>
      </c>
      <c r="P425" t="s">
        <v>58</v>
      </c>
      <c r="Q425" t="s">
        <v>60</v>
      </c>
      <c r="R425" t="s">
        <v>66</v>
      </c>
    </row>
    <row r="426" spans="1:18" x14ac:dyDescent="0.25">
      <c r="A426" s="3" t="s">
        <v>43</v>
      </c>
      <c r="B426" s="4" t="s">
        <v>38</v>
      </c>
      <c r="C426" t="s">
        <v>48</v>
      </c>
      <c r="D426" t="s">
        <v>47</v>
      </c>
      <c r="E426">
        <v>6</v>
      </c>
      <c r="F426" t="str">
        <f t="shared" si="6"/>
        <v>Aggregate1-in-10August Monthly System Peak Day30% Cycling6</v>
      </c>
      <c r="G426" s="4">
        <v>5.2692500000000004</v>
      </c>
      <c r="H426" s="4">
        <v>5.2692500000000004</v>
      </c>
      <c r="I426" s="4">
        <v>70.586699999999993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>
        <v>1134</v>
      </c>
      <c r="P426" t="s">
        <v>58</v>
      </c>
      <c r="Q426" t="s">
        <v>60</v>
      </c>
      <c r="R426" t="s">
        <v>66</v>
      </c>
    </row>
    <row r="427" spans="1:18" x14ac:dyDescent="0.25">
      <c r="A427" s="3" t="s">
        <v>30</v>
      </c>
      <c r="B427" s="4" t="s">
        <v>38</v>
      </c>
      <c r="C427" t="s">
        <v>48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4">
        <v>0.40061259999999999</v>
      </c>
      <c r="H427" s="4">
        <v>0.40061259999999999</v>
      </c>
      <c r="I427" s="4">
        <v>70.6952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>
        <v>3540</v>
      </c>
      <c r="P427" t="s">
        <v>58</v>
      </c>
      <c r="Q427" t="s">
        <v>60</v>
      </c>
      <c r="R427" t="s">
        <v>66</v>
      </c>
    </row>
    <row r="428" spans="1:18" x14ac:dyDescent="0.25">
      <c r="A428" s="3" t="s">
        <v>28</v>
      </c>
      <c r="B428" s="4" t="s">
        <v>38</v>
      </c>
      <c r="C428" t="s">
        <v>48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4">
        <v>3.379937</v>
      </c>
      <c r="H428" s="4">
        <v>3.379937</v>
      </c>
      <c r="I428" s="4">
        <v>70.6952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>
        <v>3540</v>
      </c>
      <c r="P428" t="s">
        <v>58</v>
      </c>
      <c r="Q428" t="s">
        <v>60</v>
      </c>
      <c r="R428" t="s">
        <v>66</v>
      </c>
    </row>
    <row r="429" spans="1:18" x14ac:dyDescent="0.25">
      <c r="A429" s="3" t="s">
        <v>29</v>
      </c>
      <c r="B429" s="4" t="s">
        <v>38</v>
      </c>
      <c r="C429" t="s">
        <v>48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4">
        <v>1.5357430000000001</v>
      </c>
      <c r="H429" s="4">
        <v>1.5357430000000001</v>
      </c>
      <c r="I429" s="4">
        <v>70.6952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>
        <v>3540</v>
      </c>
      <c r="P429" t="s">
        <v>58</v>
      </c>
      <c r="Q429" t="s">
        <v>60</v>
      </c>
      <c r="R429" t="s">
        <v>66</v>
      </c>
    </row>
    <row r="430" spans="1:18" x14ac:dyDescent="0.25">
      <c r="A430" s="3" t="s">
        <v>43</v>
      </c>
      <c r="B430" s="4" t="s">
        <v>38</v>
      </c>
      <c r="C430" t="s">
        <v>48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4">
        <v>11.964980000000001</v>
      </c>
      <c r="H430" s="4">
        <v>11.964980000000001</v>
      </c>
      <c r="I430" s="4">
        <v>70.6952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>
        <v>3540</v>
      </c>
      <c r="P430" t="s">
        <v>58</v>
      </c>
      <c r="Q430" t="s">
        <v>60</v>
      </c>
      <c r="R430" t="s">
        <v>66</v>
      </c>
    </row>
    <row r="431" spans="1:18" x14ac:dyDescent="0.25">
      <c r="A431" s="3" t="s">
        <v>30</v>
      </c>
      <c r="B431" s="4" t="s">
        <v>38</v>
      </c>
      <c r="C431" t="s">
        <v>48</v>
      </c>
      <c r="D431" t="s">
        <v>26</v>
      </c>
      <c r="E431">
        <v>6</v>
      </c>
      <c r="F431" t="str">
        <f t="shared" si="6"/>
        <v>Average Per Ton1-in-10August Monthly System Peak DayAll6</v>
      </c>
      <c r="G431" s="4">
        <v>0.40532679999999999</v>
      </c>
      <c r="H431" s="4">
        <v>0.40532679999999999</v>
      </c>
      <c r="I431" s="4">
        <v>70.668899999999994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>
        <v>4674</v>
      </c>
      <c r="P431" t="s">
        <v>58</v>
      </c>
      <c r="Q431" t="s">
        <v>60</v>
      </c>
    </row>
    <row r="432" spans="1:18" x14ac:dyDescent="0.25">
      <c r="A432" s="3" t="s">
        <v>28</v>
      </c>
      <c r="B432" s="4" t="s">
        <v>38</v>
      </c>
      <c r="C432" t="s">
        <v>48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4">
        <v>3.6778770000000001</v>
      </c>
      <c r="H432" s="4">
        <v>3.6778770000000001</v>
      </c>
      <c r="I432" s="4">
        <v>70.668899999999994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>
        <v>4674</v>
      </c>
      <c r="P432" t="s">
        <v>58</v>
      </c>
      <c r="Q432" t="s">
        <v>60</v>
      </c>
    </row>
    <row r="433" spans="1:18" x14ac:dyDescent="0.25">
      <c r="A433" s="3" t="s">
        <v>29</v>
      </c>
      <c r="B433" s="4" t="s">
        <v>38</v>
      </c>
      <c r="C433" t="s">
        <v>48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4">
        <v>1.5579480000000001</v>
      </c>
      <c r="H433" s="4">
        <v>1.5579480000000001</v>
      </c>
      <c r="I433" s="4">
        <v>70.668899999999994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>
        <v>4674</v>
      </c>
      <c r="P433" t="s">
        <v>58</v>
      </c>
      <c r="Q433" t="s">
        <v>60</v>
      </c>
    </row>
    <row r="434" spans="1:18" x14ac:dyDescent="0.25">
      <c r="A434" s="3" t="s">
        <v>43</v>
      </c>
      <c r="B434" s="4" t="s">
        <v>38</v>
      </c>
      <c r="C434" t="s">
        <v>48</v>
      </c>
      <c r="D434" t="s">
        <v>26</v>
      </c>
      <c r="E434">
        <v>6</v>
      </c>
      <c r="F434" t="str">
        <f t="shared" si="6"/>
        <v>Aggregate1-in-10August Monthly System Peak DayAll6</v>
      </c>
      <c r="G434" s="4">
        <v>17.1904</v>
      </c>
      <c r="H434" s="4">
        <v>17.1904</v>
      </c>
      <c r="I434" s="4">
        <v>70.668899999999994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>
        <v>4674</v>
      </c>
      <c r="P434" t="s">
        <v>58</v>
      </c>
      <c r="Q434" t="s">
        <v>60</v>
      </c>
    </row>
    <row r="435" spans="1:18" x14ac:dyDescent="0.25">
      <c r="A435" s="3" t="s">
        <v>30</v>
      </c>
      <c r="B435" s="4" t="s">
        <v>38</v>
      </c>
      <c r="C435" t="s">
        <v>37</v>
      </c>
      <c r="D435" t="s">
        <v>47</v>
      </c>
      <c r="E435">
        <v>6</v>
      </c>
      <c r="F435" t="str">
        <f t="shared" si="6"/>
        <v>Average Per Ton1-in-10August Typical Event Day30% Cycling6</v>
      </c>
      <c r="G435" s="4">
        <v>0.41560059999999999</v>
      </c>
      <c r="H435" s="4">
        <v>0.41560059999999999</v>
      </c>
      <c r="I435" s="4">
        <v>68.501199999999997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>
        <v>1134</v>
      </c>
      <c r="P435" t="s">
        <v>58</v>
      </c>
      <c r="Q435" t="s">
        <v>60</v>
      </c>
      <c r="R435" t="s">
        <v>66</v>
      </c>
    </row>
    <row r="436" spans="1:18" x14ac:dyDescent="0.25">
      <c r="A436" s="3" t="s">
        <v>28</v>
      </c>
      <c r="B436" s="4" t="s">
        <v>38</v>
      </c>
      <c r="C436" t="s">
        <v>37</v>
      </c>
      <c r="D436" t="s">
        <v>47</v>
      </c>
      <c r="E436">
        <v>6</v>
      </c>
      <c r="F436" t="str">
        <f t="shared" si="6"/>
        <v>Average Per Premise1-in-10August Typical Event Day30% Cycling6</v>
      </c>
      <c r="G436" s="4">
        <v>4.5974449999999996</v>
      </c>
      <c r="H436" s="4">
        <v>4.5974449999999996</v>
      </c>
      <c r="I436" s="4">
        <v>68.501199999999997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>
        <v>1134</v>
      </c>
      <c r="P436" t="s">
        <v>58</v>
      </c>
      <c r="Q436" t="s">
        <v>60</v>
      </c>
      <c r="R436" t="s">
        <v>66</v>
      </c>
    </row>
    <row r="437" spans="1:18" x14ac:dyDescent="0.25">
      <c r="A437" s="3" t="s">
        <v>29</v>
      </c>
      <c r="B437" s="4" t="s">
        <v>38</v>
      </c>
      <c r="C437" t="s">
        <v>37</v>
      </c>
      <c r="D437" t="s">
        <v>47</v>
      </c>
      <c r="E437">
        <v>6</v>
      </c>
      <c r="F437" t="str">
        <f t="shared" si="6"/>
        <v>Average Per Device1-in-10August Typical Event Day30% Cycling6</v>
      </c>
      <c r="G437" s="4">
        <v>1.6076170000000001</v>
      </c>
      <c r="H437" s="4">
        <v>1.6076170000000001</v>
      </c>
      <c r="I437" s="4">
        <v>68.501199999999997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>
        <v>1134</v>
      </c>
      <c r="P437" t="s">
        <v>58</v>
      </c>
      <c r="Q437" t="s">
        <v>60</v>
      </c>
      <c r="R437" t="s">
        <v>66</v>
      </c>
    </row>
    <row r="438" spans="1:18" x14ac:dyDescent="0.25">
      <c r="A438" s="3" t="s">
        <v>43</v>
      </c>
      <c r="B438" s="4" t="s">
        <v>38</v>
      </c>
      <c r="C438" t="s">
        <v>37</v>
      </c>
      <c r="D438" t="s">
        <v>47</v>
      </c>
      <c r="E438">
        <v>6</v>
      </c>
      <c r="F438" t="str">
        <f t="shared" si="6"/>
        <v>Aggregate1-in-10August Typical Event Day30% Cycling6</v>
      </c>
      <c r="G438" s="4">
        <v>5.2135020000000001</v>
      </c>
      <c r="H438" s="4">
        <v>5.2135020000000001</v>
      </c>
      <c r="I438" s="4">
        <v>68.501199999999997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>
        <v>1134</v>
      </c>
      <c r="P438" t="s">
        <v>58</v>
      </c>
      <c r="Q438" t="s">
        <v>60</v>
      </c>
      <c r="R438" t="s">
        <v>66</v>
      </c>
    </row>
    <row r="439" spans="1:18" x14ac:dyDescent="0.25">
      <c r="A439" s="3" t="s">
        <v>30</v>
      </c>
      <c r="B439" s="4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4">
        <v>0.39139740000000001</v>
      </c>
      <c r="H439" s="4">
        <v>0.39139740000000001</v>
      </c>
      <c r="I439" s="4">
        <v>68.820599999999999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>
        <v>3540</v>
      </c>
      <c r="P439" t="s">
        <v>58</v>
      </c>
      <c r="Q439" t="s">
        <v>60</v>
      </c>
      <c r="R439" t="s">
        <v>66</v>
      </c>
    </row>
    <row r="440" spans="1:18" x14ac:dyDescent="0.25">
      <c r="A440" s="3" t="s">
        <v>28</v>
      </c>
      <c r="B440" s="4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4">
        <v>3.3021889999999998</v>
      </c>
      <c r="H440" s="4">
        <v>3.3021889999999998</v>
      </c>
      <c r="I440" s="4">
        <v>68.820599999999999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>
        <v>3540</v>
      </c>
      <c r="P440" t="s">
        <v>58</v>
      </c>
      <c r="Q440" t="s">
        <v>60</v>
      </c>
      <c r="R440" t="s">
        <v>66</v>
      </c>
    </row>
    <row r="441" spans="1:18" x14ac:dyDescent="0.25">
      <c r="A441" s="3" t="s">
        <v>29</v>
      </c>
      <c r="B441" s="4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4">
        <v>1.5004169999999999</v>
      </c>
      <c r="H441" s="4">
        <v>1.5004169999999999</v>
      </c>
      <c r="I441" s="4">
        <v>68.820599999999999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>
        <v>3540</v>
      </c>
      <c r="P441" t="s">
        <v>58</v>
      </c>
      <c r="Q441" t="s">
        <v>60</v>
      </c>
      <c r="R441" t="s">
        <v>66</v>
      </c>
    </row>
    <row r="442" spans="1:18" x14ac:dyDescent="0.25">
      <c r="A442" s="3" t="s">
        <v>43</v>
      </c>
      <c r="B442" s="4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4">
        <v>11.68975</v>
      </c>
      <c r="H442" s="4">
        <v>11.68975</v>
      </c>
      <c r="I442" s="4">
        <v>68.820599999999999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>
        <v>3540</v>
      </c>
      <c r="P442" t="s">
        <v>58</v>
      </c>
      <c r="Q442" t="s">
        <v>60</v>
      </c>
      <c r="R442" t="s">
        <v>66</v>
      </c>
    </row>
    <row r="443" spans="1:18" x14ac:dyDescent="0.25">
      <c r="A443" s="3" t="s">
        <v>30</v>
      </c>
      <c r="B443" s="4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4">
        <v>0.39726909999999999</v>
      </c>
      <c r="H443" s="4">
        <v>0.39726909999999999</v>
      </c>
      <c r="I443" s="4">
        <v>68.743099999999998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>
        <v>4674</v>
      </c>
      <c r="P443" t="s">
        <v>58</v>
      </c>
      <c r="Q443" t="s">
        <v>60</v>
      </c>
    </row>
    <row r="444" spans="1:18" x14ac:dyDescent="0.25">
      <c r="A444" s="3" t="s">
        <v>28</v>
      </c>
      <c r="B444" s="4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4">
        <v>3.604762</v>
      </c>
      <c r="H444" s="4">
        <v>3.604762</v>
      </c>
      <c r="I444" s="4">
        <v>68.743099999999998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>
        <v>4674</v>
      </c>
      <c r="P444" t="s">
        <v>58</v>
      </c>
      <c r="Q444" t="s">
        <v>60</v>
      </c>
    </row>
    <row r="445" spans="1:18" x14ac:dyDescent="0.25">
      <c r="A445" s="3" t="s">
        <v>29</v>
      </c>
      <c r="B445" s="4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4">
        <v>1.5269760000000001</v>
      </c>
      <c r="H445" s="4">
        <v>1.526977</v>
      </c>
      <c r="I445" s="4">
        <v>68.743099999999998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>
        <v>4674</v>
      </c>
      <c r="P445" t="s">
        <v>58</v>
      </c>
      <c r="Q445" t="s">
        <v>60</v>
      </c>
    </row>
    <row r="446" spans="1:18" x14ac:dyDescent="0.25">
      <c r="A446" s="3" t="s">
        <v>43</v>
      </c>
      <c r="B446" s="4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4">
        <v>16.848659999999999</v>
      </c>
      <c r="H446" s="4">
        <v>16.848659999999999</v>
      </c>
      <c r="I446" s="4">
        <v>68.743099999999998</v>
      </c>
      <c r="J446" s="4">
        <v>0</v>
      </c>
      <c r="K446" s="4">
        <v>0</v>
      </c>
      <c r="L446" s="4">
        <v>0</v>
      </c>
      <c r="M446" s="4">
        <v>0</v>
      </c>
      <c r="N446" s="4">
        <v>0</v>
      </c>
      <c r="O446">
        <v>4674</v>
      </c>
      <c r="P446" t="s">
        <v>58</v>
      </c>
      <c r="Q446" t="s">
        <v>60</v>
      </c>
    </row>
    <row r="447" spans="1:18" x14ac:dyDescent="0.25">
      <c r="A447" s="3" t="s">
        <v>30</v>
      </c>
      <c r="B447" s="4" t="s">
        <v>38</v>
      </c>
      <c r="C447" t="s">
        <v>49</v>
      </c>
      <c r="D447" t="s">
        <v>47</v>
      </c>
      <c r="E447">
        <v>6</v>
      </c>
      <c r="F447" t="str">
        <f t="shared" si="6"/>
        <v>Average Per Ton1-in-10July Monthly System Peak Day30% Cycling6</v>
      </c>
      <c r="G447" s="4">
        <v>0.41685909999999998</v>
      </c>
      <c r="H447" s="4">
        <v>0.41685909999999998</v>
      </c>
      <c r="I447" s="4">
        <v>70.776499999999999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>
        <v>1134</v>
      </c>
      <c r="P447" t="s">
        <v>58</v>
      </c>
      <c r="Q447" t="s">
        <v>60</v>
      </c>
      <c r="R447" t="s">
        <v>67</v>
      </c>
    </row>
    <row r="448" spans="1:18" x14ac:dyDescent="0.25">
      <c r="A448" s="3" t="s">
        <v>28</v>
      </c>
      <c r="B448" s="4" t="s">
        <v>38</v>
      </c>
      <c r="C448" t="s">
        <v>49</v>
      </c>
      <c r="D448" t="s">
        <v>47</v>
      </c>
      <c r="E448">
        <v>6</v>
      </c>
      <c r="F448" t="str">
        <f t="shared" si="6"/>
        <v>Average Per Premise1-in-10July Monthly System Peak Day30% Cycling6</v>
      </c>
      <c r="G448" s="4">
        <v>4.6113660000000003</v>
      </c>
      <c r="H448" s="4">
        <v>4.6113660000000003</v>
      </c>
      <c r="I448" s="4">
        <v>70.776499999999999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>
        <v>1134</v>
      </c>
      <c r="P448" t="s">
        <v>58</v>
      </c>
      <c r="Q448" t="s">
        <v>60</v>
      </c>
      <c r="R448" t="s">
        <v>67</v>
      </c>
    </row>
    <row r="449" spans="1:18" x14ac:dyDescent="0.25">
      <c r="A449" s="3" t="s">
        <v>29</v>
      </c>
      <c r="B449" s="4" t="s">
        <v>38</v>
      </c>
      <c r="C449" t="s">
        <v>49</v>
      </c>
      <c r="D449" t="s">
        <v>47</v>
      </c>
      <c r="E449">
        <v>6</v>
      </c>
      <c r="F449" t="str">
        <f t="shared" si="6"/>
        <v>Average Per Device1-in-10July Monthly System Peak Day30% Cycling6</v>
      </c>
      <c r="G449" s="4">
        <v>1.6124849999999999</v>
      </c>
      <c r="H449" s="4">
        <v>1.6124849999999999</v>
      </c>
      <c r="I449" s="4">
        <v>70.776499999999999</v>
      </c>
      <c r="J449" s="4">
        <v>0</v>
      </c>
      <c r="K449" s="4">
        <v>0</v>
      </c>
      <c r="L449" s="4">
        <v>0</v>
      </c>
      <c r="M449" s="4">
        <v>0</v>
      </c>
      <c r="N449" s="4">
        <v>0</v>
      </c>
      <c r="O449">
        <v>1134</v>
      </c>
      <c r="P449" t="s">
        <v>58</v>
      </c>
      <c r="Q449" t="s">
        <v>60</v>
      </c>
      <c r="R449" t="s">
        <v>67</v>
      </c>
    </row>
    <row r="450" spans="1:18" x14ac:dyDescent="0.25">
      <c r="A450" s="3" t="s">
        <v>43</v>
      </c>
      <c r="B450" s="4" t="s">
        <v>38</v>
      </c>
      <c r="C450" t="s">
        <v>49</v>
      </c>
      <c r="D450" t="s">
        <v>47</v>
      </c>
      <c r="E450">
        <v>6</v>
      </c>
      <c r="F450" t="str">
        <f t="shared" si="6"/>
        <v>Aggregate1-in-10July Monthly System Peak Day30% Cycling6</v>
      </c>
      <c r="G450" s="4">
        <v>5.2292889999999996</v>
      </c>
      <c r="H450" s="4">
        <v>5.2292889999999996</v>
      </c>
      <c r="I450" s="4">
        <v>70.776499999999999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>
        <v>1134</v>
      </c>
      <c r="P450" t="s">
        <v>58</v>
      </c>
      <c r="Q450" t="s">
        <v>60</v>
      </c>
      <c r="R450" t="s">
        <v>67</v>
      </c>
    </row>
    <row r="451" spans="1:18" x14ac:dyDescent="0.25">
      <c r="A451" s="3" t="s">
        <v>30</v>
      </c>
      <c r="B451" s="4" t="s">
        <v>38</v>
      </c>
      <c r="C451" t="s">
        <v>49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4">
        <v>0.39445200000000002</v>
      </c>
      <c r="H451" s="4">
        <v>0.39445200000000002</v>
      </c>
      <c r="I451" s="4">
        <v>70.994299999999996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>
        <v>3540</v>
      </c>
      <c r="P451" t="s">
        <v>58</v>
      </c>
      <c r="Q451" t="s">
        <v>60</v>
      </c>
      <c r="R451" t="s">
        <v>67</v>
      </c>
    </row>
    <row r="452" spans="1:18" x14ac:dyDescent="0.25">
      <c r="A452" s="3" t="s">
        <v>28</v>
      </c>
      <c r="B452" s="4" t="s">
        <v>38</v>
      </c>
      <c r="C452" t="s">
        <v>49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4">
        <v>3.32796</v>
      </c>
      <c r="H452" s="4">
        <v>3.32796</v>
      </c>
      <c r="I452" s="4">
        <v>70.994299999999996</v>
      </c>
      <c r="J452" s="4">
        <v>0</v>
      </c>
      <c r="K452" s="4">
        <v>0</v>
      </c>
      <c r="L452" s="4">
        <v>0</v>
      </c>
      <c r="M452" s="4">
        <v>0</v>
      </c>
      <c r="N452" s="4">
        <v>0</v>
      </c>
      <c r="O452">
        <v>3540</v>
      </c>
      <c r="P452" t="s">
        <v>58</v>
      </c>
      <c r="Q452" t="s">
        <v>60</v>
      </c>
      <c r="R452" t="s">
        <v>67</v>
      </c>
    </row>
    <row r="453" spans="1:18" x14ac:dyDescent="0.25">
      <c r="A453" s="3" t="s">
        <v>29</v>
      </c>
      <c r="B453" s="4" t="s">
        <v>38</v>
      </c>
      <c r="C453" t="s">
        <v>49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4">
        <v>1.512127</v>
      </c>
      <c r="H453" s="4">
        <v>1.512127</v>
      </c>
      <c r="I453" s="4">
        <v>70.994299999999996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>
        <v>3540</v>
      </c>
      <c r="P453" t="s">
        <v>58</v>
      </c>
      <c r="Q453" t="s">
        <v>60</v>
      </c>
      <c r="R453" t="s">
        <v>67</v>
      </c>
    </row>
    <row r="454" spans="1:18" x14ac:dyDescent="0.25">
      <c r="A454" s="3" t="s">
        <v>43</v>
      </c>
      <c r="B454" s="4" t="s">
        <v>38</v>
      </c>
      <c r="C454" t="s">
        <v>49</v>
      </c>
      <c r="D454" t="s">
        <v>31</v>
      </c>
      <c r="E454">
        <v>6</v>
      </c>
      <c r="F454" t="str">
        <f t="shared" si="7"/>
        <v>Aggregate1-in-10July Monthly System Peak Day50% Cycling6</v>
      </c>
      <c r="G454" s="4">
        <v>11.78098</v>
      </c>
      <c r="H454" s="4">
        <v>11.78098</v>
      </c>
      <c r="I454" s="4">
        <v>70.994299999999996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>
        <v>3540</v>
      </c>
      <c r="P454" t="s">
        <v>58</v>
      </c>
      <c r="Q454" t="s">
        <v>60</v>
      </c>
      <c r="R454" t="s">
        <v>67</v>
      </c>
    </row>
    <row r="455" spans="1:18" x14ac:dyDescent="0.25">
      <c r="A455" s="3" t="s">
        <v>30</v>
      </c>
      <c r="B455" s="4" t="s">
        <v>38</v>
      </c>
      <c r="C455" t="s">
        <v>49</v>
      </c>
      <c r="D455" t="s">
        <v>26</v>
      </c>
      <c r="E455">
        <v>6</v>
      </c>
      <c r="F455" t="str">
        <f t="shared" si="7"/>
        <v>Average Per Ton1-in-10July Monthly System Peak DayAll6</v>
      </c>
      <c r="G455" s="4">
        <v>0.39988800000000002</v>
      </c>
      <c r="H455" s="4">
        <v>0.39988800000000002</v>
      </c>
      <c r="I455" s="4">
        <v>70.941500000000005</v>
      </c>
      <c r="J455" s="4">
        <v>0</v>
      </c>
      <c r="K455" s="4">
        <v>0</v>
      </c>
      <c r="L455" s="4">
        <v>0</v>
      </c>
      <c r="M455" s="4">
        <v>0</v>
      </c>
      <c r="N455" s="4">
        <v>0</v>
      </c>
      <c r="O455">
        <v>4674</v>
      </c>
      <c r="P455" t="s">
        <v>58</v>
      </c>
      <c r="Q455" t="s">
        <v>60</v>
      </c>
    </row>
    <row r="456" spans="1:18" x14ac:dyDescent="0.25">
      <c r="A456" s="3" t="s">
        <v>28</v>
      </c>
      <c r="B456" s="4" t="s">
        <v>38</v>
      </c>
      <c r="C456" t="s">
        <v>49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4">
        <v>3.6285259999999999</v>
      </c>
      <c r="H456" s="4">
        <v>3.6285259999999999</v>
      </c>
      <c r="I456" s="4">
        <v>70.941500000000005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>
        <v>4674</v>
      </c>
      <c r="P456" t="s">
        <v>58</v>
      </c>
      <c r="Q456" t="s">
        <v>60</v>
      </c>
    </row>
    <row r="457" spans="1:18" x14ac:dyDescent="0.25">
      <c r="A457" s="3" t="s">
        <v>29</v>
      </c>
      <c r="B457" s="4" t="s">
        <v>38</v>
      </c>
      <c r="C457" t="s">
        <v>49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4">
        <v>1.5370429999999999</v>
      </c>
      <c r="H457" s="4">
        <v>1.5370429999999999</v>
      </c>
      <c r="I457" s="4">
        <v>70.941500000000005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>
        <v>4674</v>
      </c>
      <c r="P457" t="s">
        <v>58</v>
      </c>
      <c r="Q457" t="s">
        <v>60</v>
      </c>
    </row>
    <row r="458" spans="1:18" x14ac:dyDescent="0.25">
      <c r="A458" s="3" t="s">
        <v>43</v>
      </c>
      <c r="B458" s="4" t="s">
        <v>38</v>
      </c>
      <c r="C458" t="s">
        <v>49</v>
      </c>
      <c r="D458" t="s">
        <v>26</v>
      </c>
      <c r="E458">
        <v>6</v>
      </c>
      <c r="F458" t="str">
        <f t="shared" si="7"/>
        <v>Aggregate1-in-10July Monthly System Peak DayAll6</v>
      </c>
      <c r="G458" s="4">
        <v>16.95973</v>
      </c>
      <c r="H458" s="4">
        <v>16.95973</v>
      </c>
      <c r="I458" s="4">
        <v>70.941500000000005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>
        <v>4674</v>
      </c>
      <c r="P458" t="s">
        <v>58</v>
      </c>
      <c r="Q458" t="s">
        <v>60</v>
      </c>
    </row>
    <row r="459" spans="1:18" x14ac:dyDescent="0.25">
      <c r="A459" s="3" t="s">
        <v>30</v>
      </c>
      <c r="B459" s="4" t="s">
        <v>38</v>
      </c>
      <c r="C459" t="s">
        <v>50</v>
      </c>
      <c r="D459" t="s">
        <v>47</v>
      </c>
      <c r="E459">
        <v>6</v>
      </c>
      <c r="F459" t="str">
        <f t="shared" si="7"/>
        <v>Average Per Ton1-in-10June Monthly System Peak Day30% Cycling6</v>
      </c>
      <c r="G459" s="4">
        <v>0.39609100000000003</v>
      </c>
      <c r="H459" s="4">
        <v>0.39609100000000003</v>
      </c>
      <c r="I459" s="4">
        <v>62.823700000000002</v>
      </c>
      <c r="J459" s="4">
        <v>0</v>
      </c>
      <c r="K459" s="4">
        <v>0</v>
      </c>
      <c r="L459" s="4">
        <v>0</v>
      </c>
      <c r="M459" s="4">
        <v>0</v>
      </c>
      <c r="N459" s="4">
        <v>0</v>
      </c>
      <c r="O459">
        <v>1134</v>
      </c>
      <c r="P459" t="s">
        <v>58</v>
      </c>
      <c r="Q459" t="s">
        <v>60</v>
      </c>
      <c r="R459" t="s">
        <v>68</v>
      </c>
    </row>
    <row r="460" spans="1:18" x14ac:dyDescent="0.25">
      <c r="A460" s="3" t="s">
        <v>28</v>
      </c>
      <c r="B460" s="4" t="s">
        <v>38</v>
      </c>
      <c r="C460" t="s">
        <v>50</v>
      </c>
      <c r="D460" t="s">
        <v>47</v>
      </c>
      <c r="E460">
        <v>6</v>
      </c>
      <c r="F460" t="str">
        <f t="shared" si="7"/>
        <v>Average Per Premise1-in-10June Monthly System Peak Day30% Cycling6</v>
      </c>
      <c r="G460" s="4">
        <v>4.3816259999999998</v>
      </c>
      <c r="H460" s="4">
        <v>4.3816259999999998</v>
      </c>
      <c r="I460" s="4">
        <v>62.823700000000002</v>
      </c>
      <c r="J460" s="4">
        <v>0</v>
      </c>
      <c r="K460" s="4">
        <v>0</v>
      </c>
      <c r="L460" s="4">
        <v>0</v>
      </c>
      <c r="M460" s="4">
        <v>0</v>
      </c>
      <c r="N460" s="4">
        <v>0</v>
      </c>
      <c r="O460">
        <v>1134</v>
      </c>
      <c r="P460" t="s">
        <v>58</v>
      </c>
      <c r="Q460" t="s">
        <v>60</v>
      </c>
      <c r="R460" t="s">
        <v>68</v>
      </c>
    </row>
    <row r="461" spans="1:18" x14ac:dyDescent="0.25">
      <c r="A461" s="3" t="s">
        <v>29</v>
      </c>
      <c r="B461" s="4" t="s">
        <v>38</v>
      </c>
      <c r="C461" t="s">
        <v>50</v>
      </c>
      <c r="D461" t="s">
        <v>47</v>
      </c>
      <c r="E461">
        <v>6</v>
      </c>
      <c r="F461" t="str">
        <f t="shared" si="7"/>
        <v>Average Per Device1-in-10June Monthly System Peak Day30% Cycling6</v>
      </c>
      <c r="G461" s="4">
        <v>1.532151</v>
      </c>
      <c r="H461" s="4">
        <v>1.532151</v>
      </c>
      <c r="I461" s="4">
        <v>62.823700000000002</v>
      </c>
      <c r="J461" s="4">
        <v>0</v>
      </c>
      <c r="K461" s="4">
        <v>0</v>
      </c>
      <c r="L461" s="4">
        <v>0</v>
      </c>
      <c r="M461" s="4">
        <v>0</v>
      </c>
      <c r="N461" s="4">
        <v>0</v>
      </c>
      <c r="O461">
        <v>1134</v>
      </c>
      <c r="P461" t="s">
        <v>58</v>
      </c>
      <c r="Q461" t="s">
        <v>60</v>
      </c>
      <c r="R461" t="s">
        <v>68</v>
      </c>
    </row>
    <row r="462" spans="1:18" x14ac:dyDescent="0.25">
      <c r="A462" s="3" t="s">
        <v>43</v>
      </c>
      <c r="B462" s="4" t="s">
        <v>38</v>
      </c>
      <c r="C462" t="s">
        <v>50</v>
      </c>
      <c r="D462" t="s">
        <v>47</v>
      </c>
      <c r="E462">
        <v>6</v>
      </c>
      <c r="F462" t="str">
        <f t="shared" si="7"/>
        <v>Aggregate1-in-10June Monthly System Peak Day30% Cycling6</v>
      </c>
      <c r="G462" s="4">
        <v>4.9687640000000002</v>
      </c>
      <c r="H462" s="4">
        <v>4.9687640000000002</v>
      </c>
      <c r="I462" s="4">
        <v>62.823700000000002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>
        <v>1134</v>
      </c>
      <c r="P462" t="s">
        <v>58</v>
      </c>
      <c r="Q462" t="s">
        <v>60</v>
      </c>
      <c r="R462" t="s">
        <v>68</v>
      </c>
    </row>
    <row r="463" spans="1:18" x14ac:dyDescent="0.25">
      <c r="A463" s="3" t="s">
        <v>30</v>
      </c>
      <c r="B463" s="4" t="s">
        <v>38</v>
      </c>
      <c r="C463" t="s">
        <v>50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4">
        <v>0.35422439999999999</v>
      </c>
      <c r="H463" s="4">
        <v>0.35422439999999999</v>
      </c>
      <c r="I463" s="4">
        <v>63.4756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>
        <v>3540</v>
      </c>
      <c r="P463" t="s">
        <v>58</v>
      </c>
      <c r="Q463" t="s">
        <v>60</v>
      </c>
      <c r="R463" t="s">
        <v>68</v>
      </c>
    </row>
    <row r="464" spans="1:18" x14ac:dyDescent="0.25">
      <c r="A464" s="3" t="s">
        <v>28</v>
      </c>
      <c r="B464" s="4" t="s">
        <v>38</v>
      </c>
      <c r="C464" t="s">
        <v>50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4">
        <v>2.9885630000000001</v>
      </c>
      <c r="H464" s="4">
        <v>2.9885630000000001</v>
      </c>
      <c r="I464" s="4">
        <v>63.4756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>
        <v>3540</v>
      </c>
      <c r="P464" t="s">
        <v>58</v>
      </c>
      <c r="Q464" t="s">
        <v>60</v>
      </c>
      <c r="R464" t="s">
        <v>68</v>
      </c>
    </row>
    <row r="465" spans="1:18" x14ac:dyDescent="0.25">
      <c r="A465" s="3" t="s">
        <v>29</v>
      </c>
      <c r="B465" s="4" t="s">
        <v>38</v>
      </c>
      <c r="C465" t="s">
        <v>50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4">
        <v>1.357915</v>
      </c>
      <c r="H465" s="4">
        <v>1.357915</v>
      </c>
      <c r="I465" s="4">
        <v>63.4756</v>
      </c>
      <c r="J465" s="4">
        <v>0</v>
      </c>
      <c r="K465" s="4">
        <v>0</v>
      </c>
      <c r="L465" s="4">
        <v>0</v>
      </c>
      <c r="M465" s="4">
        <v>0</v>
      </c>
      <c r="N465" s="4">
        <v>0</v>
      </c>
      <c r="O465">
        <v>3540</v>
      </c>
      <c r="P465" t="s">
        <v>58</v>
      </c>
      <c r="Q465" t="s">
        <v>60</v>
      </c>
      <c r="R465" t="s">
        <v>68</v>
      </c>
    </row>
    <row r="466" spans="1:18" x14ac:dyDescent="0.25">
      <c r="A466" s="3" t="s">
        <v>43</v>
      </c>
      <c r="B466" s="4" t="s">
        <v>38</v>
      </c>
      <c r="C466" t="s">
        <v>50</v>
      </c>
      <c r="D466" t="s">
        <v>31</v>
      </c>
      <c r="E466">
        <v>6</v>
      </c>
      <c r="F466" t="str">
        <f t="shared" si="7"/>
        <v>Aggregate1-in-10June Monthly System Peak Day50% Cycling6</v>
      </c>
      <c r="G466" s="4">
        <v>10.579510000000001</v>
      </c>
      <c r="H466" s="4">
        <v>10.579510000000001</v>
      </c>
      <c r="I466" s="4">
        <v>63.4756</v>
      </c>
      <c r="J466" s="4">
        <v>0</v>
      </c>
      <c r="K466" s="4">
        <v>0</v>
      </c>
      <c r="L466" s="4">
        <v>0</v>
      </c>
      <c r="M466" s="4">
        <v>0</v>
      </c>
      <c r="N466" s="4">
        <v>0</v>
      </c>
      <c r="O466">
        <v>3540</v>
      </c>
      <c r="P466" t="s">
        <v>58</v>
      </c>
      <c r="Q466" t="s">
        <v>60</v>
      </c>
      <c r="R466" t="s">
        <v>68</v>
      </c>
    </row>
    <row r="467" spans="1:18" x14ac:dyDescent="0.25">
      <c r="A467" s="3" t="s">
        <v>30</v>
      </c>
      <c r="B467" s="4" t="s">
        <v>38</v>
      </c>
      <c r="C467" t="s">
        <v>50</v>
      </c>
      <c r="D467" t="s">
        <v>26</v>
      </c>
      <c r="E467">
        <v>6</v>
      </c>
      <c r="F467" t="str">
        <f t="shared" si="7"/>
        <v>Average Per Ton1-in-10June Monthly System Peak DayAll6</v>
      </c>
      <c r="G467" s="4">
        <v>0.36438120000000002</v>
      </c>
      <c r="H467" s="4">
        <v>0.36438120000000002</v>
      </c>
      <c r="I467" s="4">
        <v>63.317399999999999</v>
      </c>
      <c r="J467" s="4">
        <v>0</v>
      </c>
      <c r="K467" s="4">
        <v>0</v>
      </c>
      <c r="L467" s="4">
        <v>0</v>
      </c>
      <c r="M467" s="4">
        <v>0</v>
      </c>
      <c r="N467" s="4">
        <v>0</v>
      </c>
      <c r="O467">
        <v>4674</v>
      </c>
      <c r="P467" t="s">
        <v>58</v>
      </c>
      <c r="Q467" t="s">
        <v>60</v>
      </c>
    </row>
    <row r="468" spans="1:18" x14ac:dyDescent="0.25">
      <c r="A468" s="3" t="s">
        <v>28</v>
      </c>
      <c r="B468" s="4" t="s">
        <v>38</v>
      </c>
      <c r="C468" t="s">
        <v>50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4">
        <v>3.306343</v>
      </c>
      <c r="H468" s="4">
        <v>3.306343</v>
      </c>
      <c r="I468" s="4">
        <v>63.317399999999999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>
        <v>4674</v>
      </c>
      <c r="P468" t="s">
        <v>58</v>
      </c>
      <c r="Q468" t="s">
        <v>60</v>
      </c>
    </row>
    <row r="469" spans="1:18" x14ac:dyDescent="0.25">
      <c r="A469" s="3" t="s">
        <v>29</v>
      </c>
      <c r="B469" s="4" t="s">
        <v>38</v>
      </c>
      <c r="C469" t="s">
        <v>50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4">
        <v>1.400566</v>
      </c>
      <c r="H469" s="4">
        <v>1.400566</v>
      </c>
      <c r="I469" s="4">
        <v>63.317399999999999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>
        <v>4674</v>
      </c>
      <c r="P469" t="s">
        <v>58</v>
      </c>
      <c r="Q469" t="s">
        <v>60</v>
      </c>
    </row>
    <row r="470" spans="1:18" x14ac:dyDescent="0.25">
      <c r="A470" s="3" t="s">
        <v>43</v>
      </c>
      <c r="B470" s="4" t="s">
        <v>38</v>
      </c>
      <c r="C470" t="s">
        <v>50</v>
      </c>
      <c r="D470" t="s">
        <v>26</v>
      </c>
      <c r="E470">
        <v>6</v>
      </c>
      <c r="F470" t="str">
        <f t="shared" si="7"/>
        <v>Aggregate1-in-10June Monthly System Peak DayAll6</v>
      </c>
      <c r="G470" s="4">
        <v>15.45384</v>
      </c>
      <c r="H470" s="4">
        <v>15.45384</v>
      </c>
      <c r="I470" s="4">
        <v>63.317399999999999</v>
      </c>
      <c r="J470" s="4">
        <v>0</v>
      </c>
      <c r="K470" s="4">
        <v>0</v>
      </c>
      <c r="L470" s="4">
        <v>0</v>
      </c>
      <c r="M470" s="4">
        <v>0</v>
      </c>
      <c r="N470" s="4">
        <v>0</v>
      </c>
      <c r="O470">
        <v>4674</v>
      </c>
      <c r="P470" t="s">
        <v>58</v>
      </c>
      <c r="Q470" t="s">
        <v>60</v>
      </c>
    </row>
    <row r="471" spans="1:18" x14ac:dyDescent="0.25">
      <c r="A471" s="3" t="s">
        <v>30</v>
      </c>
      <c r="B471" s="4" t="s">
        <v>38</v>
      </c>
      <c r="C471" t="s">
        <v>51</v>
      </c>
      <c r="D471" t="s">
        <v>47</v>
      </c>
      <c r="E471">
        <v>6</v>
      </c>
      <c r="F471" t="str">
        <f t="shared" si="7"/>
        <v>Average Per Ton1-in-10May Monthly System Peak Day30% Cycling6</v>
      </c>
      <c r="G471" s="4">
        <v>0.40758529999999998</v>
      </c>
      <c r="H471" s="4">
        <v>0.40758529999999998</v>
      </c>
      <c r="I471" s="4">
        <v>64.817700000000002</v>
      </c>
      <c r="J471" s="4">
        <v>0</v>
      </c>
      <c r="K471" s="4">
        <v>0</v>
      </c>
      <c r="L471" s="4">
        <v>0</v>
      </c>
      <c r="M471" s="4">
        <v>0</v>
      </c>
      <c r="N471" s="4">
        <v>0</v>
      </c>
      <c r="O471">
        <v>1134</v>
      </c>
      <c r="P471" t="s">
        <v>58</v>
      </c>
      <c r="Q471" t="s">
        <v>60</v>
      </c>
      <c r="R471" t="s">
        <v>69</v>
      </c>
    </row>
    <row r="472" spans="1:18" x14ac:dyDescent="0.25">
      <c r="A472" s="3" t="s">
        <v>28</v>
      </c>
      <c r="B472" s="4" t="s">
        <v>38</v>
      </c>
      <c r="C472" t="s">
        <v>51</v>
      </c>
      <c r="D472" t="s">
        <v>47</v>
      </c>
      <c r="E472">
        <v>6</v>
      </c>
      <c r="F472" t="str">
        <f t="shared" si="7"/>
        <v>Average Per Premise1-in-10May Monthly System Peak Day30% Cycling6</v>
      </c>
      <c r="G472" s="4">
        <v>4.5087780000000004</v>
      </c>
      <c r="H472" s="4">
        <v>4.5087780000000004</v>
      </c>
      <c r="I472" s="4">
        <v>64.817700000000002</v>
      </c>
      <c r="J472" s="4">
        <v>0</v>
      </c>
      <c r="K472" s="4">
        <v>0</v>
      </c>
      <c r="L472" s="4">
        <v>0</v>
      </c>
      <c r="M472" s="4">
        <v>0</v>
      </c>
      <c r="N472" s="4">
        <v>0</v>
      </c>
      <c r="O472">
        <v>1134</v>
      </c>
      <c r="P472" t="s">
        <v>58</v>
      </c>
      <c r="Q472" t="s">
        <v>60</v>
      </c>
      <c r="R472" t="s">
        <v>69</v>
      </c>
    </row>
    <row r="473" spans="1:18" x14ac:dyDescent="0.25">
      <c r="A473" s="3" t="s">
        <v>29</v>
      </c>
      <c r="B473" s="4" t="s">
        <v>38</v>
      </c>
      <c r="C473" t="s">
        <v>51</v>
      </c>
      <c r="D473" t="s">
        <v>47</v>
      </c>
      <c r="E473">
        <v>6</v>
      </c>
      <c r="F473" t="str">
        <f t="shared" si="7"/>
        <v>Average Per Device1-in-10May Monthly System Peak Day30% Cycling6</v>
      </c>
      <c r="G473" s="4">
        <v>1.5766119999999999</v>
      </c>
      <c r="H473" s="4">
        <v>1.5766119999999999</v>
      </c>
      <c r="I473" s="4">
        <v>64.817700000000002</v>
      </c>
      <c r="J473" s="4">
        <v>0</v>
      </c>
      <c r="K473" s="4">
        <v>0</v>
      </c>
      <c r="L473" s="4">
        <v>0</v>
      </c>
      <c r="M473" s="4">
        <v>0</v>
      </c>
      <c r="N473" s="4">
        <v>0</v>
      </c>
      <c r="O473">
        <v>1134</v>
      </c>
      <c r="P473" t="s">
        <v>58</v>
      </c>
      <c r="Q473" t="s">
        <v>60</v>
      </c>
      <c r="R473" t="s">
        <v>69</v>
      </c>
    </row>
    <row r="474" spans="1:18" x14ac:dyDescent="0.25">
      <c r="A474" s="3" t="s">
        <v>43</v>
      </c>
      <c r="B474" s="4" t="s">
        <v>38</v>
      </c>
      <c r="C474" t="s">
        <v>51</v>
      </c>
      <c r="D474" t="s">
        <v>47</v>
      </c>
      <c r="E474">
        <v>6</v>
      </c>
      <c r="F474" t="str">
        <f t="shared" si="7"/>
        <v>Aggregate1-in-10May Monthly System Peak Day30% Cycling6</v>
      </c>
      <c r="G474" s="4">
        <v>5.1129540000000002</v>
      </c>
      <c r="H474" s="4">
        <v>5.1129540000000002</v>
      </c>
      <c r="I474" s="4">
        <v>64.817700000000002</v>
      </c>
      <c r="J474" s="4">
        <v>0</v>
      </c>
      <c r="K474" s="4">
        <v>0</v>
      </c>
      <c r="L474" s="4">
        <v>0</v>
      </c>
      <c r="M474" s="4">
        <v>0</v>
      </c>
      <c r="N474" s="4">
        <v>0</v>
      </c>
      <c r="O474">
        <v>1134</v>
      </c>
      <c r="P474" t="s">
        <v>58</v>
      </c>
      <c r="Q474" t="s">
        <v>60</v>
      </c>
      <c r="R474" t="s">
        <v>69</v>
      </c>
    </row>
    <row r="475" spans="1:18" x14ac:dyDescent="0.25">
      <c r="A475" s="3" t="s">
        <v>30</v>
      </c>
      <c r="B475" s="4" t="s">
        <v>38</v>
      </c>
      <c r="C475" t="s">
        <v>51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4">
        <v>0.37682890000000002</v>
      </c>
      <c r="H475" s="4">
        <v>0.37682890000000002</v>
      </c>
      <c r="I475" s="4">
        <v>65.117199999999997</v>
      </c>
      <c r="J475" s="4">
        <v>0</v>
      </c>
      <c r="K475" s="4">
        <v>0</v>
      </c>
      <c r="L475" s="4">
        <v>0</v>
      </c>
      <c r="M475" s="4">
        <v>0</v>
      </c>
      <c r="N475" s="4">
        <v>0</v>
      </c>
      <c r="O475">
        <v>3540</v>
      </c>
      <c r="P475" t="s">
        <v>58</v>
      </c>
      <c r="Q475" t="s">
        <v>60</v>
      </c>
      <c r="R475" t="s">
        <v>69</v>
      </c>
    </row>
    <row r="476" spans="1:18" x14ac:dyDescent="0.25">
      <c r="A476" s="3" t="s">
        <v>28</v>
      </c>
      <c r="B476" s="4" t="s">
        <v>38</v>
      </c>
      <c r="C476" t="s">
        <v>51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4">
        <v>3.1792760000000002</v>
      </c>
      <c r="H476" s="4">
        <v>3.1792760000000002</v>
      </c>
      <c r="I476" s="4">
        <v>65.117199999999997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>
        <v>3540</v>
      </c>
      <c r="P476" t="s">
        <v>58</v>
      </c>
      <c r="Q476" t="s">
        <v>60</v>
      </c>
      <c r="R476" t="s">
        <v>69</v>
      </c>
    </row>
    <row r="477" spans="1:18" x14ac:dyDescent="0.25">
      <c r="A477" s="3" t="s">
        <v>29</v>
      </c>
      <c r="B477" s="4" t="s">
        <v>38</v>
      </c>
      <c r="C477" t="s">
        <v>51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4">
        <v>1.444569</v>
      </c>
      <c r="H477" s="4">
        <v>1.444569</v>
      </c>
      <c r="I477" s="4">
        <v>65.117199999999997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>
        <v>3540</v>
      </c>
      <c r="P477" t="s">
        <v>58</v>
      </c>
      <c r="Q477" t="s">
        <v>60</v>
      </c>
      <c r="R477" t="s">
        <v>69</v>
      </c>
    </row>
    <row r="478" spans="1:18" x14ac:dyDescent="0.25">
      <c r="A478" s="3" t="s">
        <v>43</v>
      </c>
      <c r="B478" s="4" t="s">
        <v>38</v>
      </c>
      <c r="C478" t="s">
        <v>51</v>
      </c>
      <c r="D478" t="s">
        <v>31</v>
      </c>
      <c r="E478">
        <v>6</v>
      </c>
      <c r="F478" t="str">
        <f t="shared" si="7"/>
        <v>Aggregate1-in-10May Monthly System Peak Day50% Cycling6</v>
      </c>
      <c r="G478" s="4">
        <v>11.25464</v>
      </c>
      <c r="H478" s="4">
        <v>11.25464</v>
      </c>
      <c r="I478" s="4">
        <v>65.117199999999997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>
        <v>3540</v>
      </c>
      <c r="P478" t="s">
        <v>58</v>
      </c>
      <c r="Q478" t="s">
        <v>60</v>
      </c>
      <c r="R478" t="s">
        <v>69</v>
      </c>
    </row>
    <row r="479" spans="1:18" x14ac:dyDescent="0.25">
      <c r="A479" s="3" t="s">
        <v>30</v>
      </c>
      <c r="B479" s="4" t="s">
        <v>38</v>
      </c>
      <c r="C479" t="s">
        <v>51</v>
      </c>
      <c r="D479" t="s">
        <v>26</v>
      </c>
      <c r="E479">
        <v>6</v>
      </c>
      <c r="F479" t="str">
        <f t="shared" si="7"/>
        <v>Average Per Ton1-in-10May Monthly System Peak DayAll6</v>
      </c>
      <c r="G479" s="4">
        <v>0.38429039999999998</v>
      </c>
      <c r="H479" s="4">
        <v>0.38429039999999998</v>
      </c>
      <c r="I479" s="4">
        <v>65.044600000000003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>
        <v>4674</v>
      </c>
      <c r="P479" t="s">
        <v>58</v>
      </c>
      <c r="Q479" t="s">
        <v>60</v>
      </c>
    </row>
    <row r="480" spans="1:18" x14ac:dyDescent="0.25">
      <c r="A480" s="3" t="s">
        <v>28</v>
      </c>
      <c r="B480" s="4" t="s">
        <v>38</v>
      </c>
      <c r="C480" t="s">
        <v>51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4">
        <v>3.486996</v>
      </c>
      <c r="H480" s="4">
        <v>3.486996</v>
      </c>
      <c r="I480" s="4">
        <v>65.044600000000003</v>
      </c>
      <c r="J480" s="4">
        <v>0</v>
      </c>
      <c r="K480" s="4">
        <v>0</v>
      </c>
      <c r="L480" s="4">
        <v>0</v>
      </c>
      <c r="M480" s="4">
        <v>0</v>
      </c>
      <c r="N480" s="4">
        <v>0</v>
      </c>
      <c r="O480">
        <v>4674</v>
      </c>
      <c r="P480" t="s">
        <v>58</v>
      </c>
      <c r="Q480" t="s">
        <v>60</v>
      </c>
    </row>
    <row r="481" spans="1:18" x14ac:dyDescent="0.25">
      <c r="A481" s="3" t="s">
        <v>29</v>
      </c>
      <c r="B481" s="4" t="s">
        <v>38</v>
      </c>
      <c r="C481" t="s">
        <v>51</v>
      </c>
      <c r="D481" t="s">
        <v>26</v>
      </c>
      <c r="E481">
        <v>6</v>
      </c>
      <c r="F481" t="str">
        <f t="shared" si="7"/>
        <v>Average Per Device1-in-10May Monthly System Peak DayAll6</v>
      </c>
      <c r="G481" s="4">
        <v>1.4770909999999999</v>
      </c>
      <c r="H481" s="4">
        <v>1.4770909999999999</v>
      </c>
      <c r="I481" s="4">
        <v>65.044600000000003</v>
      </c>
      <c r="J481" s="4">
        <v>0</v>
      </c>
      <c r="K481" s="4">
        <v>0</v>
      </c>
      <c r="L481" s="4">
        <v>0</v>
      </c>
      <c r="M481" s="4">
        <v>0</v>
      </c>
      <c r="N481" s="4">
        <v>0</v>
      </c>
      <c r="O481">
        <v>4674</v>
      </c>
      <c r="P481" t="s">
        <v>58</v>
      </c>
      <c r="Q481" t="s">
        <v>60</v>
      </c>
    </row>
    <row r="482" spans="1:18" x14ac:dyDescent="0.25">
      <c r="A482" s="3" t="s">
        <v>43</v>
      </c>
      <c r="B482" s="4" t="s">
        <v>38</v>
      </c>
      <c r="C482" t="s">
        <v>51</v>
      </c>
      <c r="D482" t="s">
        <v>26</v>
      </c>
      <c r="E482">
        <v>6</v>
      </c>
      <c r="F482" t="str">
        <f t="shared" si="7"/>
        <v>Aggregate1-in-10May Monthly System Peak DayAll6</v>
      </c>
      <c r="G482" s="4">
        <v>16.298220000000001</v>
      </c>
      <c r="H482" s="4">
        <v>16.298220000000001</v>
      </c>
      <c r="I482" s="4">
        <v>65.044600000000003</v>
      </c>
      <c r="J482" s="4">
        <v>0</v>
      </c>
      <c r="K482" s="4">
        <v>0</v>
      </c>
      <c r="L482" s="4">
        <v>0</v>
      </c>
      <c r="M482" s="4">
        <v>0</v>
      </c>
      <c r="N482" s="4">
        <v>0</v>
      </c>
      <c r="O482">
        <v>4674</v>
      </c>
      <c r="P482" t="s">
        <v>58</v>
      </c>
      <c r="Q482" t="s">
        <v>60</v>
      </c>
    </row>
    <row r="483" spans="1:18" x14ac:dyDescent="0.25">
      <c r="A483" s="3" t="s">
        <v>30</v>
      </c>
      <c r="B483" s="4" t="s">
        <v>38</v>
      </c>
      <c r="C483" t="s">
        <v>52</v>
      </c>
      <c r="D483" t="s">
        <v>47</v>
      </c>
      <c r="E483">
        <v>6</v>
      </c>
      <c r="F483" t="str">
        <f t="shared" si="7"/>
        <v>Average Per Ton1-in-10October Monthly System Peak Day30% Cycling6</v>
      </c>
      <c r="G483" s="4">
        <v>0.40870770000000001</v>
      </c>
      <c r="H483" s="4">
        <v>0.40870770000000001</v>
      </c>
      <c r="I483" s="4">
        <v>65.336299999999994</v>
      </c>
      <c r="J483" s="4">
        <v>0</v>
      </c>
      <c r="K483" s="4">
        <v>0</v>
      </c>
      <c r="L483" s="4">
        <v>0</v>
      </c>
      <c r="M483" s="4">
        <v>0</v>
      </c>
      <c r="N483" s="4">
        <v>0</v>
      </c>
      <c r="O483">
        <v>1134</v>
      </c>
      <c r="P483" t="s">
        <v>58</v>
      </c>
      <c r="Q483" t="s">
        <v>60</v>
      </c>
      <c r="R483" t="s">
        <v>70</v>
      </c>
    </row>
    <row r="484" spans="1:18" x14ac:dyDescent="0.25">
      <c r="A484" s="3" t="s">
        <v>28</v>
      </c>
      <c r="B484" s="4" t="s">
        <v>38</v>
      </c>
      <c r="C484" t="s">
        <v>52</v>
      </c>
      <c r="D484" t="s">
        <v>47</v>
      </c>
      <c r="E484">
        <v>6</v>
      </c>
      <c r="F484" t="str">
        <f t="shared" si="7"/>
        <v>Average Per Premise1-in-10October Monthly System Peak Day30% Cycling6</v>
      </c>
      <c r="G484" s="4">
        <v>4.5211940000000004</v>
      </c>
      <c r="H484" s="4">
        <v>4.5211940000000004</v>
      </c>
      <c r="I484" s="4">
        <v>65.336299999999994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>
        <v>1134</v>
      </c>
      <c r="P484" t="s">
        <v>58</v>
      </c>
      <c r="Q484" t="s">
        <v>60</v>
      </c>
      <c r="R484" t="s">
        <v>70</v>
      </c>
    </row>
    <row r="485" spans="1:18" x14ac:dyDescent="0.25">
      <c r="A485" s="3" t="s">
        <v>29</v>
      </c>
      <c r="B485" s="4" t="s">
        <v>38</v>
      </c>
      <c r="C485" t="s">
        <v>52</v>
      </c>
      <c r="D485" t="s">
        <v>47</v>
      </c>
      <c r="E485">
        <v>6</v>
      </c>
      <c r="F485" t="str">
        <f t="shared" si="7"/>
        <v>Average Per Device1-in-10October Monthly System Peak Day30% Cycling6</v>
      </c>
      <c r="G485" s="4">
        <v>1.580954</v>
      </c>
      <c r="H485" s="4">
        <v>1.580954</v>
      </c>
      <c r="I485" s="4">
        <v>65.336299999999994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>
        <v>1134</v>
      </c>
      <c r="P485" t="s">
        <v>58</v>
      </c>
      <c r="Q485" t="s">
        <v>60</v>
      </c>
      <c r="R485" t="s">
        <v>70</v>
      </c>
    </row>
    <row r="486" spans="1:18" x14ac:dyDescent="0.25">
      <c r="A486" s="3" t="s">
        <v>43</v>
      </c>
      <c r="B486" s="4" t="s">
        <v>38</v>
      </c>
      <c r="C486" t="s">
        <v>52</v>
      </c>
      <c r="D486" t="s">
        <v>47</v>
      </c>
      <c r="E486">
        <v>6</v>
      </c>
      <c r="F486" t="str">
        <f t="shared" si="7"/>
        <v>Aggregate1-in-10October Monthly System Peak Day30% Cycling6</v>
      </c>
      <c r="G486" s="4">
        <v>5.1270340000000001</v>
      </c>
      <c r="H486" s="4">
        <v>5.1270340000000001</v>
      </c>
      <c r="I486" s="4">
        <v>65.336299999999994</v>
      </c>
      <c r="J486" s="4">
        <v>0</v>
      </c>
      <c r="K486" s="4">
        <v>0</v>
      </c>
      <c r="L486" s="4">
        <v>0</v>
      </c>
      <c r="M486" s="4">
        <v>0</v>
      </c>
      <c r="N486" s="4">
        <v>0</v>
      </c>
      <c r="O486">
        <v>1134</v>
      </c>
      <c r="P486" t="s">
        <v>58</v>
      </c>
      <c r="Q486" t="s">
        <v>60</v>
      </c>
      <c r="R486" t="s">
        <v>70</v>
      </c>
    </row>
    <row r="487" spans="1:18" x14ac:dyDescent="0.25">
      <c r="A487" s="3" t="s">
        <v>30</v>
      </c>
      <c r="B487" s="4" t="s">
        <v>38</v>
      </c>
      <c r="C487" t="s">
        <v>52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4">
        <v>0.37851230000000002</v>
      </c>
      <c r="H487" s="4">
        <v>0.37851230000000002</v>
      </c>
      <c r="I487" s="4">
        <v>65.500699999999995</v>
      </c>
      <c r="J487" s="4">
        <v>0</v>
      </c>
      <c r="K487" s="4">
        <v>0</v>
      </c>
      <c r="L487" s="4">
        <v>0</v>
      </c>
      <c r="M487" s="4">
        <v>0</v>
      </c>
      <c r="N487" s="4">
        <v>0</v>
      </c>
      <c r="O487">
        <v>3540</v>
      </c>
      <c r="P487" t="s">
        <v>58</v>
      </c>
      <c r="Q487" t="s">
        <v>60</v>
      </c>
      <c r="R487" t="s">
        <v>70</v>
      </c>
    </row>
    <row r="488" spans="1:18" x14ac:dyDescent="0.25">
      <c r="A488" s="3" t="s">
        <v>28</v>
      </c>
      <c r="B488" s="4" t="s">
        <v>38</v>
      </c>
      <c r="C488" t="s">
        <v>52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4">
        <v>3.1934779999999998</v>
      </c>
      <c r="H488" s="4">
        <v>3.1934779999999998</v>
      </c>
      <c r="I488" s="4">
        <v>65.500699999999995</v>
      </c>
      <c r="J488" s="4">
        <v>0</v>
      </c>
      <c r="K488" s="4">
        <v>0</v>
      </c>
      <c r="L488" s="4">
        <v>0</v>
      </c>
      <c r="M488" s="4">
        <v>0</v>
      </c>
      <c r="N488" s="4">
        <v>0</v>
      </c>
      <c r="O488">
        <v>3540</v>
      </c>
      <c r="P488" t="s">
        <v>58</v>
      </c>
      <c r="Q488" t="s">
        <v>60</v>
      </c>
      <c r="R488" t="s">
        <v>70</v>
      </c>
    </row>
    <row r="489" spans="1:18" x14ac:dyDescent="0.25">
      <c r="A489" s="3" t="s">
        <v>29</v>
      </c>
      <c r="B489" s="4" t="s">
        <v>38</v>
      </c>
      <c r="C489" t="s">
        <v>52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4">
        <v>1.451022</v>
      </c>
      <c r="H489" s="4">
        <v>1.451022</v>
      </c>
      <c r="I489" s="4">
        <v>65.500699999999995</v>
      </c>
      <c r="J489" s="4">
        <v>0</v>
      </c>
      <c r="K489" s="4">
        <v>0</v>
      </c>
      <c r="L489" s="4">
        <v>0</v>
      </c>
      <c r="M489" s="4">
        <v>0</v>
      </c>
      <c r="N489" s="4">
        <v>0</v>
      </c>
      <c r="O489">
        <v>3540</v>
      </c>
      <c r="P489" t="s">
        <v>58</v>
      </c>
      <c r="Q489" t="s">
        <v>60</v>
      </c>
      <c r="R489" t="s">
        <v>70</v>
      </c>
    </row>
    <row r="490" spans="1:18" x14ac:dyDescent="0.25">
      <c r="A490" s="3" t="s">
        <v>43</v>
      </c>
      <c r="B490" s="4" t="s">
        <v>38</v>
      </c>
      <c r="C490" t="s">
        <v>52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4">
        <v>11.30491</v>
      </c>
      <c r="H490" s="4">
        <v>11.30491</v>
      </c>
      <c r="I490" s="4">
        <v>65.500699999999995</v>
      </c>
      <c r="J490" s="4">
        <v>0</v>
      </c>
      <c r="K490" s="4">
        <v>0</v>
      </c>
      <c r="L490" s="4">
        <v>0</v>
      </c>
      <c r="M490" s="4">
        <v>0</v>
      </c>
      <c r="N490" s="4">
        <v>0</v>
      </c>
      <c r="O490">
        <v>3540</v>
      </c>
      <c r="P490" t="s">
        <v>58</v>
      </c>
      <c r="Q490" t="s">
        <v>60</v>
      </c>
      <c r="R490" t="s">
        <v>70</v>
      </c>
    </row>
    <row r="491" spans="1:18" x14ac:dyDescent="0.25">
      <c r="A491" s="3" t="s">
        <v>30</v>
      </c>
      <c r="B491" s="4" t="s">
        <v>38</v>
      </c>
      <c r="C491" t="s">
        <v>52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4">
        <v>0.38583770000000001</v>
      </c>
      <c r="H491" s="4">
        <v>0.38583770000000001</v>
      </c>
      <c r="I491" s="4">
        <v>65.460800000000006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>
        <v>4674</v>
      </c>
      <c r="P491" t="s">
        <v>58</v>
      </c>
      <c r="Q491" t="s">
        <v>60</v>
      </c>
    </row>
    <row r="492" spans="1:18" x14ac:dyDescent="0.25">
      <c r="A492" s="3" t="s">
        <v>28</v>
      </c>
      <c r="B492" s="4" t="s">
        <v>38</v>
      </c>
      <c r="C492" t="s">
        <v>52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4">
        <v>3.5010349999999999</v>
      </c>
      <c r="H492" s="4">
        <v>3.5010349999999999</v>
      </c>
      <c r="I492" s="4">
        <v>65.460800000000006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>
        <v>4674</v>
      </c>
      <c r="P492" t="s">
        <v>58</v>
      </c>
      <c r="Q492" t="s">
        <v>60</v>
      </c>
    </row>
    <row r="493" spans="1:18" x14ac:dyDescent="0.25">
      <c r="A493" s="3" t="s">
        <v>29</v>
      </c>
      <c r="B493" s="4" t="s">
        <v>38</v>
      </c>
      <c r="C493" t="s">
        <v>52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4">
        <v>1.4830380000000001</v>
      </c>
      <c r="H493" s="4">
        <v>1.4830380000000001</v>
      </c>
      <c r="I493" s="4">
        <v>65.460800000000006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>
        <v>4674</v>
      </c>
      <c r="P493" t="s">
        <v>58</v>
      </c>
      <c r="Q493" t="s">
        <v>60</v>
      </c>
    </row>
    <row r="494" spans="1:18" x14ac:dyDescent="0.25">
      <c r="A494" s="3" t="s">
        <v>43</v>
      </c>
      <c r="B494" s="4" t="s">
        <v>38</v>
      </c>
      <c r="C494" t="s">
        <v>52</v>
      </c>
      <c r="D494" t="s">
        <v>26</v>
      </c>
      <c r="E494">
        <v>6</v>
      </c>
      <c r="F494" t="str">
        <f t="shared" si="7"/>
        <v>Aggregate1-in-10October Monthly System Peak DayAll6</v>
      </c>
      <c r="G494" s="4">
        <v>16.36384</v>
      </c>
      <c r="H494" s="4">
        <v>16.36384</v>
      </c>
      <c r="I494" s="4">
        <v>65.460800000000006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>
        <v>4674</v>
      </c>
      <c r="P494" t="s">
        <v>58</v>
      </c>
      <c r="Q494" t="s">
        <v>60</v>
      </c>
    </row>
    <row r="495" spans="1:18" x14ac:dyDescent="0.25">
      <c r="A495" s="3" t="s">
        <v>30</v>
      </c>
      <c r="B495" s="4" t="s">
        <v>38</v>
      </c>
      <c r="C495" t="s">
        <v>53</v>
      </c>
      <c r="D495" t="s">
        <v>47</v>
      </c>
      <c r="E495">
        <v>6</v>
      </c>
      <c r="F495" t="str">
        <f t="shared" si="7"/>
        <v>Average Per Ton1-in-10September Monthly System Peak Day30% Cycling6</v>
      </c>
      <c r="G495" s="4">
        <v>0.4294077</v>
      </c>
      <c r="H495" s="4">
        <v>0.4294077</v>
      </c>
      <c r="I495" s="4">
        <v>69.817700000000002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>
        <v>1134</v>
      </c>
      <c r="P495" t="s">
        <v>58</v>
      </c>
      <c r="Q495" t="s">
        <v>60</v>
      </c>
      <c r="R495" t="s">
        <v>71</v>
      </c>
    </row>
    <row r="496" spans="1:18" x14ac:dyDescent="0.25">
      <c r="A496" s="3" t="s">
        <v>28</v>
      </c>
      <c r="B496" s="4" t="s">
        <v>38</v>
      </c>
      <c r="C496" t="s">
        <v>53</v>
      </c>
      <c r="D496" t="s">
        <v>47</v>
      </c>
      <c r="E496">
        <v>6</v>
      </c>
      <c r="F496" t="str">
        <f t="shared" si="7"/>
        <v>Average Per Premise1-in-10September Monthly System Peak Day30% Cycling6</v>
      </c>
      <c r="G496" s="4">
        <v>4.7501810000000004</v>
      </c>
      <c r="H496" s="4">
        <v>4.7501810000000004</v>
      </c>
      <c r="I496" s="4">
        <v>69.817700000000002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>
        <v>1134</v>
      </c>
      <c r="P496" t="s">
        <v>58</v>
      </c>
      <c r="Q496" t="s">
        <v>60</v>
      </c>
      <c r="R496" t="s">
        <v>71</v>
      </c>
    </row>
    <row r="497" spans="1:18" x14ac:dyDescent="0.25">
      <c r="A497" s="3" t="s">
        <v>29</v>
      </c>
      <c r="B497" s="4" t="s">
        <v>38</v>
      </c>
      <c r="C497" t="s">
        <v>53</v>
      </c>
      <c r="D497" t="s">
        <v>47</v>
      </c>
      <c r="E497">
        <v>6</v>
      </c>
      <c r="F497" t="str">
        <f t="shared" si="7"/>
        <v>Average Per Device1-in-10September Monthly System Peak Day30% Cycling6</v>
      </c>
      <c r="G497" s="4">
        <v>1.661025</v>
      </c>
      <c r="H497" s="4">
        <v>1.661025</v>
      </c>
      <c r="I497" s="4">
        <v>69.817700000000002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>
        <v>1134</v>
      </c>
      <c r="P497" t="s">
        <v>58</v>
      </c>
      <c r="Q497" t="s">
        <v>60</v>
      </c>
      <c r="R497" t="s">
        <v>71</v>
      </c>
    </row>
    <row r="498" spans="1:18" x14ac:dyDescent="0.25">
      <c r="A498" s="3" t="s">
        <v>43</v>
      </c>
      <c r="B498" s="4" t="s">
        <v>38</v>
      </c>
      <c r="C498" t="s">
        <v>53</v>
      </c>
      <c r="D498" t="s">
        <v>47</v>
      </c>
      <c r="E498">
        <v>6</v>
      </c>
      <c r="F498" t="str">
        <f t="shared" si="7"/>
        <v>Aggregate1-in-10September Monthly System Peak Day30% Cycling6</v>
      </c>
      <c r="G498" s="4">
        <v>5.3867050000000001</v>
      </c>
      <c r="H498" s="4">
        <v>5.3867050000000001</v>
      </c>
      <c r="I498" s="4">
        <v>69.817700000000002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>
        <v>1134</v>
      </c>
      <c r="P498" t="s">
        <v>58</v>
      </c>
      <c r="Q498" t="s">
        <v>60</v>
      </c>
      <c r="R498" t="s">
        <v>71</v>
      </c>
    </row>
    <row r="499" spans="1:18" x14ac:dyDescent="0.25">
      <c r="A499" s="3" t="s">
        <v>30</v>
      </c>
      <c r="B499" s="4" t="s">
        <v>38</v>
      </c>
      <c r="C499" t="s">
        <v>53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4">
        <v>0.41630050000000002</v>
      </c>
      <c r="H499" s="4">
        <v>0.41630050000000002</v>
      </c>
      <c r="I499" s="4">
        <v>70.117199999999997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>
        <v>3540</v>
      </c>
      <c r="P499" t="s">
        <v>58</v>
      </c>
      <c r="Q499" t="s">
        <v>60</v>
      </c>
      <c r="R499" t="s">
        <v>71</v>
      </c>
    </row>
    <row r="500" spans="1:18" x14ac:dyDescent="0.25">
      <c r="A500" s="3" t="s">
        <v>28</v>
      </c>
      <c r="B500" s="4" t="s">
        <v>38</v>
      </c>
      <c r="C500" t="s">
        <v>53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4">
        <v>3.5122939999999998</v>
      </c>
      <c r="H500" s="4">
        <v>3.5122939999999998</v>
      </c>
      <c r="I500" s="4">
        <v>70.117199999999997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>
        <v>3540</v>
      </c>
      <c r="P500" t="s">
        <v>58</v>
      </c>
      <c r="Q500" t="s">
        <v>60</v>
      </c>
      <c r="R500" t="s">
        <v>71</v>
      </c>
    </row>
    <row r="501" spans="1:18" x14ac:dyDescent="0.25">
      <c r="A501" s="3" t="s">
        <v>29</v>
      </c>
      <c r="B501" s="4" t="s">
        <v>38</v>
      </c>
      <c r="C501" t="s">
        <v>53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4">
        <v>1.5958829999999999</v>
      </c>
      <c r="H501" s="4">
        <v>1.5958829999999999</v>
      </c>
      <c r="I501" s="4">
        <v>70.117199999999997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>
        <v>3540</v>
      </c>
      <c r="P501" t="s">
        <v>58</v>
      </c>
      <c r="Q501" t="s">
        <v>60</v>
      </c>
      <c r="R501" t="s">
        <v>71</v>
      </c>
    </row>
    <row r="502" spans="1:18" x14ac:dyDescent="0.25">
      <c r="A502" s="3" t="s">
        <v>43</v>
      </c>
      <c r="B502" s="4" t="s">
        <v>38</v>
      </c>
      <c r="C502" t="s">
        <v>53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4">
        <v>12.43352</v>
      </c>
      <c r="H502" s="4">
        <v>12.43352</v>
      </c>
      <c r="I502" s="4">
        <v>70.117199999999997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>
        <v>3540</v>
      </c>
      <c r="P502" t="s">
        <v>58</v>
      </c>
      <c r="Q502" t="s">
        <v>60</v>
      </c>
      <c r="R502" t="s">
        <v>71</v>
      </c>
    </row>
    <row r="503" spans="1:18" x14ac:dyDescent="0.25">
      <c r="A503" s="3" t="s">
        <v>30</v>
      </c>
      <c r="B503" s="4" t="s">
        <v>38</v>
      </c>
      <c r="C503" t="s">
        <v>53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4">
        <v>0.41948029999999997</v>
      </c>
      <c r="H503" s="4">
        <v>0.41948029999999997</v>
      </c>
      <c r="I503" s="4">
        <v>70.044600000000003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>
        <v>4674</v>
      </c>
      <c r="P503" t="s">
        <v>58</v>
      </c>
      <c r="Q503" t="s">
        <v>60</v>
      </c>
    </row>
    <row r="504" spans="1:18" x14ac:dyDescent="0.25">
      <c r="A504" s="3" t="s">
        <v>28</v>
      </c>
      <c r="B504" s="4" t="s">
        <v>38</v>
      </c>
      <c r="C504" t="s">
        <v>53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4">
        <v>3.8063039999999999</v>
      </c>
      <c r="H504" s="4">
        <v>3.8063039999999999</v>
      </c>
      <c r="I504" s="4">
        <v>70.044600000000003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>
        <v>4674</v>
      </c>
      <c r="P504" t="s">
        <v>58</v>
      </c>
      <c r="Q504" t="s">
        <v>60</v>
      </c>
    </row>
    <row r="505" spans="1:18" x14ac:dyDescent="0.25">
      <c r="A505" s="3" t="s">
        <v>29</v>
      </c>
      <c r="B505" s="4" t="s">
        <v>38</v>
      </c>
      <c r="C505" t="s">
        <v>53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4">
        <v>1.612349</v>
      </c>
      <c r="H505" s="4">
        <v>1.612349</v>
      </c>
      <c r="I505" s="4">
        <v>70.044600000000003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>
        <v>4674</v>
      </c>
      <c r="P505" t="s">
        <v>58</v>
      </c>
      <c r="Q505" t="s">
        <v>60</v>
      </c>
    </row>
    <row r="506" spans="1:18" x14ac:dyDescent="0.25">
      <c r="A506" s="3" t="s">
        <v>43</v>
      </c>
      <c r="B506" s="4" t="s">
        <v>38</v>
      </c>
      <c r="C506" t="s">
        <v>53</v>
      </c>
      <c r="D506" t="s">
        <v>26</v>
      </c>
      <c r="E506">
        <v>6</v>
      </c>
      <c r="F506" t="str">
        <f t="shared" si="7"/>
        <v>Aggregate1-in-10September Monthly System Peak DayAll6</v>
      </c>
      <c r="G506" s="4">
        <v>17.790659999999999</v>
      </c>
      <c r="H506" s="4">
        <v>17.790659999999999</v>
      </c>
      <c r="I506" s="4">
        <v>70.044600000000003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>
        <v>4674</v>
      </c>
      <c r="P506" t="s">
        <v>58</v>
      </c>
      <c r="Q506" t="s">
        <v>60</v>
      </c>
    </row>
    <row r="507" spans="1:18" x14ac:dyDescent="0.25">
      <c r="A507" s="3" t="s">
        <v>30</v>
      </c>
      <c r="B507" s="4" t="s">
        <v>38</v>
      </c>
      <c r="C507" t="s">
        <v>48</v>
      </c>
      <c r="D507" t="s">
        <v>47</v>
      </c>
      <c r="E507">
        <v>7</v>
      </c>
      <c r="F507" t="str">
        <f t="shared" si="7"/>
        <v>Average Per Ton1-in-10August Monthly System Peak Day30% Cycling7</v>
      </c>
      <c r="G507" s="4">
        <v>0.48824060000000002</v>
      </c>
      <c r="H507" s="4">
        <v>0.48824060000000002</v>
      </c>
      <c r="I507" s="4">
        <v>70.252600000000001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>
        <v>1134</v>
      </c>
      <c r="P507" t="s">
        <v>58</v>
      </c>
      <c r="Q507" t="s">
        <v>60</v>
      </c>
      <c r="R507" t="s">
        <v>66</v>
      </c>
    </row>
    <row r="508" spans="1:18" x14ac:dyDescent="0.25">
      <c r="A508" s="3" t="s">
        <v>28</v>
      </c>
      <c r="B508" s="4" t="s">
        <v>38</v>
      </c>
      <c r="C508" t="s">
        <v>48</v>
      </c>
      <c r="D508" t="s">
        <v>47</v>
      </c>
      <c r="E508">
        <v>7</v>
      </c>
      <c r="F508" t="str">
        <f t="shared" si="7"/>
        <v>Average Per Premise1-in-10August Monthly System Peak Day30% Cycling7</v>
      </c>
      <c r="G508" s="4">
        <v>5.4009999999999998</v>
      </c>
      <c r="H508" s="4">
        <v>5.4009999999999998</v>
      </c>
      <c r="I508" s="4">
        <v>70.252600000000001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>
        <v>1134</v>
      </c>
      <c r="P508" t="s">
        <v>58</v>
      </c>
      <c r="Q508" t="s">
        <v>60</v>
      </c>
      <c r="R508" t="s">
        <v>66</v>
      </c>
    </row>
    <row r="509" spans="1:18" x14ac:dyDescent="0.25">
      <c r="A509" s="3" t="s">
        <v>29</v>
      </c>
      <c r="B509" s="4" t="s">
        <v>38</v>
      </c>
      <c r="C509" t="s">
        <v>48</v>
      </c>
      <c r="D509" t="s">
        <v>47</v>
      </c>
      <c r="E509">
        <v>7</v>
      </c>
      <c r="F509" t="str">
        <f t="shared" si="7"/>
        <v>Average Per Device1-in-10August Monthly System Peak Day30% Cycling7</v>
      </c>
      <c r="G509" s="4">
        <v>1.888601</v>
      </c>
      <c r="H509" s="4">
        <v>1.888601</v>
      </c>
      <c r="I509" s="4">
        <v>70.252600000000001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>
        <v>1134</v>
      </c>
      <c r="P509" t="s">
        <v>58</v>
      </c>
      <c r="Q509" t="s">
        <v>60</v>
      </c>
      <c r="R509" t="s">
        <v>66</v>
      </c>
    </row>
    <row r="510" spans="1:18" x14ac:dyDescent="0.25">
      <c r="A510" s="3" t="s">
        <v>43</v>
      </c>
      <c r="B510" s="4" t="s">
        <v>38</v>
      </c>
      <c r="C510" t="s">
        <v>48</v>
      </c>
      <c r="D510" t="s">
        <v>47</v>
      </c>
      <c r="E510">
        <v>7</v>
      </c>
      <c r="F510" t="str">
        <f t="shared" si="7"/>
        <v>Aggregate1-in-10August Monthly System Peak Day30% Cycling7</v>
      </c>
      <c r="G510" s="4">
        <v>6.1247340000000001</v>
      </c>
      <c r="H510" s="4">
        <v>6.1247340000000001</v>
      </c>
      <c r="I510" s="4">
        <v>70.252600000000001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>
        <v>1134</v>
      </c>
      <c r="P510" t="s">
        <v>58</v>
      </c>
      <c r="Q510" t="s">
        <v>60</v>
      </c>
      <c r="R510" t="s">
        <v>66</v>
      </c>
    </row>
    <row r="511" spans="1:18" x14ac:dyDescent="0.25">
      <c r="A511" s="3" t="s">
        <v>30</v>
      </c>
      <c r="B511" s="4" t="s">
        <v>38</v>
      </c>
      <c r="C511" t="s">
        <v>48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4">
        <v>0.45636569999999999</v>
      </c>
      <c r="H511" s="4">
        <v>0.45636569999999999</v>
      </c>
      <c r="I511" s="4">
        <v>70.491799999999998</v>
      </c>
      <c r="J511" s="4">
        <v>0</v>
      </c>
      <c r="K511" s="4">
        <v>0</v>
      </c>
      <c r="L511" s="4">
        <v>0</v>
      </c>
      <c r="M511" s="4">
        <v>0</v>
      </c>
      <c r="N511" s="4">
        <v>0</v>
      </c>
      <c r="O511">
        <v>3540</v>
      </c>
      <c r="P511" t="s">
        <v>58</v>
      </c>
      <c r="Q511" t="s">
        <v>60</v>
      </c>
      <c r="R511" t="s">
        <v>66</v>
      </c>
    </row>
    <row r="512" spans="1:18" x14ac:dyDescent="0.25">
      <c r="A512" s="3" t="s">
        <v>28</v>
      </c>
      <c r="B512" s="4" t="s">
        <v>38</v>
      </c>
      <c r="C512" t="s">
        <v>48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4">
        <v>3.8503210000000001</v>
      </c>
      <c r="H512" s="4">
        <v>3.8503210000000001</v>
      </c>
      <c r="I512" s="4">
        <v>70.491799999999998</v>
      </c>
      <c r="J512" s="4">
        <v>0</v>
      </c>
      <c r="K512" s="4">
        <v>0</v>
      </c>
      <c r="L512" s="4">
        <v>0</v>
      </c>
      <c r="M512" s="4">
        <v>0</v>
      </c>
      <c r="N512" s="4">
        <v>0</v>
      </c>
      <c r="O512">
        <v>3540</v>
      </c>
      <c r="P512" t="s">
        <v>58</v>
      </c>
      <c r="Q512" t="s">
        <v>60</v>
      </c>
      <c r="R512" t="s">
        <v>66</v>
      </c>
    </row>
    <row r="513" spans="1:18" x14ac:dyDescent="0.25">
      <c r="A513" s="3" t="s">
        <v>29</v>
      </c>
      <c r="B513" s="4" t="s">
        <v>38</v>
      </c>
      <c r="C513" t="s">
        <v>48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4">
        <v>1.7494719999999999</v>
      </c>
      <c r="H513" s="4">
        <v>1.7494719999999999</v>
      </c>
      <c r="I513" s="4">
        <v>70.491799999999998</v>
      </c>
      <c r="J513" s="4">
        <v>0</v>
      </c>
      <c r="K513" s="4">
        <v>0</v>
      </c>
      <c r="L513" s="4">
        <v>0</v>
      </c>
      <c r="M513" s="4">
        <v>0</v>
      </c>
      <c r="N513" s="4">
        <v>0</v>
      </c>
      <c r="O513">
        <v>3540</v>
      </c>
      <c r="P513" t="s">
        <v>58</v>
      </c>
      <c r="Q513" t="s">
        <v>60</v>
      </c>
      <c r="R513" t="s">
        <v>66</v>
      </c>
    </row>
    <row r="514" spans="1:18" x14ac:dyDescent="0.25">
      <c r="A514" s="3" t="s">
        <v>43</v>
      </c>
      <c r="B514" s="4" t="s">
        <v>38</v>
      </c>
      <c r="C514" t="s">
        <v>48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4">
        <v>13.630140000000001</v>
      </c>
      <c r="H514" s="4">
        <v>13.630140000000001</v>
      </c>
      <c r="I514" s="4">
        <v>70.491799999999998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>
        <v>3540</v>
      </c>
      <c r="P514" t="s">
        <v>58</v>
      </c>
      <c r="Q514" t="s">
        <v>60</v>
      </c>
      <c r="R514" t="s">
        <v>66</v>
      </c>
    </row>
    <row r="515" spans="1:18" x14ac:dyDescent="0.25">
      <c r="A515" s="3" t="s">
        <v>30</v>
      </c>
      <c r="B515" s="4" t="s">
        <v>38</v>
      </c>
      <c r="C515" t="s">
        <v>48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4">
        <v>0.46409859999999997</v>
      </c>
      <c r="H515" s="4">
        <v>0.46409859999999997</v>
      </c>
      <c r="I515" s="4">
        <v>70.433800000000005</v>
      </c>
      <c r="J515" s="4">
        <v>0</v>
      </c>
      <c r="K515" s="4">
        <v>0</v>
      </c>
      <c r="L515" s="4">
        <v>0</v>
      </c>
      <c r="M515" s="4">
        <v>0</v>
      </c>
      <c r="N515" s="4">
        <v>0</v>
      </c>
      <c r="O515">
        <v>4674</v>
      </c>
      <c r="P515" t="s">
        <v>58</v>
      </c>
      <c r="Q515" t="s">
        <v>60</v>
      </c>
    </row>
    <row r="516" spans="1:18" x14ac:dyDescent="0.25">
      <c r="A516" s="3" t="s">
        <v>28</v>
      </c>
      <c r="B516" s="4" t="s">
        <v>38</v>
      </c>
      <c r="C516" t="s">
        <v>48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4">
        <v>4.211163</v>
      </c>
      <c r="H516" s="4">
        <v>4.211163</v>
      </c>
      <c r="I516" s="4">
        <v>70.433800000000005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>
        <v>4674</v>
      </c>
      <c r="P516" t="s">
        <v>58</v>
      </c>
      <c r="Q516" t="s">
        <v>60</v>
      </c>
    </row>
    <row r="517" spans="1:18" x14ac:dyDescent="0.25">
      <c r="A517" s="3" t="s">
        <v>29</v>
      </c>
      <c r="B517" s="4" t="s">
        <v>38</v>
      </c>
      <c r="C517" t="s">
        <v>48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4">
        <v>1.7838480000000001</v>
      </c>
      <c r="H517" s="4">
        <v>1.7838480000000001</v>
      </c>
      <c r="I517" s="4">
        <v>70.433800000000005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>
        <v>4674</v>
      </c>
      <c r="P517" t="s">
        <v>58</v>
      </c>
      <c r="Q517" t="s">
        <v>60</v>
      </c>
    </row>
    <row r="518" spans="1:18" x14ac:dyDescent="0.25">
      <c r="A518" s="3" t="s">
        <v>43</v>
      </c>
      <c r="B518" s="4" t="s">
        <v>38</v>
      </c>
      <c r="C518" t="s">
        <v>48</v>
      </c>
      <c r="D518" t="s">
        <v>26</v>
      </c>
      <c r="E518">
        <v>7</v>
      </c>
      <c r="F518" t="str">
        <f t="shared" si="8"/>
        <v>Aggregate1-in-10August Monthly System Peak DayAll7</v>
      </c>
      <c r="G518" s="4">
        <v>19.682980000000001</v>
      </c>
      <c r="H518" s="4">
        <v>19.682980000000001</v>
      </c>
      <c r="I518" s="4">
        <v>70.433800000000005</v>
      </c>
      <c r="J518" s="4">
        <v>0</v>
      </c>
      <c r="K518" s="4">
        <v>0</v>
      </c>
      <c r="L518" s="4">
        <v>0</v>
      </c>
      <c r="M518" s="4">
        <v>0</v>
      </c>
      <c r="N518" s="4">
        <v>0</v>
      </c>
      <c r="O518">
        <v>4674</v>
      </c>
      <c r="P518" t="s">
        <v>58</v>
      </c>
      <c r="Q518" t="s">
        <v>60</v>
      </c>
    </row>
    <row r="519" spans="1:18" x14ac:dyDescent="0.25">
      <c r="A519" s="3" t="s">
        <v>30</v>
      </c>
      <c r="B519" s="4" t="s">
        <v>38</v>
      </c>
      <c r="C519" t="s">
        <v>37</v>
      </c>
      <c r="D519" t="s">
        <v>47</v>
      </c>
      <c r="E519">
        <v>7</v>
      </c>
      <c r="F519" t="str">
        <f t="shared" si="8"/>
        <v>Average Per Ton1-in-10August Typical Event Day30% Cycling7</v>
      </c>
      <c r="G519" s="4">
        <v>0.48307509999999998</v>
      </c>
      <c r="H519" s="4">
        <v>0.48307509999999998</v>
      </c>
      <c r="I519" s="4">
        <v>69.042100000000005</v>
      </c>
      <c r="J519" s="4">
        <v>0</v>
      </c>
      <c r="K519" s="4">
        <v>0</v>
      </c>
      <c r="L519" s="4">
        <v>0</v>
      </c>
      <c r="M519" s="4">
        <v>0</v>
      </c>
      <c r="N519" s="4">
        <v>0</v>
      </c>
      <c r="O519">
        <v>1134</v>
      </c>
      <c r="P519" t="s">
        <v>58</v>
      </c>
      <c r="Q519" t="s">
        <v>60</v>
      </c>
      <c r="R519" t="s">
        <v>66</v>
      </c>
    </row>
    <row r="520" spans="1:18" x14ac:dyDescent="0.25">
      <c r="A520" s="3" t="s">
        <v>28</v>
      </c>
      <c r="B520" s="4" t="s">
        <v>38</v>
      </c>
      <c r="C520" t="s">
        <v>37</v>
      </c>
      <c r="D520" t="s">
        <v>47</v>
      </c>
      <c r="E520">
        <v>7</v>
      </c>
      <c r="F520" t="str">
        <f t="shared" si="8"/>
        <v>Average Per Premise1-in-10August Typical Event Day30% Cycling7</v>
      </c>
      <c r="G520" s="4">
        <v>5.3438590000000001</v>
      </c>
      <c r="H520" s="4">
        <v>5.343858</v>
      </c>
      <c r="I520" s="4">
        <v>69.042100000000005</v>
      </c>
      <c r="J520" s="4">
        <v>0</v>
      </c>
      <c r="K520" s="4">
        <v>0</v>
      </c>
      <c r="L520" s="4">
        <v>0</v>
      </c>
      <c r="M520" s="4">
        <v>0</v>
      </c>
      <c r="N520" s="4">
        <v>0</v>
      </c>
      <c r="O520">
        <v>1134</v>
      </c>
      <c r="P520" t="s">
        <v>58</v>
      </c>
      <c r="Q520" t="s">
        <v>60</v>
      </c>
      <c r="R520" t="s">
        <v>66</v>
      </c>
    </row>
    <row r="521" spans="1:18" x14ac:dyDescent="0.25">
      <c r="A521" s="3" t="s">
        <v>29</v>
      </c>
      <c r="B521" s="4" t="s">
        <v>38</v>
      </c>
      <c r="C521" t="s">
        <v>37</v>
      </c>
      <c r="D521" t="s">
        <v>47</v>
      </c>
      <c r="E521">
        <v>7</v>
      </c>
      <c r="F521" t="str">
        <f t="shared" si="8"/>
        <v>Average Per Device1-in-10August Typical Event Day30% Cycling7</v>
      </c>
      <c r="G521" s="4">
        <v>1.8686199999999999</v>
      </c>
      <c r="H521" s="4">
        <v>1.8686199999999999</v>
      </c>
      <c r="I521" s="4">
        <v>69.042100000000005</v>
      </c>
      <c r="J521" s="4">
        <v>0</v>
      </c>
      <c r="K521" s="4">
        <v>0</v>
      </c>
      <c r="L521" s="4">
        <v>0</v>
      </c>
      <c r="M521" s="4">
        <v>0</v>
      </c>
      <c r="N521" s="4">
        <v>0</v>
      </c>
      <c r="O521">
        <v>1134</v>
      </c>
      <c r="P521" t="s">
        <v>58</v>
      </c>
      <c r="Q521" t="s">
        <v>60</v>
      </c>
      <c r="R521" t="s">
        <v>66</v>
      </c>
    </row>
    <row r="522" spans="1:18" x14ac:dyDescent="0.25">
      <c r="A522" s="3" t="s">
        <v>43</v>
      </c>
      <c r="B522" s="4" t="s">
        <v>38</v>
      </c>
      <c r="C522" t="s">
        <v>37</v>
      </c>
      <c r="D522" t="s">
        <v>47</v>
      </c>
      <c r="E522">
        <v>7</v>
      </c>
      <c r="F522" t="str">
        <f t="shared" si="8"/>
        <v>Aggregate1-in-10August Typical Event Day30% Cycling7</v>
      </c>
      <c r="G522" s="4">
        <v>6.0599360000000004</v>
      </c>
      <c r="H522" s="4">
        <v>6.0599350000000003</v>
      </c>
      <c r="I522" s="4">
        <v>69.042100000000005</v>
      </c>
      <c r="J522" s="4">
        <v>0</v>
      </c>
      <c r="K522" s="4">
        <v>0</v>
      </c>
      <c r="L522" s="4">
        <v>0</v>
      </c>
      <c r="M522" s="4">
        <v>0</v>
      </c>
      <c r="N522" s="4">
        <v>0</v>
      </c>
      <c r="O522">
        <v>1134</v>
      </c>
      <c r="P522" t="s">
        <v>58</v>
      </c>
      <c r="Q522" t="s">
        <v>60</v>
      </c>
      <c r="R522" t="s">
        <v>66</v>
      </c>
    </row>
    <row r="523" spans="1:18" x14ac:dyDescent="0.25">
      <c r="A523" s="3" t="s">
        <v>30</v>
      </c>
      <c r="B523" s="4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4">
        <v>0.44586799999999999</v>
      </c>
      <c r="H523" s="4">
        <v>0.44586799999999999</v>
      </c>
      <c r="I523" s="4">
        <v>69.306399999999996</v>
      </c>
      <c r="J523" s="4">
        <v>0</v>
      </c>
      <c r="K523" s="4">
        <v>0</v>
      </c>
      <c r="L523" s="4">
        <v>0</v>
      </c>
      <c r="M523" s="4">
        <v>0</v>
      </c>
      <c r="N523" s="4">
        <v>0</v>
      </c>
      <c r="O523">
        <v>3540</v>
      </c>
      <c r="P523" t="s">
        <v>58</v>
      </c>
      <c r="Q523" t="s">
        <v>60</v>
      </c>
      <c r="R523" t="s">
        <v>66</v>
      </c>
    </row>
    <row r="524" spans="1:18" x14ac:dyDescent="0.25">
      <c r="A524" s="3" t="s">
        <v>28</v>
      </c>
      <c r="B524" s="4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4">
        <v>3.7617530000000001</v>
      </c>
      <c r="H524" s="4">
        <v>3.7617530000000001</v>
      </c>
      <c r="I524" s="4">
        <v>69.306399999999996</v>
      </c>
      <c r="J524" s="4">
        <v>0</v>
      </c>
      <c r="K524" s="4">
        <v>0</v>
      </c>
      <c r="L524" s="4">
        <v>0</v>
      </c>
      <c r="M524" s="4">
        <v>0</v>
      </c>
      <c r="N524" s="4">
        <v>0</v>
      </c>
      <c r="O524">
        <v>3540</v>
      </c>
      <c r="P524" t="s">
        <v>58</v>
      </c>
      <c r="Q524" t="s">
        <v>60</v>
      </c>
      <c r="R524" t="s">
        <v>66</v>
      </c>
    </row>
    <row r="525" spans="1:18" x14ac:dyDescent="0.25">
      <c r="A525" s="3" t="s">
        <v>29</v>
      </c>
      <c r="B525" s="4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4">
        <v>1.7092290000000001</v>
      </c>
      <c r="H525" s="4">
        <v>1.7092290000000001</v>
      </c>
      <c r="I525" s="4">
        <v>69.306399999999996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>
        <v>3540</v>
      </c>
      <c r="P525" t="s">
        <v>58</v>
      </c>
      <c r="Q525" t="s">
        <v>60</v>
      </c>
      <c r="R525" t="s">
        <v>66</v>
      </c>
    </row>
    <row r="526" spans="1:18" x14ac:dyDescent="0.25">
      <c r="A526" s="3" t="s">
        <v>43</v>
      </c>
      <c r="B526" s="4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4">
        <v>13.316610000000001</v>
      </c>
      <c r="H526" s="4">
        <v>13.316610000000001</v>
      </c>
      <c r="I526" s="4">
        <v>69.306399999999996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>
        <v>3540</v>
      </c>
      <c r="P526" t="s">
        <v>58</v>
      </c>
      <c r="Q526" t="s">
        <v>60</v>
      </c>
      <c r="R526" t="s">
        <v>66</v>
      </c>
    </row>
    <row r="527" spans="1:18" x14ac:dyDescent="0.25">
      <c r="A527" s="3" t="s">
        <v>30</v>
      </c>
      <c r="B527" s="4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4">
        <v>0.45489439999999998</v>
      </c>
      <c r="H527" s="4">
        <v>0.45489449999999998</v>
      </c>
      <c r="I527" s="4">
        <v>69.2423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>
        <v>4674</v>
      </c>
      <c r="P527" t="s">
        <v>58</v>
      </c>
      <c r="Q527" t="s">
        <v>60</v>
      </c>
    </row>
    <row r="528" spans="1:18" x14ac:dyDescent="0.25">
      <c r="A528" s="3" t="s">
        <v>28</v>
      </c>
      <c r="B528" s="4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4">
        <v>4.1276460000000004</v>
      </c>
      <c r="H528" s="4">
        <v>4.1276460000000004</v>
      </c>
      <c r="I528" s="4">
        <v>69.2423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>
        <v>4674</v>
      </c>
      <c r="P528" t="s">
        <v>58</v>
      </c>
      <c r="Q528" t="s">
        <v>60</v>
      </c>
    </row>
    <row r="529" spans="1:18" x14ac:dyDescent="0.25">
      <c r="A529" s="3" t="s">
        <v>29</v>
      </c>
      <c r="B529" s="4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4">
        <v>1.74847</v>
      </c>
      <c r="H529" s="4">
        <v>1.74847</v>
      </c>
      <c r="I529" s="4">
        <v>69.2423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>
        <v>4674</v>
      </c>
      <c r="P529" t="s">
        <v>58</v>
      </c>
      <c r="Q529" t="s">
        <v>60</v>
      </c>
    </row>
    <row r="530" spans="1:18" x14ac:dyDescent="0.25">
      <c r="A530" s="3" t="s">
        <v>43</v>
      </c>
      <c r="B530" s="4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4">
        <v>19.292619999999999</v>
      </c>
      <c r="H530" s="4">
        <v>19.292619999999999</v>
      </c>
      <c r="I530" s="4">
        <v>69.2423</v>
      </c>
      <c r="J530" s="4">
        <v>0</v>
      </c>
      <c r="K530" s="4">
        <v>0</v>
      </c>
      <c r="L530" s="4">
        <v>0</v>
      </c>
      <c r="M530" s="4">
        <v>0</v>
      </c>
      <c r="N530" s="4">
        <v>0</v>
      </c>
      <c r="O530">
        <v>4674</v>
      </c>
      <c r="P530" t="s">
        <v>58</v>
      </c>
      <c r="Q530" t="s">
        <v>60</v>
      </c>
    </row>
    <row r="531" spans="1:18" x14ac:dyDescent="0.25">
      <c r="A531" s="3" t="s">
        <v>30</v>
      </c>
      <c r="B531" s="4" t="s">
        <v>38</v>
      </c>
      <c r="C531" t="s">
        <v>49</v>
      </c>
      <c r="D531" t="s">
        <v>47</v>
      </c>
      <c r="E531">
        <v>7</v>
      </c>
      <c r="F531" t="str">
        <f t="shared" si="8"/>
        <v>Average Per Ton1-in-10July Monthly System Peak Day30% Cycling7</v>
      </c>
      <c r="G531" s="4">
        <v>0.48453790000000002</v>
      </c>
      <c r="H531" s="4">
        <v>0.48453790000000002</v>
      </c>
      <c r="I531" s="4">
        <v>70.470600000000005</v>
      </c>
      <c r="J531" s="4">
        <v>0</v>
      </c>
      <c r="K531" s="4">
        <v>0</v>
      </c>
      <c r="L531" s="4">
        <v>0</v>
      </c>
      <c r="M531" s="4">
        <v>0</v>
      </c>
      <c r="N531" s="4">
        <v>0</v>
      </c>
      <c r="O531">
        <v>1134</v>
      </c>
      <c r="P531" t="s">
        <v>58</v>
      </c>
      <c r="Q531" t="s">
        <v>60</v>
      </c>
      <c r="R531" t="s">
        <v>67</v>
      </c>
    </row>
    <row r="532" spans="1:18" x14ac:dyDescent="0.25">
      <c r="A532" s="3" t="s">
        <v>28</v>
      </c>
      <c r="B532" s="4" t="s">
        <v>38</v>
      </c>
      <c r="C532" t="s">
        <v>49</v>
      </c>
      <c r="D532" t="s">
        <v>47</v>
      </c>
      <c r="E532">
        <v>7</v>
      </c>
      <c r="F532" t="str">
        <f t="shared" si="8"/>
        <v>Average Per Premise1-in-10July Monthly System Peak Day30% Cycling7</v>
      </c>
      <c r="G532" s="4">
        <v>5.3600399999999997</v>
      </c>
      <c r="H532" s="4">
        <v>5.3600399999999997</v>
      </c>
      <c r="I532" s="4">
        <v>70.470600000000005</v>
      </c>
      <c r="J532" s="4">
        <v>0</v>
      </c>
      <c r="K532" s="4">
        <v>0</v>
      </c>
      <c r="L532" s="4">
        <v>0</v>
      </c>
      <c r="M532" s="4">
        <v>0</v>
      </c>
      <c r="N532" s="4">
        <v>0</v>
      </c>
      <c r="O532">
        <v>1134</v>
      </c>
      <c r="P532" t="s">
        <v>58</v>
      </c>
      <c r="Q532" t="s">
        <v>60</v>
      </c>
      <c r="R532" t="s">
        <v>67</v>
      </c>
    </row>
    <row r="533" spans="1:18" x14ac:dyDescent="0.25">
      <c r="A533" s="3" t="s">
        <v>29</v>
      </c>
      <c r="B533" s="4" t="s">
        <v>38</v>
      </c>
      <c r="C533" t="s">
        <v>49</v>
      </c>
      <c r="D533" t="s">
        <v>47</v>
      </c>
      <c r="E533">
        <v>7</v>
      </c>
      <c r="F533" t="str">
        <f t="shared" si="8"/>
        <v>Average Per Device1-in-10July Monthly System Peak Day30% Cycling7</v>
      </c>
      <c r="G533" s="4">
        <v>1.874279</v>
      </c>
      <c r="H533" s="4">
        <v>1.874279</v>
      </c>
      <c r="I533" s="4">
        <v>70.470600000000005</v>
      </c>
      <c r="J533" s="4">
        <v>0</v>
      </c>
      <c r="K533" s="4">
        <v>0</v>
      </c>
      <c r="L533" s="4">
        <v>0</v>
      </c>
      <c r="M533" s="4">
        <v>0</v>
      </c>
      <c r="N533" s="4">
        <v>0</v>
      </c>
      <c r="O533">
        <v>1134</v>
      </c>
      <c r="P533" t="s">
        <v>58</v>
      </c>
      <c r="Q533" t="s">
        <v>60</v>
      </c>
      <c r="R533" t="s">
        <v>67</v>
      </c>
    </row>
    <row r="534" spans="1:18" x14ac:dyDescent="0.25">
      <c r="A534" s="3" t="s">
        <v>43</v>
      </c>
      <c r="B534" s="4" t="s">
        <v>38</v>
      </c>
      <c r="C534" t="s">
        <v>49</v>
      </c>
      <c r="D534" t="s">
        <v>47</v>
      </c>
      <c r="E534">
        <v>7</v>
      </c>
      <c r="F534" t="str">
        <f t="shared" si="8"/>
        <v>Aggregate1-in-10July Monthly System Peak Day30% Cycling7</v>
      </c>
      <c r="G534" s="4">
        <v>6.0782850000000002</v>
      </c>
      <c r="H534" s="4">
        <v>6.0782860000000003</v>
      </c>
      <c r="I534" s="4">
        <v>70.470600000000005</v>
      </c>
      <c r="J534" s="4">
        <v>0</v>
      </c>
      <c r="K534" s="4">
        <v>0</v>
      </c>
      <c r="L534" s="4">
        <v>0</v>
      </c>
      <c r="M534" s="4">
        <v>0</v>
      </c>
      <c r="N534" s="4">
        <v>0</v>
      </c>
      <c r="O534">
        <v>1134</v>
      </c>
      <c r="P534" t="s">
        <v>58</v>
      </c>
      <c r="Q534" t="s">
        <v>60</v>
      </c>
      <c r="R534" t="s">
        <v>67</v>
      </c>
    </row>
    <row r="535" spans="1:18" x14ac:dyDescent="0.25">
      <c r="A535" s="3" t="s">
        <v>30</v>
      </c>
      <c r="B535" s="4" t="s">
        <v>38</v>
      </c>
      <c r="C535" t="s">
        <v>49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4">
        <v>0.44934770000000002</v>
      </c>
      <c r="H535" s="4">
        <v>0.44934770000000002</v>
      </c>
      <c r="I535" s="4">
        <v>70.742900000000006</v>
      </c>
      <c r="J535" s="4">
        <v>0</v>
      </c>
      <c r="K535" s="4">
        <v>0</v>
      </c>
      <c r="L535" s="4">
        <v>0</v>
      </c>
      <c r="M535" s="4">
        <v>0</v>
      </c>
      <c r="N535" s="4">
        <v>0</v>
      </c>
      <c r="O535">
        <v>3540</v>
      </c>
      <c r="P535" t="s">
        <v>58</v>
      </c>
      <c r="Q535" t="s">
        <v>60</v>
      </c>
      <c r="R535" t="s">
        <v>67</v>
      </c>
    </row>
    <row r="536" spans="1:18" x14ac:dyDescent="0.25">
      <c r="A536" s="3" t="s">
        <v>28</v>
      </c>
      <c r="B536" s="4" t="s">
        <v>38</v>
      </c>
      <c r="C536" t="s">
        <v>49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4">
        <v>3.7911109999999999</v>
      </c>
      <c r="H536" s="4">
        <v>3.7911109999999999</v>
      </c>
      <c r="I536" s="4">
        <v>70.742900000000006</v>
      </c>
      <c r="J536" s="4">
        <v>0</v>
      </c>
      <c r="K536" s="4">
        <v>0</v>
      </c>
      <c r="L536" s="4">
        <v>0</v>
      </c>
      <c r="M536" s="4">
        <v>0</v>
      </c>
      <c r="N536" s="4">
        <v>0</v>
      </c>
      <c r="O536">
        <v>3540</v>
      </c>
      <c r="P536" t="s">
        <v>58</v>
      </c>
      <c r="Q536" t="s">
        <v>60</v>
      </c>
      <c r="R536" t="s">
        <v>67</v>
      </c>
    </row>
    <row r="537" spans="1:18" x14ac:dyDescent="0.25">
      <c r="A537" s="3" t="s">
        <v>29</v>
      </c>
      <c r="B537" s="4" t="s">
        <v>38</v>
      </c>
      <c r="C537" t="s">
        <v>49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4">
        <v>1.722569</v>
      </c>
      <c r="H537" s="4">
        <v>1.722569</v>
      </c>
      <c r="I537" s="4">
        <v>70.742900000000006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>
        <v>3540</v>
      </c>
      <c r="P537" t="s">
        <v>58</v>
      </c>
      <c r="Q537" t="s">
        <v>60</v>
      </c>
      <c r="R537" t="s">
        <v>67</v>
      </c>
    </row>
    <row r="538" spans="1:18" x14ac:dyDescent="0.25">
      <c r="A538" s="3" t="s">
        <v>43</v>
      </c>
      <c r="B538" s="4" t="s">
        <v>38</v>
      </c>
      <c r="C538" t="s">
        <v>49</v>
      </c>
      <c r="D538" t="s">
        <v>31</v>
      </c>
      <c r="E538">
        <v>7</v>
      </c>
      <c r="F538" t="str">
        <f t="shared" si="8"/>
        <v>Aggregate1-in-10July Monthly System Peak Day50% Cycling7</v>
      </c>
      <c r="G538" s="4">
        <v>13.420529999999999</v>
      </c>
      <c r="H538" s="4">
        <v>13.420529999999999</v>
      </c>
      <c r="I538" s="4">
        <v>70.742900000000006</v>
      </c>
      <c r="J538" s="4">
        <v>0</v>
      </c>
      <c r="K538" s="4">
        <v>0</v>
      </c>
      <c r="L538" s="4">
        <v>0</v>
      </c>
      <c r="M538" s="4">
        <v>0</v>
      </c>
      <c r="N538" s="4">
        <v>0</v>
      </c>
      <c r="O538">
        <v>3540</v>
      </c>
      <c r="P538" t="s">
        <v>58</v>
      </c>
      <c r="Q538" t="s">
        <v>60</v>
      </c>
      <c r="R538" t="s">
        <v>67</v>
      </c>
    </row>
    <row r="539" spans="1:18" x14ac:dyDescent="0.25">
      <c r="A539" s="3" t="s">
        <v>30</v>
      </c>
      <c r="B539" s="4" t="s">
        <v>38</v>
      </c>
      <c r="C539" t="s">
        <v>49</v>
      </c>
      <c r="D539" t="s">
        <v>26</v>
      </c>
      <c r="E539">
        <v>7</v>
      </c>
      <c r="F539" t="str">
        <f t="shared" si="8"/>
        <v>Average Per Ton1-in-10July Monthly System Peak DayAll7</v>
      </c>
      <c r="G539" s="4">
        <v>0.45788489999999998</v>
      </c>
      <c r="H539" s="4">
        <v>0.45788489999999998</v>
      </c>
      <c r="I539" s="4">
        <v>70.676900000000003</v>
      </c>
      <c r="J539" s="4">
        <v>0</v>
      </c>
      <c r="K539" s="4">
        <v>0</v>
      </c>
      <c r="L539" s="4">
        <v>0</v>
      </c>
      <c r="M539" s="4">
        <v>0</v>
      </c>
      <c r="N539" s="4">
        <v>0</v>
      </c>
      <c r="O539">
        <v>4674</v>
      </c>
      <c r="P539" t="s">
        <v>58</v>
      </c>
      <c r="Q539" t="s">
        <v>60</v>
      </c>
    </row>
    <row r="540" spans="1:18" x14ac:dyDescent="0.25">
      <c r="A540" s="3" t="s">
        <v>28</v>
      </c>
      <c r="B540" s="4" t="s">
        <v>38</v>
      </c>
      <c r="C540" t="s">
        <v>49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4">
        <v>4.1547809999999998</v>
      </c>
      <c r="H540" s="4">
        <v>4.1547809999999998</v>
      </c>
      <c r="I540" s="4">
        <v>70.676900000000003</v>
      </c>
      <c r="J540" s="4">
        <v>0</v>
      </c>
      <c r="K540" s="4">
        <v>0</v>
      </c>
      <c r="L540" s="4">
        <v>0</v>
      </c>
      <c r="M540" s="4">
        <v>0</v>
      </c>
      <c r="N540" s="4">
        <v>0</v>
      </c>
      <c r="O540">
        <v>4674</v>
      </c>
      <c r="P540" t="s">
        <v>58</v>
      </c>
      <c r="Q540" t="s">
        <v>60</v>
      </c>
    </row>
    <row r="541" spans="1:18" x14ac:dyDescent="0.25">
      <c r="A541" s="3" t="s">
        <v>29</v>
      </c>
      <c r="B541" s="4" t="s">
        <v>38</v>
      </c>
      <c r="C541" t="s">
        <v>49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4">
        <v>1.7599640000000001</v>
      </c>
      <c r="H541" s="4">
        <v>1.7599640000000001</v>
      </c>
      <c r="I541" s="4">
        <v>70.676900000000003</v>
      </c>
      <c r="J541" s="4">
        <v>0</v>
      </c>
      <c r="K541" s="4">
        <v>0</v>
      </c>
      <c r="L541" s="4">
        <v>0</v>
      </c>
      <c r="M541" s="4">
        <v>0</v>
      </c>
      <c r="N541" s="4">
        <v>0</v>
      </c>
      <c r="O541">
        <v>4674</v>
      </c>
      <c r="P541" t="s">
        <v>58</v>
      </c>
      <c r="Q541" t="s">
        <v>60</v>
      </c>
    </row>
    <row r="542" spans="1:18" x14ac:dyDescent="0.25">
      <c r="A542" s="3" t="s">
        <v>43</v>
      </c>
      <c r="B542" s="4" t="s">
        <v>38</v>
      </c>
      <c r="C542" t="s">
        <v>49</v>
      </c>
      <c r="D542" t="s">
        <v>26</v>
      </c>
      <c r="E542">
        <v>7</v>
      </c>
      <c r="F542" t="str">
        <f t="shared" si="8"/>
        <v>Aggregate1-in-10July Monthly System Peak DayAll7</v>
      </c>
      <c r="G542" s="4">
        <v>19.419450000000001</v>
      </c>
      <c r="H542" s="4">
        <v>19.419450000000001</v>
      </c>
      <c r="I542" s="4">
        <v>70.676900000000003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>
        <v>4674</v>
      </c>
      <c r="P542" t="s">
        <v>58</v>
      </c>
      <c r="Q542" t="s">
        <v>60</v>
      </c>
    </row>
    <row r="543" spans="1:18" x14ac:dyDescent="0.25">
      <c r="A543" s="3" t="s">
        <v>30</v>
      </c>
      <c r="B543" s="4" t="s">
        <v>38</v>
      </c>
      <c r="C543" t="s">
        <v>50</v>
      </c>
      <c r="D543" t="s">
        <v>47</v>
      </c>
      <c r="E543">
        <v>7</v>
      </c>
      <c r="F543" t="str">
        <f t="shared" si="8"/>
        <v>Average Per Ton1-in-10June Monthly System Peak Day30% Cycling7</v>
      </c>
      <c r="G543" s="4">
        <v>0.46039799999999997</v>
      </c>
      <c r="H543" s="4">
        <v>0.46039799999999997</v>
      </c>
      <c r="I543" s="4">
        <v>63.654000000000003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>
        <v>1134</v>
      </c>
      <c r="P543" t="s">
        <v>58</v>
      </c>
      <c r="Q543" t="s">
        <v>60</v>
      </c>
      <c r="R543" t="s">
        <v>68</v>
      </c>
    </row>
    <row r="544" spans="1:18" x14ac:dyDescent="0.25">
      <c r="A544" s="3" t="s">
        <v>28</v>
      </c>
      <c r="B544" s="4" t="s">
        <v>38</v>
      </c>
      <c r="C544" t="s">
        <v>50</v>
      </c>
      <c r="D544" t="s">
        <v>47</v>
      </c>
      <c r="E544">
        <v>7</v>
      </c>
      <c r="F544" t="str">
        <f t="shared" si="8"/>
        <v>Average Per Premise1-in-10June Monthly System Peak Day30% Cycling7</v>
      </c>
      <c r="G544" s="4">
        <v>5.0930010000000001</v>
      </c>
      <c r="H544" s="4">
        <v>5.0930010000000001</v>
      </c>
      <c r="I544" s="4">
        <v>63.654000000000003</v>
      </c>
      <c r="J544" s="4">
        <v>0</v>
      </c>
      <c r="K544" s="4">
        <v>0</v>
      </c>
      <c r="L544" s="4">
        <v>0</v>
      </c>
      <c r="M544" s="4">
        <v>0</v>
      </c>
      <c r="N544" s="4">
        <v>0</v>
      </c>
      <c r="O544">
        <v>1134</v>
      </c>
      <c r="P544" t="s">
        <v>58</v>
      </c>
      <c r="Q544" t="s">
        <v>60</v>
      </c>
      <c r="R544" t="s">
        <v>68</v>
      </c>
    </row>
    <row r="545" spans="1:18" x14ac:dyDescent="0.25">
      <c r="A545" s="3" t="s">
        <v>29</v>
      </c>
      <c r="B545" s="4" t="s">
        <v>38</v>
      </c>
      <c r="C545" t="s">
        <v>50</v>
      </c>
      <c r="D545" t="s">
        <v>47</v>
      </c>
      <c r="E545">
        <v>7</v>
      </c>
      <c r="F545" t="str">
        <f t="shared" si="8"/>
        <v>Average Per Device1-in-10June Monthly System Peak Day30% Cycling7</v>
      </c>
      <c r="G545" s="4">
        <v>1.7809010000000001</v>
      </c>
      <c r="H545" s="4">
        <v>1.7809010000000001</v>
      </c>
      <c r="I545" s="4">
        <v>63.654000000000003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>
        <v>1134</v>
      </c>
      <c r="P545" t="s">
        <v>58</v>
      </c>
      <c r="Q545" t="s">
        <v>60</v>
      </c>
      <c r="R545" t="s">
        <v>68</v>
      </c>
    </row>
    <row r="546" spans="1:18" x14ac:dyDescent="0.25">
      <c r="A546" s="3" t="s">
        <v>43</v>
      </c>
      <c r="B546" s="4" t="s">
        <v>38</v>
      </c>
      <c r="C546" t="s">
        <v>50</v>
      </c>
      <c r="D546" t="s">
        <v>47</v>
      </c>
      <c r="E546">
        <v>7</v>
      </c>
      <c r="F546" t="str">
        <f t="shared" si="8"/>
        <v>Aggregate1-in-10June Monthly System Peak Day30% Cycling7</v>
      </c>
      <c r="G546" s="4">
        <v>5.7754630000000002</v>
      </c>
      <c r="H546" s="4">
        <v>5.7754630000000002</v>
      </c>
      <c r="I546" s="4">
        <v>63.654000000000003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>
        <v>1134</v>
      </c>
      <c r="P546" t="s">
        <v>58</v>
      </c>
      <c r="Q546" t="s">
        <v>60</v>
      </c>
      <c r="R546" t="s">
        <v>68</v>
      </c>
    </row>
    <row r="547" spans="1:18" x14ac:dyDescent="0.25">
      <c r="A547" s="3" t="s">
        <v>30</v>
      </c>
      <c r="B547" s="4" t="s">
        <v>38</v>
      </c>
      <c r="C547" t="s">
        <v>50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4">
        <v>0.40352159999999998</v>
      </c>
      <c r="H547" s="4">
        <v>0.40352159999999998</v>
      </c>
      <c r="I547" s="4">
        <v>64.117999999999995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>
        <v>3540</v>
      </c>
      <c r="P547" t="s">
        <v>58</v>
      </c>
      <c r="Q547" t="s">
        <v>60</v>
      </c>
      <c r="R547" t="s">
        <v>68</v>
      </c>
    </row>
    <row r="548" spans="1:18" x14ac:dyDescent="0.25">
      <c r="A548" s="3" t="s">
        <v>28</v>
      </c>
      <c r="B548" s="4" t="s">
        <v>38</v>
      </c>
      <c r="C548" t="s">
        <v>50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4">
        <v>3.40448</v>
      </c>
      <c r="H548" s="4">
        <v>3.40448</v>
      </c>
      <c r="I548" s="4">
        <v>64.117999999999995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>
        <v>3540</v>
      </c>
      <c r="P548" t="s">
        <v>58</v>
      </c>
      <c r="Q548" t="s">
        <v>60</v>
      </c>
      <c r="R548" t="s">
        <v>68</v>
      </c>
    </row>
    <row r="549" spans="1:18" x14ac:dyDescent="0.25">
      <c r="A549" s="3" t="s">
        <v>29</v>
      </c>
      <c r="B549" s="4" t="s">
        <v>38</v>
      </c>
      <c r="C549" t="s">
        <v>50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4">
        <v>1.5468949999999999</v>
      </c>
      <c r="H549" s="4">
        <v>1.5468949999999999</v>
      </c>
      <c r="I549" s="4">
        <v>64.117999999999995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>
        <v>3540</v>
      </c>
      <c r="P549" t="s">
        <v>58</v>
      </c>
      <c r="Q549" t="s">
        <v>60</v>
      </c>
      <c r="R549" t="s">
        <v>68</v>
      </c>
    </row>
    <row r="550" spans="1:18" x14ac:dyDescent="0.25">
      <c r="A550" s="3" t="s">
        <v>43</v>
      </c>
      <c r="B550" s="4" t="s">
        <v>38</v>
      </c>
      <c r="C550" t="s">
        <v>50</v>
      </c>
      <c r="D550" t="s">
        <v>31</v>
      </c>
      <c r="E550">
        <v>7</v>
      </c>
      <c r="F550" t="str">
        <f t="shared" si="8"/>
        <v>Aggregate1-in-10June Monthly System Peak Day50% Cycling7</v>
      </c>
      <c r="G550" s="4">
        <v>12.05186</v>
      </c>
      <c r="H550" s="4">
        <v>12.05186</v>
      </c>
      <c r="I550" s="4">
        <v>64.117999999999995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>
        <v>3540</v>
      </c>
      <c r="P550" t="s">
        <v>58</v>
      </c>
      <c r="Q550" t="s">
        <v>60</v>
      </c>
      <c r="R550" t="s">
        <v>68</v>
      </c>
    </row>
    <row r="551" spans="1:18" x14ac:dyDescent="0.25">
      <c r="A551" s="3" t="s">
        <v>30</v>
      </c>
      <c r="B551" s="4" t="s">
        <v>38</v>
      </c>
      <c r="C551" t="s">
        <v>50</v>
      </c>
      <c r="D551" t="s">
        <v>26</v>
      </c>
      <c r="E551">
        <v>7</v>
      </c>
      <c r="F551" t="str">
        <f t="shared" si="8"/>
        <v>Average Per Ton1-in-10June Monthly System Peak DayAll7</v>
      </c>
      <c r="G551" s="4">
        <v>0.41731980000000002</v>
      </c>
      <c r="H551" s="4">
        <v>0.41731980000000002</v>
      </c>
      <c r="I551" s="4">
        <v>64.005399999999995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>
        <v>4674</v>
      </c>
      <c r="P551" t="s">
        <v>58</v>
      </c>
      <c r="Q551" t="s">
        <v>60</v>
      </c>
    </row>
    <row r="552" spans="1:18" x14ac:dyDescent="0.25">
      <c r="A552" s="3" t="s">
        <v>28</v>
      </c>
      <c r="B552" s="4" t="s">
        <v>38</v>
      </c>
      <c r="C552" t="s">
        <v>50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4">
        <v>3.7867000000000002</v>
      </c>
      <c r="H552" s="4">
        <v>3.7867000000000002</v>
      </c>
      <c r="I552" s="4">
        <v>64.005399999999995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>
        <v>4674</v>
      </c>
      <c r="P552" t="s">
        <v>58</v>
      </c>
      <c r="Q552" t="s">
        <v>60</v>
      </c>
    </row>
    <row r="553" spans="1:18" x14ac:dyDescent="0.25">
      <c r="A553" s="3" t="s">
        <v>29</v>
      </c>
      <c r="B553" s="4" t="s">
        <v>38</v>
      </c>
      <c r="C553" t="s">
        <v>50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4">
        <v>1.6040449999999999</v>
      </c>
      <c r="H553" s="4">
        <v>1.6040449999999999</v>
      </c>
      <c r="I553" s="4">
        <v>64.005399999999995</v>
      </c>
      <c r="J553" s="4">
        <v>0</v>
      </c>
      <c r="K553" s="4">
        <v>0</v>
      </c>
      <c r="L553" s="4">
        <v>0</v>
      </c>
      <c r="M553" s="4">
        <v>0</v>
      </c>
      <c r="N553" s="4">
        <v>0</v>
      </c>
      <c r="O553">
        <v>4674</v>
      </c>
      <c r="P553" t="s">
        <v>58</v>
      </c>
      <c r="Q553" t="s">
        <v>60</v>
      </c>
    </row>
    <row r="554" spans="1:18" x14ac:dyDescent="0.25">
      <c r="A554" s="3" t="s">
        <v>43</v>
      </c>
      <c r="B554" s="4" t="s">
        <v>38</v>
      </c>
      <c r="C554" t="s">
        <v>50</v>
      </c>
      <c r="D554" t="s">
        <v>26</v>
      </c>
      <c r="E554">
        <v>7</v>
      </c>
      <c r="F554" t="str">
        <f t="shared" si="8"/>
        <v>Aggregate1-in-10June Monthly System Peak DayAll7</v>
      </c>
      <c r="G554" s="4">
        <v>17.69904</v>
      </c>
      <c r="H554" s="4">
        <v>17.69904</v>
      </c>
      <c r="I554" s="4">
        <v>64.005399999999995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>
        <v>4674</v>
      </c>
      <c r="P554" t="s">
        <v>58</v>
      </c>
      <c r="Q554" t="s">
        <v>60</v>
      </c>
    </row>
    <row r="555" spans="1:18" x14ac:dyDescent="0.25">
      <c r="A555" s="3" t="s">
        <v>30</v>
      </c>
      <c r="B555" s="4" t="s">
        <v>38</v>
      </c>
      <c r="C555" t="s">
        <v>51</v>
      </c>
      <c r="D555" t="s">
        <v>47</v>
      </c>
      <c r="E555">
        <v>7</v>
      </c>
      <c r="F555" t="str">
        <f t="shared" si="8"/>
        <v>Average Per Ton1-in-10May Monthly System Peak Day30% Cycling7</v>
      </c>
      <c r="G555" s="4">
        <v>0.47375840000000002</v>
      </c>
      <c r="H555" s="4">
        <v>0.47375840000000002</v>
      </c>
      <c r="I555" s="4">
        <v>64.1648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>
        <v>1134</v>
      </c>
      <c r="P555" t="s">
        <v>58</v>
      </c>
      <c r="Q555" t="s">
        <v>60</v>
      </c>
      <c r="R555" t="s">
        <v>69</v>
      </c>
    </row>
    <row r="556" spans="1:18" x14ac:dyDescent="0.25">
      <c r="A556" s="3" t="s">
        <v>28</v>
      </c>
      <c r="B556" s="4" t="s">
        <v>38</v>
      </c>
      <c r="C556" t="s">
        <v>51</v>
      </c>
      <c r="D556" t="s">
        <v>47</v>
      </c>
      <c r="E556">
        <v>7</v>
      </c>
      <c r="F556" t="str">
        <f t="shared" si="8"/>
        <v>Average Per Premise1-in-10May Monthly System Peak Day30% Cycling7</v>
      </c>
      <c r="G556" s="4">
        <v>5.2407959999999996</v>
      </c>
      <c r="H556" s="4">
        <v>5.2407959999999996</v>
      </c>
      <c r="I556" s="4">
        <v>64.1648</v>
      </c>
      <c r="J556" s="4">
        <v>0</v>
      </c>
      <c r="K556" s="4">
        <v>0</v>
      </c>
      <c r="L556" s="4">
        <v>0</v>
      </c>
      <c r="M556" s="4">
        <v>0</v>
      </c>
      <c r="N556" s="4">
        <v>0</v>
      </c>
      <c r="O556">
        <v>1134</v>
      </c>
      <c r="P556" t="s">
        <v>58</v>
      </c>
      <c r="Q556" t="s">
        <v>60</v>
      </c>
      <c r="R556" t="s">
        <v>69</v>
      </c>
    </row>
    <row r="557" spans="1:18" x14ac:dyDescent="0.25">
      <c r="A557" s="3" t="s">
        <v>29</v>
      </c>
      <c r="B557" s="4" t="s">
        <v>38</v>
      </c>
      <c r="C557" t="s">
        <v>51</v>
      </c>
      <c r="D557" t="s">
        <v>47</v>
      </c>
      <c r="E557">
        <v>7</v>
      </c>
      <c r="F557" t="str">
        <f t="shared" si="8"/>
        <v>Average Per Device1-in-10May Monthly System Peak Day30% Cycling7</v>
      </c>
      <c r="G557" s="4">
        <v>1.8325819999999999</v>
      </c>
      <c r="H557" s="4">
        <v>1.8325819999999999</v>
      </c>
      <c r="I557" s="4">
        <v>64.1648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>
        <v>1134</v>
      </c>
      <c r="P557" t="s">
        <v>58</v>
      </c>
      <c r="Q557" t="s">
        <v>60</v>
      </c>
      <c r="R557" t="s">
        <v>69</v>
      </c>
    </row>
    <row r="558" spans="1:18" x14ac:dyDescent="0.25">
      <c r="A558" s="3" t="s">
        <v>43</v>
      </c>
      <c r="B558" s="4" t="s">
        <v>38</v>
      </c>
      <c r="C558" t="s">
        <v>51</v>
      </c>
      <c r="D558" t="s">
        <v>47</v>
      </c>
      <c r="E558">
        <v>7</v>
      </c>
      <c r="F558" t="str">
        <f t="shared" si="8"/>
        <v>Aggregate1-in-10May Monthly System Peak Day30% Cycling7</v>
      </c>
      <c r="G558" s="4">
        <v>5.9430620000000003</v>
      </c>
      <c r="H558" s="4">
        <v>5.9430620000000003</v>
      </c>
      <c r="I558" s="4">
        <v>64.1648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>
        <v>1134</v>
      </c>
      <c r="P558" t="s">
        <v>58</v>
      </c>
      <c r="Q558" t="s">
        <v>60</v>
      </c>
      <c r="R558" t="s">
        <v>69</v>
      </c>
    </row>
    <row r="559" spans="1:18" x14ac:dyDescent="0.25">
      <c r="A559" s="3" t="s">
        <v>30</v>
      </c>
      <c r="B559" s="4" t="s">
        <v>38</v>
      </c>
      <c r="C559" t="s">
        <v>51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4">
        <v>0.42927209999999999</v>
      </c>
      <c r="H559" s="4">
        <v>0.42927199999999999</v>
      </c>
      <c r="I559" s="4">
        <v>64.491500000000002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>
        <v>3540</v>
      </c>
      <c r="P559" t="s">
        <v>58</v>
      </c>
      <c r="Q559" t="s">
        <v>60</v>
      </c>
      <c r="R559" t="s">
        <v>69</v>
      </c>
    </row>
    <row r="560" spans="1:18" x14ac:dyDescent="0.25">
      <c r="A560" s="3" t="s">
        <v>28</v>
      </c>
      <c r="B560" s="4" t="s">
        <v>38</v>
      </c>
      <c r="C560" t="s">
        <v>51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4">
        <v>3.621734</v>
      </c>
      <c r="H560" s="4">
        <v>3.621734</v>
      </c>
      <c r="I560" s="4">
        <v>64.491500000000002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>
        <v>3540</v>
      </c>
      <c r="P560" t="s">
        <v>58</v>
      </c>
      <c r="Q560" t="s">
        <v>60</v>
      </c>
      <c r="R560" t="s">
        <v>69</v>
      </c>
    </row>
    <row r="561" spans="1:18" x14ac:dyDescent="0.25">
      <c r="A561" s="3" t="s">
        <v>29</v>
      </c>
      <c r="B561" s="4" t="s">
        <v>38</v>
      </c>
      <c r="C561" t="s">
        <v>51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4">
        <v>1.6456090000000001</v>
      </c>
      <c r="H561" s="4">
        <v>1.6456090000000001</v>
      </c>
      <c r="I561" s="4">
        <v>64.491500000000002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>
        <v>3540</v>
      </c>
      <c r="P561" t="s">
        <v>58</v>
      </c>
      <c r="Q561" t="s">
        <v>60</v>
      </c>
      <c r="R561" t="s">
        <v>69</v>
      </c>
    </row>
    <row r="562" spans="1:18" x14ac:dyDescent="0.25">
      <c r="A562" s="3" t="s">
        <v>43</v>
      </c>
      <c r="B562" s="4" t="s">
        <v>38</v>
      </c>
      <c r="C562" t="s">
        <v>51</v>
      </c>
      <c r="D562" t="s">
        <v>31</v>
      </c>
      <c r="E562">
        <v>7</v>
      </c>
      <c r="F562" t="str">
        <f t="shared" si="8"/>
        <v>Aggregate1-in-10May Monthly System Peak Day50% Cycling7</v>
      </c>
      <c r="G562" s="4">
        <v>12.82094</v>
      </c>
      <c r="H562" s="4">
        <v>12.82094</v>
      </c>
      <c r="I562" s="4">
        <v>64.491500000000002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>
        <v>3540</v>
      </c>
      <c r="P562" t="s">
        <v>58</v>
      </c>
      <c r="Q562" t="s">
        <v>60</v>
      </c>
      <c r="R562" t="s">
        <v>69</v>
      </c>
    </row>
    <row r="563" spans="1:18" x14ac:dyDescent="0.25">
      <c r="A563" s="3" t="s">
        <v>30</v>
      </c>
      <c r="B563" s="4" t="s">
        <v>38</v>
      </c>
      <c r="C563" t="s">
        <v>51</v>
      </c>
      <c r="D563" t="s">
        <v>26</v>
      </c>
      <c r="E563">
        <v>7</v>
      </c>
      <c r="F563" t="str">
        <f t="shared" si="8"/>
        <v>Average Per Ton1-in-10May Monthly System Peak DayAll7</v>
      </c>
      <c r="G563" s="4">
        <v>0.44006440000000002</v>
      </c>
      <c r="H563" s="4">
        <v>0.44006440000000002</v>
      </c>
      <c r="I563" s="4">
        <v>64.412300000000002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>
        <v>4674</v>
      </c>
      <c r="P563" t="s">
        <v>58</v>
      </c>
      <c r="Q563" t="s">
        <v>60</v>
      </c>
    </row>
    <row r="564" spans="1:18" x14ac:dyDescent="0.25">
      <c r="A564" s="3" t="s">
        <v>28</v>
      </c>
      <c r="B564" s="4" t="s">
        <v>38</v>
      </c>
      <c r="C564" t="s">
        <v>51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4">
        <v>3.9930810000000001</v>
      </c>
      <c r="H564" s="4">
        <v>3.9930810000000001</v>
      </c>
      <c r="I564" s="4">
        <v>64.412300000000002</v>
      </c>
      <c r="J564" s="4">
        <v>0</v>
      </c>
      <c r="K564" s="4">
        <v>0</v>
      </c>
      <c r="L564" s="4">
        <v>0</v>
      </c>
      <c r="M564" s="4">
        <v>0</v>
      </c>
      <c r="N564" s="4">
        <v>0</v>
      </c>
      <c r="O564">
        <v>4674</v>
      </c>
      <c r="P564" t="s">
        <v>58</v>
      </c>
      <c r="Q564" t="s">
        <v>60</v>
      </c>
    </row>
    <row r="565" spans="1:18" x14ac:dyDescent="0.25">
      <c r="A565" s="3" t="s">
        <v>29</v>
      </c>
      <c r="B565" s="4" t="s">
        <v>38</v>
      </c>
      <c r="C565" t="s">
        <v>51</v>
      </c>
      <c r="D565" t="s">
        <v>26</v>
      </c>
      <c r="E565">
        <v>7</v>
      </c>
      <c r="F565" t="str">
        <f t="shared" si="8"/>
        <v>Average Per Device1-in-10May Monthly System Peak DayAll7</v>
      </c>
      <c r="G565" s="4">
        <v>1.691468</v>
      </c>
      <c r="H565" s="4">
        <v>1.691468</v>
      </c>
      <c r="I565" s="4">
        <v>64.412300000000002</v>
      </c>
      <c r="J565" s="4">
        <v>0</v>
      </c>
      <c r="K565" s="4">
        <v>0</v>
      </c>
      <c r="L565" s="4">
        <v>0</v>
      </c>
      <c r="M565" s="4">
        <v>0</v>
      </c>
      <c r="N565" s="4">
        <v>0</v>
      </c>
      <c r="O565">
        <v>4674</v>
      </c>
      <c r="P565" t="s">
        <v>58</v>
      </c>
      <c r="Q565" t="s">
        <v>60</v>
      </c>
    </row>
    <row r="566" spans="1:18" x14ac:dyDescent="0.25">
      <c r="A566" s="3" t="s">
        <v>43</v>
      </c>
      <c r="B566" s="4" t="s">
        <v>38</v>
      </c>
      <c r="C566" t="s">
        <v>51</v>
      </c>
      <c r="D566" t="s">
        <v>26</v>
      </c>
      <c r="E566">
        <v>7</v>
      </c>
      <c r="F566" t="str">
        <f t="shared" si="8"/>
        <v>Aggregate1-in-10May Monthly System Peak DayAll7</v>
      </c>
      <c r="G566" s="4">
        <v>18.66366</v>
      </c>
      <c r="H566" s="4">
        <v>18.66366</v>
      </c>
      <c r="I566" s="4">
        <v>64.412300000000002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>
        <v>4674</v>
      </c>
      <c r="P566" t="s">
        <v>58</v>
      </c>
      <c r="Q566" t="s">
        <v>60</v>
      </c>
    </row>
    <row r="567" spans="1:18" x14ac:dyDescent="0.25">
      <c r="A567" s="3" t="s">
        <v>30</v>
      </c>
      <c r="B567" s="4" t="s">
        <v>38</v>
      </c>
      <c r="C567" t="s">
        <v>52</v>
      </c>
      <c r="D567" t="s">
        <v>47</v>
      </c>
      <c r="E567">
        <v>7</v>
      </c>
      <c r="F567" t="str">
        <f t="shared" si="8"/>
        <v>Average Per Ton1-in-10October Monthly System Peak Day30% Cycling7</v>
      </c>
      <c r="G567" s="4">
        <v>0.47506310000000002</v>
      </c>
      <c r="H567" s="4">
        <v>0.47506310000000002</v>
      </c>
      <c r="I567" s="4">
        <v>64.867800000000003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>
        <v>1134</v>
      </c>
      <c r="P567" t="s">
        <v>58</v>
      </c>
      <c r="Q567" t="s">
        <v>60</v>
      </c>
      <c r="R567" t="s">
        <v>70</v>
      </c>
    </row>
    <row r="568" spans="1:18" x14ac:dyDescent="0.25">
      <c r="A568" s="3" t="s">
        <v>28</v>
      </c>
      <c r="B568" s="4" t="s">
        <v>38</v>
      </c>
      <c r="C568" t="s">
        <v>52</v>
      </c>
      <c r="D568" t="s">
        <v>47</v>
      </c>
      <c r="E568">
        <v>7</v>
      </c>
      <c r="F568" t="str">
        <f t="shared" si="8"/>
        <v>Average Per Premise1-in-10October Monthly System Peak Day30% Cycling7</v>
      </c>
      <c r="G568" s="4">
        <v>5.2552279999999998</v>
      </c>
      <c r="H568" s="4">
        <v>5.2552279999999998</v>
      </c>
      <c r="I568" s="4">
        <v>64.867800000000003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>
        <v>1134</v>
      </c>
      <c r="P568" t="s">
        <v>58</v>
      </c>
      <c r="Q568" t="s">
        <v>60</v>
      </c>
      <c r="R568" t="s">
        <v>70</v>
      </c>
    </row>
    <row r="569" spans="1:18" x14ac:dyDescent="0.25">
      <c r="A569" s="3" t="s">
        <v>29</v>
      </c>
      <c r="B569" s="4" t="s">
        <v>38</v>
      </c>
      <c r="C569" t="s">
        <v>52</v>
      </c>
      <c r="D569" t="s">
        <v>47</v>
      </c>
      <c r="E569">
        <v>7</v>
      </c>
      <c r="F569" t="str">
        <f t="shared" si="8"/>
        <v>Average Per Device1-in-10October Monthly System Peak Day30% Cycling7</v>
      </c>
      <c r="G569" s="4">
        <v>1.837628</v>
      </c>
      <c r="H569" s="4">
        <v>1.837628</v>
      </c>
      <c r="I569" s="4">
        <v>64.867800000000003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>
        <v>1134</v>
      </c>
      <c r="P569" t="s">
        <v>58</v>
      </c>
      <c r="Q569" t="s">
        <v>60</v>
      </c>
      <c r="R569" t="s">
        <v>70</v>
      </c>
    </row>
    <row r="570" spans="1:18" x14ac:dyDescent="0.25">
      <c r="A570" s="3" t="s">
        <v>43</v>
      </c>
      <c r="B570" s="4" t="s">
        <v>38</v>
      </c>
      <c r="C570" t="s">
        <v>52</v>
      </c>
      <c r="D570" t="s">
        <v>47</v>
      </c>
      <c r="E570">
        <v>7</v>
      </c>
      <c r="F570" t="str">
        <f t="shared" si="8"/>
        <v>Aggregate1-in-10October Monthly System Peak Day30% Cycling7</v>
      </c>
      <c r="G570" s="4">
        <v>5.9594290000000001</v>
      </c>
      <c r="H570" s="4">
        <v>5.9594290000000001</v>
      </c>
      <c r="I570" s="4">
        <v>64.867800000000003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>
        <v>1134</v>
      </c>
      <c r="P570" t="s">
        <v>58</v>
      </c>
      <c r="Q570" t="s">
        <v>60</v>
      </c>
      <c r="R570" t="s">
        <v>70</v>
      </c>
    </row>
    <row r="571" spans="1:18" x14ac:dyDescent="0.25">
      <c r="A571" s="3" t="s">
        <v>30</v>
      </c>
      <c r="B571" s="4" t="s">
        <v>38</v>
      </c>
      <c r="C571" t="s">
        <v>52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4">
        <v>0.43118970000000001</v>
      </c>
      <c r="H571" s="4">
        <v>0.43118970000000001</v>
      </c>
      <c r="I571" s="4">
        <v>65.111199999999997</v>
      </c>
      <c r="J571" s="4">
        <v>0</v>
      </c>
      <c r="K571" s="4">
        <v>0</v>
      </c>
      <c r="L571" s="4">
        <v>0</v>
      </c>
      <c r="M571" s="4">
        <v>0</v>
      </c>
      <c r="N571" s="4">
        <v>0</v>
      </c>
      <c r="O571">
        <v>3540</v>
      </c>
      <c r="P571" t="s">
        <v>58</v>
      </c>
      <c r="Q571" t="s">
        <v>60</v>
      </c>
      <c r="R571" t="s">
        <v>70</v>
      </c>
    </row>
    <row r="572" spans="1:18" x14ac:dyDescent="0.25">
      <c r="A572" s="3" t="s">
        <v>28</v>
      </c>
      <c r="B572" s="4" t="s">
        <v>38</v>
      </c>
      <c r="C572" t="s">
        <v>52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4">
        <v>3.6379130000000002</v>
      </c>
      <c r="H572" s="4">
        <v>3.6379130000000002</v>
      </c>
      <c r="I572" s="4">
        <v>65.111199999999997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>
        <v>3540</v>
      </c>
      <c r="P572" t="s">
        <v>58</v>
      </c>
      <c r="Q572" t="s">
        <v>60</v>
      </c>
      <c r="R572" t="s">
        <v>70</v>
      </c>
    </row>
    <row r="573" spans="1:18" x14ac:dyDescent="0.25">
      <c r="A573" s="3" t="s">
        <v>29</v>
      </c>
      <c r="B573" s="4" t="s">
        <v>38</v>
      </c>
      <c r="C573" t="s">
        <v>52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4">
        <v>1.65296</v>
      </c>
      <c r="H573" s="4">
        <v>1.65296</v>
      </c>
      <c r="I573" s="4">
        <v>65.111199999999997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>
        <v>3540</v>
      </c>
      <c r="P573" t="s">
        <v>58</v>
      </c>
      <c r="Q573" t="s">
        <v>60</v>
      </c>
      <c r="R573" t="s">
        <v>70</v>
      </c>
    </row>
    <row r="574" spans="1:18" x14ac:dyDescent="0.25">
      <c r="A574" s="3" t="s">
        <v>43</v>
      </c>
      <c r="B574" s="4" t="s">
        <v>38</v>
      </c>
      <c r="C574" t="s">
        <v>52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4">
        <v>12.878209999999999</v>
      </c>
      <c r="H574" s="4">
        <v>12.878209999999999</v>
      </c>
      <c r="I574" s="4">
        <v>65.111199999999997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>
        <v>3540</v>
      </c>
      <c r="P574" t="s">
        <v>58</v>
      </c>
      <c r="Q574" t="s">
        <v>60</v>
      </c>
      <c r="R574" t="s">
        <v>70</v>
      </c>
    </row>
    <row r="575" spans="1:18" x14ac:dyDescent="0.25">
      <c r="A575" s="3" t="s">
        <v>30</v>
      </c>
      <c r="B575" s="4" t="s">
        <v>38</v>
      </c>
      <c r="C575" t="s">
        <v>52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4">
        <v>0.44183339999999999</v>
      </c>
      <c r="H575" s="4">
        <v>0.44183339999999999</v>
      </c>
      <c r="I575" s="4">
        <v>65.052099999999996</v>
      </c>
      <c r="J575" s="4">
        <v>0</v>
      </c>
      <c r="K575" s="4">
        <v>0</v>
      </c>
      <c r="L575" s="4">
        <v>0</v>
      </c>
      <c r="M575" s="4">
        <v>0</v>
      </c>
      <c r="N575" s="4">
        <v>0</v>
      </c>
      <c r="O575">
        <v>4674</v>
      </c>
      <c r="P575" t="s">
        <v>58</v>
      </c>
      <c r="Q575" t="s">
        <v>60</v>
      </c>
    </row>
    <row r="576" spans="1:18" x14ac:dyDescent="0.25">
      <c r="A576" s="3" t="s">
        <v>28</v>
      </c>
      <c r="B576" s="4" t="s">
        <v>38</v>
      </c>
      <c r="C576" t="s">
        <v>52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4">
        <v>4.0091320000000001</v>
      </c>
      <c r="H576" s="4">
        <v>4.0091320000000001</v>
      </c>
      <c r="I576" s="4">
        <v>65.052099999999996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>
        <v>4674</v>
      </c>
      <c r="P576" t="s">
        <v>58</v>
      </c>
      <c r="Q576" t="s">
        <v>60</v>
      </c>
    </row>
    <row r="577" spans="1:18" x14ac:dyDescent="0.25">
      <c r="A577" s="3" t="s">
        <v>29</v>
      </c>
      <c r="B577" s="4" t="s">
        <v>38</v>
      </c>
      <c r="C577" t="s">
        <v>52</v>
      </c>
      <c r="D577" t="s">
        <v>26</v>
      </c>
      <c r="E577">
        <v>7</v>
      </c>
      <c r="F577" t="str">
        <f t="shared" si="8"/>
        <v>Average Per Device1-in-10October Monthly System Peak DayAll7</v>
      </c>
      <c r="G577">
        <v>1.698267</v>
      </c>
      <c r="H577">
        <v>1.698267</v>
      </c>
      <c r="I577">
        <v>65.052099999999996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4674</v>
      </c>
      <c r="P577" t="s">
        <v>58</v>
      </c>
      <c r="Q577" t="s">
        <v>60</v>
      </c>
    </row>
    <row r="578" spans="1:18" x14ac:dyDescent="0.25">
      <c r="A578" t="s">
        <v>43</v>
      </c>
      <c r="B578" t="s">
        <v>38</v>
      </c>
      <c r="C578" t="s">
        <v>52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18.738679999999999</v>
      </c>
      <c r="H578">
        <v>18.738679999999999</v>
      </c>
      <c r="I578">
        <v>65.052099999999996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4674</v>
      </c>
      <c r="P578" t="s">
        <v>58</v>
      </c>
      <c r="Q578" t="s">
        <v>60</v>
      </c>
    </row>
    <row r="579" spans="1:18" x14ac:dyDescent="0.25">
      <c r="A579" t="s">
        <v>30</v>
      </c>
      <c r="B579" t="s">
        <v>38</v>
      </c>
      <c r="C579" t="s">
        <v>53</v>
      </c>
      <c r="D579" t="s">
        <v>47</v>
      </c>
      <c r="E579">
        <v>7</v>
      </c>
      <c r="F579" t="str">
        <f t="shared" ref="F579:F642" si="9">CONCATENATE(A579,B579,C579,D579,E579)</f>
        <v>Average Per Ton1-in-10September Monthly System Peak Day30% Cycling7</v>
      </c>
      <c r="G579">
        <v>0.49912380000000001</v>
      </c>
      <c r="H579">
        <v>0.49912380000000001</v>
      </c>
      <c r="I579">
        <v>71.791200000000003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1134</v>
      </c>
      <c r="P579" t="s">
        <v>58</v>
      </c>
      <c r="Q579" t="s">
        <v>60</v>
      </c>
      <c r="R579" t="s">
        <v>71</v>
      </c>
    </row>
    <row r="580" spans="1:18" x14ac:dyDescent="0.25">
      <c r="A580" t="s">
        <v>28</v>
      </c>
      <c r="B580" t="s">
        <v>38</v>
      </c>
      <c r="C580" t="s">
        <v>53</v>
      </c>
      <c r="D580" t="s">
        <v>47</v>
      </c>
      <c r="E580">
        <v>7</v>
      </c>
      <c r="F580" t="str">
        <f t="shared" si="9"/>
        <v>Average Per Premise1-in-10September Monthly System Peak Day30% Cycling7</v>
      </c>
      <c r="G580">
        <v>5.5213919999999996</v>
      </c>
      <c r="H580">
        <v>5.5213919999999996</v>
      </c>
      <c r="I580">
        <v>71.791200000000003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1134</v>
      </c>
      <c r="P580" t="s">
        <v>58</v>
      </c>
      <c r="Q580" t="s">
        <v>60</v>
      </c>
      <c r="R580" t="s">
        <v>71</v>
      </c>
    </row>
    <row r="581" spans="1:18" x14ac:dyDescent="0.25">
      <c r="A581" t="s">
        <v>29</v>
      </c>
      <c r="B581" t="s">
        <v>38</v>
      </c>
      <c r="C581" t="s">
        <v>53</v>
      </c>
      <c r="D581" t="s">
        <v>47</v>
      </c>
      <c r="E581">
        <v>7</v>
      </c>
      <c r="F581" t="str">
        <f t="shared" si="9"/>
        <v>Average Per Device1-in-10September Monthly System Peak Day30% Cycling7</v>
      </c>
      <c r="G581">
        <v>1.9307000000000001</v>
      </c>
      <c r="H581">
        <v>1.9307000000000001</v>
      </c>
      <c r="I581">
        <v>71.791200000000003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1134</v>
      </c>
      <c r="P581" t="s">
        <v>58</v>
      </c>
      <c r="Q581" t="s">
        <v>60</v>
      </c>
      <c r="R581" t="s">
        <v>71</v>
      </c>
    </row>
    <row r="582" spans="1:18" x14ac:dyDescent="0.25">
      <c r="A582" t="s">
        <v>43</v>
      </c>
      <c r="B582" t="s">
        <v>38</v>
      </c>
      <c r="C582" t="s">
        <v>53</v>
      </c>
      <c r="D582" t="s">
        <v>47</v>
      </c>
      <c r="E582">
        <v>7</v>
      </c>
      <c r="F582" t="str">
        <f t="shared" si="9"/>
        <v>Aggregate1-in-10September Monthly System Peak Day30% Cycling7</v>
      </c>
      <c r="G582">
        <v>6.2612589999999999</v>
      </c>
      <c r="H582">
        <v>6.2612589999999999</v>
      </c>
      <c r="I582">
        <v>71.791200000000003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1134</v>
      </c>
      <c r="P582" t="s">
        <v>58</v>
      </c>
      <c r="Q582" t="s">
        <v>60</v>
      </c>
      <c r="R582" t="s">
        <v>71</v>
      </c>
    </row>
    <row r="583" spans="1:18" x14ac:dyDescent="0.25">
      <c r="A583" t="s">
        <v>30</v>
      </c>
      <c r="B583" t="s">
        <v>38</v>
      </c>
      <c r="C583" t="s">
        <v>53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0.47423690000000002</v>
      </c>
      <c r="H583">
        <v>0.47423690000000002</v>
      </c>
      <c r="I583">
        <v>71.872900000000001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3540</v>
      </c>
      <c r="P583" t="s">
        <v>58</v>
      </c>
      <c r="Q583" t="s">
        <v>60</v>
      </c>
      <c r="R583" t="s">
        <v>71</v>
      </c>
    </row>
    <row r="584" spans="1:18" x14ac:dyDescent="0.25">
      <c r="A584" t="s">
        <v>28</v>
      </c>
      <c r="B584" t="s">
        <v>38</v>
      </c>
      <c r="C584" t="s">
        <v>53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4.001099</v>
      </c>
      <c r="H584">
        <v>4.001099</v>
      </c>
      <c r="I584">
        <v>71.872900000000001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3540</v>
      </c>
      <c r="P584" t="s">
        <v>58</v>
      </c>
      <c r="Q584" t="s">
        <v>60</v>
      </c>
      <c r="R584" t="s">
        <v>71</v>
      </c>
    </row>
    <row r="585" spans="1:18" x14ac:dyDescent="0.25">
      <c r="A585" t="s">
        <v>29</v>
      </c>
      <c r="B585" t="s">
        <v>38</v>
      </c>
      <c r="C585" t="s">
        <v>53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1.8179810000000001</v>
      </c>
      <c r="H585">
        <v>1.8179810000000001</v>
      </c>
      <c r="I585">
        <v>71.872900000000001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3540</v>
      </c>
      <c r="P585" t="s">
        <v>58</v>
      </c>
      <c r="Q585" t="s">
        <v>60</v>
      </c>
      <c r="R585" t="s">
        <v>71</v>
      </c>
    </row>
    <row r="586" spans="1:18" x14ac:dyDescent="0.25">
      <c r="A586" t="s">
        <v>43</v>
      </c>
      <c r="B586" t="s">
        <v>38</v>
      </c>
      <c r="C586" t="s">
        <v>53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14.16389</v>
      </c>
      <c r="H586">
        <v>14.16389</v>
      </c>
      <c r="I586">
        <v>71.872900000000001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3540</v>
      </c>
      <c r="P586" t="s">
        <v>58</v>
      </c>
      <c r="Q586" t="s">
        <v>60</v>
      </c>
      <c r="R586" t="s">
        <v>71</v>
      </c>
    </row>
    <row r="587" spans="1:18" x14ac:dyDescent="0.25">
      <c r="A587" t="s">
        <v>30</v>
      </c>
      <c r="B587" t="s">
        <v>38</v>
      </c>
      <c r="C587" t="s">
        <v>53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0.48027439999999999</v>
      </c>
      <c r="H587">
        <v>0.48027439999999999</v>
      </c>
      <c r="I587">
        <v>71.853099999999998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4674</v>
      </c>
      <c r="P587" t="s">
        <v>58</v>
      </c>
      <c r="Q587" t="s">
        <v>60</v>
      </c>
    </row>
    <row r="588" spans="1:18" x14ac:dyDescent="0.25">
      <c r="A588" t="s">
        <v>28</v>
      </c>
      <c r="B588" t="s">
        <v>38</v>
      </c>
      <c r="C588" t="s">
        <v>53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4.3579410000000003</v>
      </c>
      <c r="H588">
        <v>4.3579410000000003</v>
      </c>
      <c r="I588">
        <v>71.853099999999998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4674</v>
      </c>
      <c r="P588" t="s">
        <v>58</v>
      </c>
      <c r="Q588" t="s">
        <v>60</v>
      </c>
    </row>
    <row r="589" spans="1:18" x14ac:dyDescent="0.25">
      <c r="A589" t="s">
        <v>29</v>
      </c>
      <c r="B589" t="s">
        <v>38</v>
      </c>
      <c r="C589" t="s">
        <v>53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1.846023</v>
      </c>
      <c r="H589">
        <v>1.846023</v>
      </c>
      <c r="I589">
        <v>71.853099999999998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4674</v>
      </c>
      <c r="P589" t="s">
        <v>58</v>
      </c>
      <c r="Q589" t="s">
        <v>60</v>
      </c>
    </row>
    <row r="590" spans="1:18" x14ac:dyDescent="0.25">
      <c r="A590" t="s">
        <v>43</v>
      </c>
      <c r="B590" t="s">
        <v>38</v>
      </c>
      <c r="C590" t="s">
        <v>53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20.369019999999999</v>
      </c>
      <c r="H590">
        <v>20.369019999999999</v>
      </c>
      <c r="I590">
        <v>71.853099999999998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4674</v>
      </c>
      <c r="P590" t="s">
        <v>58</v>
      </c>
      <c r="Q590" t="s">
        <v>60</v>
      </c>
    </row>
    <row r="591" spans="1:18" x14ac:dyDescent="0.25">
      <c r="A591" t="s">
        <v>30</v>
      </c>
      <c r="B591" t="s">
        <v>38</v>
      </c>
      <c r="C591" t="s">
        <v>48</v>
      </c>
      <c r="D591" t="s">
        <v>47</v>
      </c>
      <c r="E591">
        <v>8</v>
      </c>
      <c r="F591" t="str">
        <f t="shared" si="9"/>
        <v>Average Per Ton1-in-10August Monthly System Peak Day30% Cycling8</v>
      </c>
      <c r="G591">
        <v>0.59204590000000001</v>
      </c>
      <c r="H591">
        <v>0.59204590000000001</v>
      </c>
      <c r="I591">
        <v>72.151499999999999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1134</v>
      </c>
      <c r="P591" t="s">
        <v>58</v>
      </c>
      <c r="Q591" t="s">
        <v>60</v>
      </c>
      <c r="R591" t="s">
        <v>66</v>
      </c>
    </row>
    <row r="592" spans="1:18" x14ac:dyDescent="0.25">
      <c r="A592" t="s">
        <v>28</v>
      </c>
      <c r="B592" t="s">
        <v>38</v>
      </c>
      <c r="C592" t="s">
        <v>48</v>
      </c>
      <c r="D592" t="s">
        <v>47</v>
      </c>
      <c r="E592">
        <v>8</v>
      </c>
      <c r="F592" t="str">
        <f t="shared" si="9"/>
        <v>Average Per Premise1-in-10August Monthly System Peak Day30% Cycling8</v>
      </c>
      <c r="G592">
        <v>6.5493119999999996</v>
      </c>
      <c r="H592">
        <v>6.5493119999999996</v>
      </c>
      <c r="I592">
        <v>72.151499999999999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1134</v>
      </c>
      <c r="P592" t="s">
        <v>58</v>
      </c>
      <c r="Q592" t="s">
        <v>60</v>
      </c>
      <c r="R592" t="s">
        <v>66</v>
      </c>
    </row>
    <row r="593" spans="1:18" x14ac:dyDescent="0.25">
      <c r="A593" t="s">
        <v>29</v>
      </c>
      <c r="B593" t="s">
        <v>38</v>
      </c>
      <c r="C593" t="s">
        <v>48</v>
      </c>
      <c r="D593" t="s">
        <v>47</v>
      </c>
      <c r="E593">
        <v>8</v>
      </c>
      <c r="F593" t="str">
        <f t="shared" si="9"/>
        <v>Average Per Device1-in-10August Monthly System Peak Day30% Cycling8</v>
      </c>
      <c r="G593">
        <v>2.2901389999999999</v>
      </c>
      <c r="H593">
        <v>2.2901389999999999</v>
      </c>
      <c r="I593">
        <v>72.151499999999999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1134</v>
      </c>
      <c r="P593" t="s">
        <v>58</v>
      </c>
      <c r="Q593" t="s">
        <v>60</v>
      </c>
      <c r="R593" t="s">
        <v>66</v>
      </c>
    </row>
    <row r="594" spans="1:18" x14ac:dyDescent="0.25">
      <c r="A594" t="s">
        <v>43</v>
      </c>
      <c r="B594" t="s">
        <v>38</v>
      </c>
      <c r="C594" t="s">
        <v>48</v>
      </c>
      <c r="D594" t="s">
        <v>47</v>
      </c>
      <c r="E594">
        <v>8</v>
      </c>
      <c r="F594" t="str">
        <f t="shared" si="9"/>
        <v>Aggregate1-in-10August Monthly System Peak Day30% Cycling8</v>
      </c>
      <c r="G594">
        <v>7.42692</v>
      </c>
      <c r="H594">
        <v>7.42692</v>
      </c>
      <c r="I594">
        <v>72.151499999999999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1134</v>
      </c>
      <c r="P594" t="s">
        <v>58</v>
      </c>
      <c r="Q594" t="s">
        <v>60</v>
      </c>
      <c r="R594" t="s">
        <v>66</v>
      </c>
    </row>
    <row r="595" spans="1:18" x14ac:dyDescent="0.25">
      <c r="A595" t="s">
        <v>30</v>
      </c>
      <c r="B595" t="s">
        <v>38</v>
      </c>
      <c r="C595" t="s">
        <v>48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0.55743949999999998</v>
      </c>
      <c r="H595">
        <v>0.55743949999999998</v>
      </c>
      <c r="I595">
        <v>72.081800000000001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3540</v>
      </c>
      <c r="P595" t="s">
        <v>58</v>
      </c>
      <c r="Q595" t="s">
        <v>60</v>
      </c>
      <c r="R595" t="s">
        <v>66</v>
      </c>
    </row>
    <row r="596" spans="1:18" x14ac:dyDescent="0.25">
      <c r="A596" t="s">
        <v>28</v>
      </c>
      <c r="B596" t="s">
        <v>38</v>
      </c>
      <c r="C596" t="s">
        <v>48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4.7030729999999998</v>
      </c>
      <c r="H596">
        <v>4.7030729999999998</v>
      </c>
      <c r="I596">
        <v>72.081800000000001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3540</v>
      </c>
      <c r="P596" t="s">
        <v>58</v>
      </c>
      <c r="Q596" t="s">
        <v>60</v>
      </c>
      <c r="R596" t="s">
        <v>66</v>
      </c>
    </row>
    <row r="597" spans="1:18" x14ac:dyDescent="0.25">
      <c r="A597" t="s">
        <v>29</v>
      </c>
      <c r="B597" t="s">
        <v>38</v>
      </c>
      <c r="C597" t="s">
        <v>48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2.1369370000000001</v>
      </c>
      <c r="H597">
        <v>2.1369370000000001</v>
      </c>
      <c r="I597">
        <v>72.081800000000001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3540</v>
      </c>
      <c r="P597" t="s">
        <v>58</v>
      </c>
      <c r="Q597" t="s">
        <v>60</v>
      </c>
      <c r="R597" t="s">
        <v>66</v>
      </c>
    </row>
    <row r="598" spans="1:18" x14ac:dyDescent="0.25">
      <c r="A598" t="s">
        <v>43</v>
      </c>
      <c r="B598" t="s">
        <v>38</v>
      </c>
      <c r="C598" t="s">
        <v>48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16.648879999999998</v>
      </c>
      <c r="H598">
        <v>16.648879999999998</v>
      </c>
      <c r="I598">
        <v>72.081800000000001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3540</v>
      </c>
      <c r="P598" t="s">
        <v>58</v>
      </c>
      <c r="Q598" t="s">
        <v>60</v>
      </c>
      <c r="R598" t="s">
        <v>66</v>
      </c>
    </row>
    <row r="599" spans="1:18" x14ac:dyDescent="0.25">
      <c r="A599" t="s">
        <v>30</v>
      </c>
      <c r="B599" t="s">
        <v>38</v>
      </c>
      <c r="C599" t="s">
        <v>48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0.56583499999999998</v>
      </c>
      <c r="H599">
        <v>0.56583499999999998</v>
      </c>
      <c r="I599">
        <v>72.098699999999994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4674</v>
      </c>
      <c r="P599" t="s">
        <v>58</v>
      </c>
      <c r="Q599" t="s">
        <v>60</v>
      </c>
    </row>
    <row r="600" spans="1:18" x14ac:dyDescent="0.25">
      <c r="A600" t="s">
        <v>28</v>
      </c>
      <c r="B600" t="s">
        <v>38</v>
      </c>
      <c r="C600" t="s">
        <v>48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5.1343050000000003</v>
      </c>
      <c r="H600">
        <v>5.1343050000000003</v>
      </c>
      <c r="I600">
        <v>72.098699999999994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4674</v>
      </c>
      <c r="P600" t="s">
        <v>58</v>
      </c>
      <c r="Q600" t="s">
        <v>60</v>
      </c>
    </row>
    <row r="601" spans="1:18" x14ac:dyDescent="0.25">
      <c r="A601" t="s">
        <v>29</v>
      </c>
      <c r="B601" t="s">
        <v>38</v>
      </c>
      <c r="C601" t="s">
        <v>48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2.17489</v>
      </c>
      <c r="H601">
        <v>2.17489</v>
      </c>
      <c r="I601">
        <v>72.098699999999994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4674</v>
      </c>
      <c r="P601" t="s">
        <v>58</v>
      </c>
      <c r="Q601" t="s">
        <v>60</v>
      </c>
    </row>
    <row r="602" spans="1:18" x14ac:dyDescent="0.25">
      <c r="A602" t="s">
        <v>43</v>
      </c>
      <c r="B602" t="s">
        <v>38</v>
      </c>
      <c r="C602" t="s">
        <v>48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23.99774</v>
      </c>
      <c r="H602">
        <v>23.99774</v>
      </c>
      <c r="I602">
        <v>72.098699999999994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4674</v>
      </c>
      <c r="P602" t="s">
        <v>58</v>
      </c>
      <c r="Q602" t="s">
        <v>60</v>
      </c>
    </row>
    <row r="603" spans="1:18" x14ac:dyDescent="0.25">
      <c r="A603" t="s">
        <v>30</v>
      </c>
      <c r="B603" t="s">
        <v>38</v>
      </c>
      <c r="C603" t="s">
        <v>37</v>
      </c>
      <c r="D603" t="s">
        <v>47</v>
      </c>
      <c r="E603">
        <v>8</v>
      </c>
      <c r="F603" t="str">
        <f t="shared" si="9"/>
        <v>Average Per Ton1-in-10August Typical Event Day30% Cycling8</v>
      </c>
      <c r="G603">
        <v>0.58578209999999997</v>
      </c>
      <c r="H603">
        <v>0.58578209999999997</v>
      </c>
      <c r="I603">
        <v>71.821700000000007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1134</v>
      </c>
      <c r="P603" t="s">
        <v>58</v>
      </c>
      <c r="Q603" t="s">
        <v>60</v>
      </c>
      <c r="R603" t="s">
        <v>66</v>
      </c>
    </row>
    <row r="604" spans="1:18" x14ac:dyDescent="0.25">
      <c r="A604" t="s">
        <v>28</v>
      </c>
      <c r="B604" t="s">
        <v>38</v>
      </c>
      <c r="C604" t="s">
        <v>37</v>
      </c>
      <c r="D604" t="s">
        <v>47</v>
      </c>
      <c r="E604">
        <v>8</v>
      </c>
      <c r="F604" t="str">
        <f t="shared" si="9"/>
        <v>Average Per Premise1-in-10August Typical Event Day30% Cycling8</v>
      </c>
      <c r="G604">
        <v>6.4800209999999998</v>
      </c>
      <c r="H604">
        <v>6.4800209999999998</v>
      </c>
      <c r="I604">
        <v>71.821700000000007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1134</v>
      </c>
      <c r="P604" t="s">
        <v>58</v>
      </c>
      <c r="Q604" t="s">
        <v>60</v>
      </c>
      <c r="R604" t="s">
        <v>66</v>
      </c>
    </row>
    <row r="605" spans="1:18" x14ac:dyDescent="0.25">
      <c r="A605" t="s">
        <v>29</v>
      </c>
      <c r="B605" t="s">
        <v>38</v>
      </c>
      <c r="C605" t="s">
        <v>37</v>
      </c>
      <c r="D605" t="s">
        <v>47</v>
      </c>
      <c r="E605">
        <v>8</v>
      </c>
      <c r="F605" t="str">
        <f t="shared" si="9"/>
        <v>Average Per Device1-in-10August Typical Event Day30% Cycling8</v>
      </c>
      <c r="G605">
        <v>2.2659090000000002</v>
      </c>
      <c r="H605">
        <v>2.2659090000000002</v>
      </c>
      <c r="I605">
        <v>71.821700000000007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1134</v>
      </c>
      <c r="P605" t="s">
        <v>58</v>
      </c>
      <c r="Q605" t="s">
        <v>60</v>
      </c>
      <c r="R605" t="s">
        <v>66</v>
      </c>
    </row>
    <row r="606" spans="1:18" x14ac:dyDescent="0.25">
      <c r="A606" t="s">
        <v>43</v>
      </c>
      <c r="B606" t="s">
        <v>38</v>
      </c>
      <c r="C606" t="s">
        <v>37</v>
      </c>
      <c r="D606" t="s">
        <v>47</v>
      </c>
      <c r="E606">
        <v>8</v>
      </c>
      <c r="F606" t="str">
        <f t="shared" si="9"/>
        <v>Aggregate1-in-10August Typical Event Day30% Cycling8</v>
      </c>
      <c r="G606">
        <v>7.348344</v>
      </c>
      <c r="H606">
        <v>7.348344</v>
      </c>
      <c r="I606">
        <v>71.821700000000007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1134</v>
      </c>
      <c r="P606" t="s">
        <v>58</v>
      </c>
      <c r="Q606" t="s">
        <v>60</v>
      </c>
      <c r="R606" t="s">
        <v>66</v>
      </c>
    </row>
    <row r="607" spans="1:18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0.54461680000000001</v>
      </c>
      <c r="H607">
        <v>0.54461680000000001</v>
      </c>
      <c r="I607">
        <v>71.708600000000004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3540</v>
      </c>
      <c r="P607" t="s">
        <v>58</v>
      </c>
      <c r="Q607" t="s">
        <v>60</v>
      </c>
      <c r="R607" t="s">
        <v>66</v>
      </c>
    </row>
    <row r="608" spans="1:18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4.5948890000000002</v>
      </c>
      <c r="H608">
        <v>4.5948890000000002</v>
      </c>
      <c r="I608">
        <v>71.708600000000004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3540</v>
      </c>
      <c r="P608" t="s">
        <v>58</v>
      </c>
      <c r="Q608" t="s">
        <v>60</v>
      </c>
      <c r="R608" t="s">
        <v>66</v>
      </c>
    </row>
    <row r="609" spans="1:18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2.0877819999999998</v>
      </c>
      <c r="H609">
        <v>2.0877819999999998</v>
      </c>
      <c r="I609">
        <v>71.708600000000004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3540</v>
      </c>
      <c r="P609" t="s">
        <v>58</v>
      </c>
      <c r="Q609" t="s">
        <v>60</v>
      </c>
      <c r="R609" t="s">
        <v>66</v>
      </c>
    </row>
    <row r="610" spans="1:18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16.265910000000002</v>
      </c>
      <c r="H610">
        <v>16.265910000000002</v>
      </c>
      <c r="I610">
        <v>71.708600000000004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3540</v>
      </c>
      <c r="P610" t="s">
        <v>58</v>
      </c>
      <c r="Q610" t="s">
        <v>60</v>
      </c>
      <c r="R610" t="s">
        <v>66</v>
      </c>
    </row>
    <row r="611" spans="1:18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0.55460350000000003</v>
      </c>
      <c r="H611">
        <v>0.55460350000000003</v>
      </c>
      <c r="I611">
        <v>71.736000000000004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4674</v>
      </c>
      <c r="P611" t="s">
        <v>58</v>
      </c>
      <c r="Q611" t="s">
        <v>60</v>
      </c>
    </row>
    <row r="612" spans="1:18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5.0323919999999998</v>
      </c>
      <c r="H612">
        <v>5.0323919999999998</v>
      </c>
      <c r="I612">
        <v>71.736000000000004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4674</v>
      </c>
      <c r="P612" t="s">
        <v>58</v>
      </c>
      <c r="Q612" t="s">
        <v>60</v>
      </c>
    </row>
    <row r="613" spans="1:18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2.1317200000000001</v>
      </c>
      <c r="H613">
        <v>2.1317200000000001</v>
      </c>
      <c r="I613">
        <v>71.736000000000004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4674</v>
      </c>
      <c r="P613" t="s">
        <v>58</v>
      </c>
      <c r="Q613" t="s">
        <v>60</v>
      </c>
    </row>
    <row r="614" spans="1:18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23.5214</v>
      </c>
      <c r="H614">
        <v>23.5214</v>
      </c>
      <c r="I614">
        <v>71.736000000000004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4674</v>
      </c>
      <c r="P614" t="s">
        <v>58</v>
      </c>
      <c r="Q614" t="s">
        <v>60</v>
      </c>
    </row>
    <row r="615" spans="1:18" x14ac:dyDescent="0.25">
      <c r="A615" t="s">
        <v>30</v>
      </c>
      <c r="B615" t="s">
        <v>38</v>
      </c>
      <c r="C615" t="s">
        <v>49</v>
      </c>
      <c r="D615" t="s">
        <v>47</v>
      </c>
      <c r="E615">
        <v>8</v>
      </c>
      <c r="F615" t="str">
        <f t="shared" si="9"/>
        <v>Average Per Ton1-in-10July Monthly System Peak Day30% Cycling8</v>
      </c>
      <c r="G615">
        <v>0.58755590000000002</v>
      </c>
      <c r="H615">
        <v>0.58755599999999997</v>
      </c>
      <c r="I615">
        <v>72.75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1134</v>
      </c>
      <c r="P615" t="s">
        <v>58</v>
      </c>
      <c r="Q615" t="s">
        <v>60</v>
      </c>
      <c r="R615" t="s">
        <v>67</v>
      </c>
    </row>
    <row r="616" spans="1:18" x14ac:dyDescent="0.25">
      <c r="A616" t="s">
        <v>28</v>
      </c>
      <c r="B616" t="s">
        <v>38</v>
      </c>
      <c r="C616" t="s">
        <v>49</v>
      </c>
      <c r="D616" t="s">
        <v>47</v>
      </c>
      <c r="E616">
        <v>8</v>
      </c>
      <c r="F616" t="str">
        <f t="shared" si="9"/>
        <v>Average Per Premise1-in-10July Monthly System Peak Day30% Cycling8</v>
      </c>
      <c r="G616">
        <v>6.499644</v>
      </c>
      <c r="H616">
        <v>6.499644</v>
      </c>
      <c r="I616">
        <v>72.75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1134</v>
      </c>
      <c r="P616" t="s">
        <v>58</v>
      </c>
      <c r="Q616" t="s">
        <v>60</v>
      </c>
      <c r="R616" t="s">
        <v>67</v>
      </c>
    </row>
    <row r="617" spans="1:18" x14ac:dyDescent="0.25">
      <c r="A617" t="s">
        <v>29</v>
      </c>
      <c r="B617" t="s">
        <v>38</v>
      </c>
      <c r="C617" t="s">
        <v>49</v>
      </c>
      <c r="D617" t="s">
        <v>47</v>
      </c>
      <c r="E617">
        <v>8</v>
      </c>
      <c r="F617" t="str">
        <f t="shared" si="9"/>
        <v>Average Per Device1-in-10July Monthly System Peak Day30% Cycling8</v>
      </c>
      <c r="G617">
        <v>2.2727710000000001</v>
      </c>
      <c r="H617">
        <v>2.2727710000000001</v>
      </c>
      <c r="I617">
        <v>72.75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1134</v>
      </c>
      <c r="P617" t="s">
        <v>58</v>
      </c>
      <c r="Q617" t="s">
        <v>60</v>
      </c>
      <c r="R617" t="s">
        <v>67</v>
      </c>
    </row>
    <row r="618" spans="1:18" x14ac:dyDescent="0.25">
      <c r="A618" t="s">
        <v>43</v>
      </c>
      <c r="B618" t="s">
        <v>38</v>
      </c>
      <c r="C618" t="s">
        <v>49</v>
      </c>
      <c r="D618" t="s">
        <v>47</v>
      </c>
      <c r="E618">
        <v>8</v>
      </c>
      <c r="F618" t="str">
        <f t="shared" si="9"/>
        <v>Aggregate1-in-10July Monthly System Peak Day30% Cycling8</v>
      </c>
      <c r="G618">
        <v>7.3705959999999999</v>
      </c>
      <c r="H618">
        <v>7.3705959999999999</v>
      </c>
      <c r="I618">
        <v>72.75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1134</v>
      </c>
      <c r="P618" t="s">
        <v>58</v>
      </c>
      <c r="Q618" t="s">
        <v>60</v>
      </c>
      <c r="R618" t="s">
        <v>67</v>
      </c>
    </row>
    <row r="619" spans="1:18" x14ac:dyDescent="0.25">
      <c r="A619" t="s">
        <v>30</v>
      </c>
      <c r="B619" t="s">
        <v>38</v>
      </c>
      <c r="C619" t="s">
        <v>49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0.5488672</v>
      </c>
      <c r="H619">
        <v>0.5488672</v>
      </c>
      <c r="I619">
        <v>72.75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3540</v>
      </c>
      <c r="P619" t="s">
        <v>58</v>
      </c>
      <c r="Q619" t="s">
        <v>60</v>
      </c>
      <c r="R619" t="s">
        <v>67</v>
      </c>
    </row>
    <row r="620" spans="1:18" x14ac:dyDescent="0.25">
      <c r="A620" t="s">
        <v>28</v>
      </c>
      <c r="B620" t="s">
        <v>38</v>
      </c>
      <c r="C620" t="s">
        <v>49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4.6307489999999998</v>
      </c>
      <c r="H620">
        <v>4.6307489999999998</v>
      </c>
      <c r="I620">
        <v>72.75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3540</v>
      </c>
      <c r="P620" t="s">
        <v>58</v>
      </c>
      <c r="Q620" t="s">
        <v>60</v>
      </c>
      <c r="R620" t="s">
        <v>67</v>
      </c>
    </row>
    <row r="621" spans="1:18" x14ac:dyDescent="0.25">
      <c r="A621" t="s">
        <v>29</v>
      </c>
      <c r="B621" t="s">
        <v>38</v>
      </c>
      <c r="C621" t="s">
        <v>49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2.1040760000000001</v>
      </c>
      <c r="H621">
        <v>2.1040760000000001</v>
      </c>
      <c r="I621">
        <v>72.75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3540</v>
      </c>
      <c r="P621" t="s">
        <v>58</v>
      </c>
      <c r="Q621" t="s">
        <v>60</v>
      </c>
      <c r="R621" t="s">
        <v>67</v>
      </c>
    </row>
    <row r="622" spans="1:18" x14ac:dyDescent="0.25">
      <c r="A622" t="s">
        <v>43</v>
      </c>
      <c r="B622" t="s">
        <v>38</v>
      </c>
      <c r="C622" t="s">
        <v>49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16.392849999999999</v>
      </c>
      <c r="H622">
        <v>16.392849999999999</v>
      </c>
      <c r="I622">
        <v>72.75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3540</v>
      </c>
      <c r="P622" t="s">
        <v>58</v>
      </c>
      <c r="Q622" t="s">
        <v>60</v>
      </c>
      <c r="R622" t="s">
        <v>67</v>
      </c>
    </row>
    <row r="623" spans="1:18" x14ac:dyDescent="0.25">
      <c r="A623" t="s">
        <v>30</v>
      </c>
      <c r="B623" t="s">
        <v>38</v>
      </c>
      <c r="C623" t="s">
        <v>49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0.55825309999999995</v>
      </c>
      <c r="H623">
        <v>0.55825309999999995</v>
      </c>
      <c r="I623">
        <v>72.75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4674</v>
      </c>
      <c r="P623" t="s">
        <v>58</v>
      </c>
      <c r="Q623" t="s">
        <v>60</v>
      </c>
    </row>
    <row r="624" spans="1:18" x14ac:dyDescent="0.25">
      <c r="A624" t="s">
        <v>28</v>
      </c>
      <c r="B624" t="s">
        <v>38</v>
      </c>
      <c r="C624" t="s">
        <v>49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5.0655080000000003</v>
      </c>
      <c r="H624">
        <v>5.0655080000000003</v>
      </c>
      <c r="I624">
        <v>72.75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4674</v>
      </c>
      <c r="P624" t="s">
        <v>58</v>
      </c>
      <c r="Q624" t="s">
        <v>60</v>
      </c>
    </row>
    <row r="625" spans="1:18" x14ac:dyDescent="0.25">
      <c r="A625" t="s">
        <v>29</v>
      </c>
      <c r="B625" t="s">
        <v>38</v>
      </c>
      <c r="C625" t="s">
        <v>49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2.1457480000000002</v>
      </c>
      <c r="H625">
        <v>2.1457480000000002</v>
      </c>
      <c r="I625">
        <v>72.75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4674</v>
      </c>
      <c r="P625" t="s">
        <v>58</v>
      </c>
      <c r="Q625" t="s">
        <v>60</v>
      </c>
    </row>
    <row r="626" spans="1:18" x14ac:dyDescent="0.25">
      <c r="A626" t="s">
        <v>43</v>
      </c>
      <c r="B626" t="s">
        <v>38</v>
      </c>
      <c r="C626" t="s">
        <v>49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23.676179999999999</v>
      </c>
      <c r="H626">
        <v>23.676179999999999</v>
      </c>
      <c r="I626">
        <v>72.75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4674</v>
      </c>
      <c r="P626" t="s">
        <v>58</v>
      </c>
      <c r="Q626" t="s">
        <v>60</v>
      </c>
    </row>
    <row r="627" spans="1:18" x14ac:dyDescent="0.25">
      <c r="A627" t="s">
        <v>30</v>
      </c>
      <c r="B627" t="s">
        <v>38</v>
      </c>
      <c r="C627" t="s">
        <v>50</v>
      </c>
      <c r="D627" t="s">
        <v>47</v>
      </c>
      <c r="E627">
        <v>8</v>
      </c>
      <c r="F627" t="str">
        <f t="shared" si="9"/>
        <v>Average Per Ton1-in-10June Monthly System Peak Day30% Cycling8</v>
      </c>
      <c r="G627">
        <v>0.55828370000000005</v>
      </c>
      <c r="H627">
        <v>0.55828370000000005</v>
      </c>
      <c r="I627">
        <v>69.676500000000004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1134</v>
      </c>
      <c r="P627" t="s">
        <v>58</v>
      </c>
      <c r="Q627" t="s">
        <v>60</v>
      </c>
      <c r="R627" t="s">
        <v>68</v>
      </c>
    </row>
    <row r="628" spans="1:18" x14ac:dyDescent="0.25">
      <c r="A628" t="s">
        <v>28</v>
      </c>
      <c r="B628" t="s">
        <v>38</v>
      </c>
      <c r="C628" t="s">
        <v>50</v>
      </c>
      <c r="D628" t="s">
        <v>47</v>
      </c>
      <c r="E628">
        <v>8</v>
      </c>
      <c r="F628" t="str">
        <f t="shared" si="9"/>
        <v>Average Per Premise1-in-10June Monthly System Peak Day30% Cycling8</v>
      </c>
      <c r="G628">
        <v>6.1758290000000002</v>
      </c>
      <c r="H628">
        <v>6.1758290000000002</v>
      </c>
      <c r="I628">
        <v>69.676500000000004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1134</v>
      </c>
      <c r="P628" t="s">
        <v>58</v>
      </c>
      <c r="Q628" t="s">
        <v>60</v>
      </c>
      <c r="R628" t="s">
        <v>68</v>
      </c>
    </row>
    <row r="629" spans="1:18" x14ac:dyDescent="0.25">
      <c r="A629" t="s">
        <v>29</v>
      </c>
      <c r="B629" t="s">
        <v>38</v>
      </c>
      <c r="C629" t="s">
        <v>50</v>
      </c>
      <c r="D629" t="s">
        <v>47</v>
      </c>
      <c r="E629">
        <v>8</v>
      </c>
      <c r="F629" t="str">
        <f t="shared" si="9"/>
        <v>Average Per Device1-in-10June Monthly System Peak Day30% Cycling8</v>
      </c>
      <c r="G629">
        <v>2.1595399999999998</v>
      </c>
      <c r="H629">
        <v>2.1595409999999999</v>
      </c>
      <c r="I629">
        <v>69.676500000000004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1134</v>
      </c>
      <c r="P629" t="s">
        <v>58</v>
      </c>
      <c r="Q629" t="s">
        <v>60</v>
      </c>
      <c r="R629" t="s">
        <v>68</v>
      </c>
    </row>
    <row r="630" spans="1:18" x14ac:dyDescent="0.25">
      <c r="A630" t="s">
        <v>43</v>
      </c>
      <c r="B630" t="s">
        <v>38</v>
      </c>
      <c r="C630" t="s">
        <v>50</v>
      </c>
      <c r="D630" t="s">
        <v>47</v>
      </c>
      <c r="E630">
        <v>8</v>
      </c>
      <c r="F630" t="str">
        <f t="shared" si="9"/>
        <v>Aggregate1-in-10June Monthly System Peak Day30% Cycling8</v>
      </c>
      <c r="G630">
        <v>7.0033899999999996</v>
      </c>
      <c r="H630">
        <v>7.0033899999999996</v>
      </c>
      <c r="I630">
        <v>69.676500000000004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1134</v>
      </c>
      <c r="P630" t="s">
        <v>58</v>
      </c>
      <c r="Q630" t="s">
        <v>60</v>
      </c>
      <c r="R630" t="s">
        <v>68</v>
      </c>
    </row>
    <row r="631" spans="1:18" x14ac:dyDescent="0.25">
      <c r="A631" t="s">
        <v>30</v>
      </c>
      <c r="B631" t="s">
        <v>38</v>
      </c>
      <c r="C631" t="s">
        <v>50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0.49289179999999999</v>
      </c>
      <c r="H631">
        <v>0.49289179999999999</v>
      </c>
      <c r="I631">
        <v>69.375299999999996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3540</v>
      </c>
      <c r="P631" t="s">
        <v>58</v>
      </c>
      <c r="Q631" t="s">
        <v>60</v>
      </c>
      <c r="R631" t="s">
        <v>68</v>
      </c>
    </row>
    <row r="632" spans="1:18" x14ac:dyDescent="0.25">
      <c r="A632" t="s">
        <v>28</v>
      </c>
      <c r="B632" t="s">
        <v>38</v>
      </c>
      <c r="C632" t="s">
        <v>50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4.1584890000000003</v>
      </c>
      <c r="H632">
        <v>4.1584890000000003</v>
      </c>
      <c r="I632">
        <v>69.375299999999996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3540</v>
      </c>
      <c r="P632" t="s">
        <v>58</v>
      </c>
      <c r="Q632" t="s">
        <v>60</v>
      </c>
      <c r="R632" t="s">
        <v>68</v>
      </c>
    </row>
    <row r="633" spans="1:18" x14ac:dyDescent="0.25">
      <c r="A633" t="s">
        <v>29</v>
      </c>
      <c r="B633" t="s">
        <v>38</v>
      </c>
      <c r="C633" t="s">
        <v>50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1.889494</v>
      </c>
      <c r="H633">
        <v>1.889494</v>
      </c>
      <c r="I633">
        <v>69.375299999999996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3540</v>
      </c>
      <c r="P633" t="s">
        <v>58</v>
      </c>
      <c r="Q633" t="s">
        <v>60</v>
      </c>
      <c r="R633" t="s">
        <v>68</v>
      </c>
    </row>
    <row r="634" spans="1:18" x14ac:dyDescent="0.25">
      <c r="A634" t="s">
        <v>43</v>
      </c>
      <c r="B634" t="s">
        <v>38</v>
      </c>
      <c r="C634" t="s">
        <v>50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14.72105</v>
      </c>
      <c r="H634">
        <v>14.72105</v>
      </c>
      <c r="I634">
        <v>69.375299999999996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3540</v>
      </c>
      <c r="P634" t="s">
        <v>58</v>
      </c>
      <c r="Q634" t="s">
        <v>60</v>
      </c>
      <c r="R634" t="s">
        <v>68</v>
      </c>
    </row>
    <row r="635" spans="1:18" x14ac:dyDescent="0.25">
      <c r="A635" t="s">
        <v>30</v>
      </c>
      <c r="B635" t="s">
        <v>38</v>
      </c>
      <c r="C635" t="s">
        <v>50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0.50875579999999998</v>
      </c>
      <c r="H635">
        <v>0.50875590000000004</v>
      </c>
      <c r="I635">
        <v>69.448400000000007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4674</v>
      </c>
      <c r="P635" t="s">
        <v>58</v>
      </c>
      <c r="Q635" t="s">
        <v>60</v>
      </c>
    </row>
    <row r="636" spans="1:18" x14ac:dyDescent="0.25">
      <c r="A636" t="s">
        <v>28</v>
      </c>
      <c r="B636" t="s">
        <v>38</v>
      </c>
      <c r="C636" t="s">
        <v>50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4.616377</v>
      </c>
      <c r="H636">
        <v>4.616377</v>
      </c>
      <c r="I636">
        <v>69.448400000000007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4674</v>
      </c>
      <c r="P636" t="s">
        <v>58</v>
      </c>
      <c r="Q636" t="s">
        <v>60</v>
      </c>
    </row>
    <row r="637" spans="1:18" x14ac:dyDescent="0.25">
      <c r="A637" t="s">
        <v>29</v>
      </c>
      <c r="B637" t="s">
        <v>38</v>
      </c>
      <c r="C637" t="s">
        <v>50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1.9554959999999999</v>
      </c>
      <c r="H637">
        <v>1.9554959999999999</v>
      </c>
      <c r="I637">
        <v>69.448400000000007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4674</v>
      </c>
      <c r="P637" t="s">
        <v>58</v>
      </c>
      <c r="Q637" t="s">
        <v>60</v>
      </c>
    </row>
    <row r="638" spans="1:18" x14ac:dyDescent="0.25">
      <c r="A638" t="s">
        <v>43</v>
      </c>
      <c r="B638" t="s">
        <v>38</v>
      </c>
      <c r="C638" t="s">
        <v>50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21.57695</v>
      </c>
      <c r="H638">
        <v>21.57695</v>
      </c>
      <c r="I638">
        <v>69.448400000000007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4674</v>
      </c>
      <c r="P638" t="s">
        <v>58</v>
      </c>
      <c r="Q638" t="s">
        <v>60</v>
      </c>
    </row>
    <row r="639" spans="1:18" x14ac:dyDescent="0.25">
      <c r="A639" t="s">
        <v>30</v>
      </c>
      <c r="B639" t="s">
        <v>38</v>
      </c>
      <c r="C639" t="s">
        <v>51</v>
      </c>
      <c r="D639" t="s">
        <v>47</v>
      </c>
      <c r="E639">
        <v>8</v>
      </c>
      <c r="F639" t="str">
        <f t="shared" si="9"/>
        <v>Average Per Ton1-in-10May Monthly System Peak Day30% Cycling8</v>
      </c>
      <c r="G639">
        <v>0.57448460000000001</v>
      </c>
      <c r="H639">
        <v>0.57448460000000001</v>
      </c>
      <c r="I639">
        <v>68.320499999999996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1134</v>
      </c>
      <c r="P639" t="s">
        <v>58</v>
      </c>
      <c r="Q639" t="s">
        <v>60</v>
      </c>
      <c r="R639" t="s">
        <v>69</v>
      </c>
    </row>
    <row r="640" spans="1:18" x14ac:dyDescent="0.25">
      <c r="A640" t="s">
        <v>28</v>
      </c>
      <c r="B640" t="s">
        <v>38</v>
      </c>
      <c r="C640" t="s">
        <v>51</v>
      </c>
      <c r="D640" t="s">
        <v>47</v>
      </c>
      <c r="E640">
        <v>8</v>
      </c>
      <c r="F640" t="str">
        <f t="shared" si="9"/>
        <v>Average Per Premise1-in-10May Monthly System Peak Day30% Cycling8</v>
      </c>
      <c r="G640">
        <v>6.3550469999999999</v>
      </c>
      <c r="H640">
        <v>6.3550459999999998</v>
      </c>
      <c r="I640">
        <v>68.320499999999996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1134</v>
      </c>
      <c r="P640" t="s">
        <v>58</v>
      </c>
      <c r="Q640" t="s">
        <v>60</v>
      </c>
      <c r="R640" t="s">
        <v>69</v>
      </c>
    </row>
    <row r="641" spans="1:18" x14ac:dyDescent="0.25">
      <c r="A641" t="s">
        <v>29</v>
      </c>
      <c r="B641" t="s">
        <v>38</v>
      </c>
      <c r="C641" t="s">
        <v>51</v>
      </c>
      <c r="D641" t="s">
        <v>47</v>
      </c>
      <c r="E641">
        <v>8</v>
      </c>
      <c r="F641" t="str">
        <f t="shared" si="9"/>
        <v>Average Per Device1-in-10May Monthly System Peak Day30% Cycling8</v>
      </c>
      <c r="G641">
        <v>2.2222089999999999</v>
      </c>
      <c r="H641">
        <v>2.2222089999999999</v>
      </c>
      <c r="I641">
        <v>68.320499999999996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1134</v>
      </c>
      <c r="P641" t="s">
        <v>58</v>
      </c>
      <c r="Q641" t="s">
        <v>60</v>
      </c>
      <c r="R641" t="s">
        <v>69</v>
      </c>
    </row>
    <row r="642" spans="1:18" x14ac:dyDescent="0.25">
      <c r="A642" t="s">
        <v>43</v>
      </c>
      <c r="B642" t="s">
        <v>38</v>
      </c>
      <c r="C642" t="s">
        <v>51</v>
      </c>
      <c r="D642" t="s">
        <v>47</v>
      </c>
      <c r="E642">
        <v>8</v>
      </c>
      <c r="F642" t="str">
        <f t="shared" si="9"/>
        <v>Aggregate1-in-10May Monthly System Peak Day30% Cycling8</v>
      </c>
      <c r="G642">
        <v>7.2066229999999996</v>
      </c>
      <c r="H642">
        <v>7.2066229999999996</v>
      </c>
      <c r="I642">
        <v>68.320499999999996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1134</v>
      </c>
      <c r="P642" t="s">
        <v>58</v>
      </c>
      <c r="Q642" t="s">
        <v>60</v>
      </c>
      <c r="R642" t="s">
        <v>69</v>
      </c>
    </row>
    <row r="643" spans="1:18" x14ac:dyDescent="0.25">
      <c r="A643" t="s">
        <v>30</v>
      </c>
      <c r="B643" t="s">
        <v>38</v>
      </c>
      <c r="C643" t="s">
        <v>51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0.52434530000000001</v>
      </c>
      <c r="H643">
        <v>0.52434530000000001</v>
      </c>
      <c r="I643">
        <v>68.129900000000006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3540</v>
      </c>
      <c r="P643" t="s">
        <v>58</v>
      </c>
      <c r="Q643" t="s">
        <v>60</v>
      </c>
      <c r="R643" t="s">
        <v>69</v>
      </c>
    </row>
    <row r="644" spans="1:18" x14ac:dyDescent="0.25">
      <c r="A644" t="s">
        <v>28</v>
      </c>
      <c r="B644" t="s">
        <v>38</v>
      </c>
      <c r="C644" t="s">
        <v>51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4.4238590000000002</v>
      </c>
      <c r="H644">
        <v>4.4238590000000002</v>
      </c>
      <c r="I644">
        <v>68.129900000000006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3540</v>
      </c>
      <c r="P644" t="s">
        <v>58</v>
      </c>
      <c r="Q644" t="s">
        <v>60</v>
      </c>
      <c r="R644" t="s">
        <v>69</v>
      </c>
    </row>
    <row r="645" spans="1:18" x14ac:dyDescent="0.25">
      <c r="A645" t="s">
        <v>29</v>
      </c>
      <c r="B645" t="s">
        <v>38</v>
      </c>
      <c r="C645" t="s">
        <v>51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2.0100709999999999</v>
      </c>
      <c r="H645">
        <v>2.0100709999999999</v>
      </c>
      <c r="I645">
        <v>68.129900000000006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3540</v>
      </c>
      <c r="P645" t="s">
        <v>58</v>
      </c>
      <c r="Q645" t="s">
        <v>60</v>
      </c>
      <c r="R645" t="s">
        <v>69</v>
      </c>
    </row>
    <row r="646" spans="1:18" x14ac:dyDescent="0.25">
      <c r="A646" t="s">
        <v>43</v>
      </c>
      <c r="B646" t="s">
        <v>38</v>
      </c>
      <c r="C646" t="s">
        <v>51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15.66046</v>
      </c>
      <c r="H646">
        <v>15.66046</v>
      </c>
      <c r="I646">
        <v>68.129900000000006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3540</v>
      </c>
      <c r="P646" t="s">
        <v>58</v>
      </c>
      <c r="Q646" t="s">
        <v>60</v>
      </c>
      <c r="R646" t="s">
        <v>69</v>
      </c>
    </row>
    <row r="647" spans="1:18" x14ac:dyDescent="0.25">
      <c r="A647" t="s">
        <v>30</v>
      </c>
      <c r="B647" t="s">
        <v>38</v>
      </c>
      <c r="C647" t="s">
        <v>51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0.53650909999999996</v>
      </c>
      <c r="H647">
        <v>0.53650909999999996</v>
      </c>
      <c r="I647">
        <v>68.176199999999994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4674</v>
      </c>
      <c r="P647" t="s">
        <v>58</v>
      </c>
      <c r="Q647" t="s">
        <v>60</v>
      </c>
    </row>
    <row r="648" spans="1:18" x14ac:dyDescent="0.25">
      <c r="A648" t="s">
        <v>28</v>
      </c>
      <c r="B648" t="s">
        <v>38</v>
      </c>
      <c r="C648" t="s">
        <v>51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4.8682059999999998</v>
      </c>
      <c r="H648">
        <v>4.8682059999999998</v>
      </c>
      <c r="I648">
        <v>68.176199999999994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4674</v>
      </c>
      <c r="P648" t="s">
        <v>58</v>
      </c>
      <c r="Q648" t="s">
        <v>60</v>
      </c>
    </row>
    <row r="649" spans="1:18" x14ac:dyDescent="0.25">
      <c r="A649" t="s">
        <v>29</v>
      </c>
      <c r="B649" t="s">
        <v>38</v>
      </c>
      <c r="C649" t="s">
        <v>51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2.0621710000000002</v>
      </c>
      <c r="H649">
        <v>2.0621710000000002</v>
      </c>
      <c r="I649">
        <v>68.176199999999994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4674</v>
      </c>
      <c r="P649" t="s">
        <v>58</v>
      </c>
      <c r="Q649" t="s">
        <v>60</v>
      </c>
    </row>
    <row r="650" spans="1:18" x14ac:dyDescent="0.25">
      <c r="A650" t="s">
        <v>43</v>
      </c>
      <c r="B650" t="s">
        <v>38</v>
      </c>
      <c r="C650" t="s">
        <v>51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22.753990000000002</v>
      </c>
      <c r="H650">
        <v>22.753990000000002</v>
      </c>
      <c r="I650">
        <v>68.176199999999994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4674</v>
      </c>
      <c r="P650" t="s">
        <v>58</v>
      </c>
      <c r="Q650" t="s">
        <v>60</v>
      </c>
    </row>
    <row r="651" spans="1:18" x14ac:dyDescent="0.25">
      <c r="A651" t="s">
        <v>30</v>
      </c>
      <c r="B651" t="s">
        <v>38</v>
      </c>
      <c r="C651" t="s">
        <v>52</v>
      </c>
      <c r="D651" t="s">
        <v>47</v>
      </c>
      <c r="E651">
        <v>8</v>
      </c>
      <c r="F651" t="str">
        <f t="shared" si="10"/>
        <v>Average Per Ton1-in-10October Monthly System Peak Day30% Cycling8</v>
      </c>
      <c r="G651">
        <v>0.57606670000000004</v>
      </c>
      <c r="H651">
        <v>0.57606670000000004</v>
      </c>
      <c r="I651">
        <v>67.018600000000006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1134</v>
      </c>
      <c r="P651" t="s">
        <v>58</v>
      </c>
      <c r="Q651" t="s">
        <v>60</v>
      </c>
      <c r="R651" t="s">
        <v>70</v>
      </c>
    </row>
    <row r="652" spans="1:18" x14ac:dyDescent="0.25">
      <c r="A652" t="s">
        <v>28</v>
      </c>
      <c r="B652" t="s">
        <v>38</v>
      </c>
      <c r="C652" t="s">
        <v>52</v>
      </c>
      <c r="D652" t="s">
        <v>47</v>
      </c>
      <c r="E652">
        <v>8</v>
      </c>
      <c r="F652" t="str">
        <f t="shared" si="10"/>
        <v>Average Per Premise1-in-10October Monthly System Peak Day30% Cycling8</v>
      </c>
      <c r="G652">
        <v>6.372547</v>
      </c>
      <c r="H652">
        <v>6.3725480000000001</v>
      </c>
      <c r="I652">
        <v>67.018600000000006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1134</v>
      </c>
      <c r="P652" t="s">
        <v>58</v>
      </c>
      <c r="Q652" t="s">
        <v>60</v>
      </c>
      <c r="R652" t="s">
        <v>70</v>
      </c>
    </row>
    <row r="653" spans="1:18" x14ac:dyDescent="0.25">
      <c r="A653" t="s">
        <v>29</v>
      </c>
      <c r="B653" t="s">
        <v>38</v>
      </c>
      <c r="C653" t="s">
        <v>52</v>
      </c>
      <c r="D653" t="s">
        <v>47</v>
      </c>
      <c r="E653">
        <v>8</v>
      </c>
      <c r="F653" t="str">
        <f t="shared" si="10"/>
        <v>Average Per Device1-in-10October Monthly System Peak Day30% Cycling8</v>
      </c>
      <c r="G653">
        <v>2.2283279999999999</v>
      </c>
      <c r="H653">
        <v>2.2283279999999999</v>
      </c>
      <c r="I653">
        <v>67.018600000000006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1134</v>
      </c>
      <c r="P653" t="s">
        <v>58</v>
      </c>
      <c r="Q653" t="s">
        <v>60</v>
      </c>
      <c r="R653" t="s">
        <v>70</v>
      </c>
    </row>
    <row r="654" spans="1:18" x14ac:dyDescent="0.25">
      <c r="A654" t="s">
        <v>43</v>
      </c>
      <c r="B654" t="s">
        <v>38</v>
      </c>
      <c r="C654" t="s">
        <v>52</v>
      </c>
      <c r="D654" t="s">
        <v>47</v>
      </c>
      <c r="E654">
        <v>8</v>
      </c>
      <c r="F654" t="str">
        <f t="shared" si="10"/>
        <v>Aggregate1-in-10October Monthly System Peak Day30% Cycling8</v>
      </c>
      <c r="G654">
        <v>7.2264689999999998</v>
      </c>
      <c r="H654">
        <v>7.2264689999999998</v>
      </c>
      <c r="I654">
        <v>67.018600000000006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1134</v>
      </c>
      <c r="P654" t="s">
        <v>58</v>
      </c>
      <c r="Q654" t="s">
        <v>60</v>
      </c>
      <c r="R654" t="s">
        <v>70</v>
      </c>
    </row>
    <row r="655" spans="1:18" x14ac:dyDescent="0.25">
      <c r="A655" t="s">
        <v>30</v>
      </c>
      <c r="B655" t="s">
        <v>38</v>
      </c>
      <c r="C655" t="s">
        <v>52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0.52668760000000003</v>
      </c>
      <c r="H655">
        <v>0.52668760000000003</v>
      </c>
      <c r="I655">
        <v>66.883499999999998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3540</v>
      </c>
      <c r="P655" t="s">
        <v>58</v>
      </c>
      <c r="Q655" t="s">
        <v>60</v>
      </c>
      <c r="R655" t="s">
        <v>70</v>
      </c>
    </row>
    <row r="656" spans="1:18" x14ac:dyDescent="0.25">
      <c r="A656" t="s">
        <v>28</v>
      </c>
      <c r="B656" t="s">
        <v>38</v>
      </c>
      <c r="C656" t="s">
        <v>52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4.4436220000000004</v>
      </c>
      <c r="H656">
        <v>4.4436220000000004</v>
      </c>
      <c r="I656">
        <v>66.883499999999998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3540</v>
      </c>
      <c r="P656" t="s">
        <v>58</v>
      </c>
      <c r="Q656" t="s">
        <v>60</v>
      </c>
      <c r="R656" t="s">
        <v>70</v>
      </c>
    </row>
    <row r="657" spans="1:18" x14ac:dyDescent="0.25">
      <c r="A657" t="s">
        <v>29</v>
      </c>
      <c r="B657" t="s">
        <v>38</v>
      </c>
      <c r="C657" t="s">
        <v>52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2.01905</v>
      </c>
      <c r="H657">
        <v>2.01905</v>
      </c>
      <c r="I657">
        <v>66.883499999999998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3540</v>
      </c>
      <c r="P657" t="s">
        <v>58</v>
      </c>
      <c r="Q657" t="s">
        <v>60</v>
      </c>
      <c r="R657" t="s">
        <v>70</v>
      </c>
    </row>
    <row r="658" spans="1:18" x14ac:dyDescent="0.25">
      <c r="A658" t="s">
        <v>43</v>
      </c>
      <c r="B658" t="s">
        <v>38</v>
      </c>
      <c r="C658" t="s">
        <v>52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15.730420000000001</v>
      </c>
      <c r="H658">
        <v>15.730420000000001</v>
      </c>
      <c r="I658">
        <v>66.883499999999998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3540</v>
      </c>
      <c r="P658" t="s">
        <v>58</v>
      </c>
      <c r="Q658" t="s">
        <v>60</v>
      </c>
      <c r="R658" t="s">
        <v>70</v>
      </c>
    </row>
    <row r="659" spans="1:18" x14ac:dyDescent="0.25">
      <c r="A659" t="s">
        <v>30</v>
      </c>
      <c r="B659" t="s">
        <v>38</v>
      </c>
      <c r="C659" t="s">
        <v>52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0.53866700000000001</v>
      </c>
      <c r="H659">
        <v>0.53866700000000001</v>
      </c>
      <c r="I659">
        <v>66.916300000000007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4674</v>
      </c>
      <c r="P659" t="s">
        <v>58</v>
      </c>
      <c r="Q659" t="s">
        <v>60</v>
      </c>
    </row>
    <row r="660" spans="1:18" x14ac:dyDescent="0.25">
      <c r="A660" t="s">
        <v>28</v>
      </c>
      <c r="B660" t="s">
        <v>38</v>
      </c>
      <c r="C660" t="s">
        <v>52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4.8877860000000002</v>
      </c>
      <c r="H660">
        <v>4.8877860000000002</v>
      </c>
      <c r="I660">
        <v>66.916300000000007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4674</v>
      </c>
      <c r="P660" t="s">
        <v>58</v>
      </c>
      <c r="Q660" t="s">
        <v>60</v>
      </c>
    </row>
    <row r="661" spans="1:18" x14ac:dyDescent="0.25">
      <c r="A661" t="s">
        <v>29</v>
      </c>
      <c r="B661" t="s">
        <v>38</v>
      </c>
      <c r="C661" t="s">
        <v>52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2.070465</v>
      </c>
      <c r="H661">
        <v>2.070465</v>
      </c>
      <c r="I661">
        <v>66.916300000000007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4674</v>
      </c>
      <c r="P661" t="s">
        <v>58</v>
      </c>
      <c r="Q661" t="s">
        <v>60</v>
      </c>
    </row>
    <row r="662" spans="1:18" x14ac:dyDescent="0.25">
      <c r="A662" t="s">
        <v>43</v>
      </c>
      <c r="B662" t="s">
        <v>38</v>
      </c>
      <c r="C662" t="s">
        <v>52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22.845510000000001</v>
      </c>
      <c r="H662">
        <v>22.845510000000001</v>
      </c>
      <c r="I662">
        <v>66.916300000000007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4674</v>
      </c>
      <c r="P662" t="s">
        <v>58</v>
      </c>
      <c r="Q662" t="s">
        <v>60</v>
      </c>
    </row>
    <row r="663" spans="1:18" x14ac:dyDescent="0.25">
      <c r="A663" t="s">
        <v>30</v>
      </c>
      <c r="B663" t="s">
        <v>38</v>
      </c>
      <c r="C663" t="s">
        <v>53</v>
      </c>
      <c r="D663" t="s">
        <v>47</v>
      </c>
      <c r="E663">
        <v>8</v>
      </c>
      <c r="F663" t="str">
        <f t="shared" si="10"/>
        <v>Average Per Ton1-in-10September Monthly System Peak Day30% Cycling8</v>
      </c>
      <c r="G663">
        <v>0.60524299999999998</v>
      </c>
      <c r="H663">
        <v>0.60524299999999998</v>
      </c>
      <c r="I663">
        <v>72.708799999999997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1134</v>
      </c>
      <c r="P663" t="s">
        <v>58</v>
      </c>
      <c r="Q663" t="s">
        <v>60</v>
      </c>
      <c r="R663" t="s">
        <v>71</v>
      </c>
    </row>
    <row r="664" spans="1:18" x14ac:dyDescent="0.25">
      <c r="A664" t="s">
        <v>28</v>
      </c>
      <c r="B664" t="s">
        <v>38</v>
      </c>
      <c r="C664" t="s">
        <v>53</v>
      </c>
      <c r="D664" t="s">
        <v>47</v>
      </c>
      <c r="E664">
        <v>8</v>
      </c>
      <c r="F664" t="str">
        <f t="shared" si="10"/>
        <v>Average Per Premise1-in-10September Monthly System Peak Day30% Cycling8</v>
      </c>
      <c r="G664">
        <v>6.6953009999999997</v>
      </c>
      <c r="H664">
        <v>6.6953009999999997</v>
      </c>
      <c r="I664">
        <v>72.708799999999997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1134</v>
      </c>
      <c r="P664" t="s">
        <v>58</v>
      </c>
      <c r="Q664" t="s">
        <v>60</v>
      </c>
      <c r="R664" t="s">
        <v>71</v>
      </c>
    </row>
    <row r="665" spans="1:18" x14ac:dyDescent="0.25">
      <c r="A665" t="s">
        <v>29</v>
      </c>
      <c r="B665" t="s">
        <v>38</v>
      </c>
      <c r="C665" t="s">
        <v>53</v>
      </c>
      <c r="D665" t="s">
        <v>47</v>
      </c>
      <c r="E665">
        <v>8</v>
      </c>
      <c r="F665" t="str">
        <f t="shared" si="10"/>
        <v>Average Per Device1-in-10September Monthly System Peak Day30% Cycling8</v>
      </c>
      <c r="G665">
        <v>2.3411879999999998</v>
      </c>
      <c r="H665">
        <v>2.3411870000000001</v>
      </c>
      <c r="I665">
        <v>72.708799999999997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1134</v>
      </c>
      <c r="P665" t="s">
        <v>58</v>
      </c>
      <c r="Q665" t="s">
        <v>60</v>
      </c>
      <c r="R665" t="s">
        <v>71</v>
      </c>
    </row>
    <row r="666" spans="1:18" x14ac:dyDescent="0.25">
      <c r="A666" t="s">
        <v>43</v>
      </c>
      <c r="B666" t="s">
        <v>38</v>
      </c>
      <c r="C666" t="s">
        <v>53</v>
      </c>
      <c r="D666" t="s">
        <v>47</v>
      </c>
      <c r="E666">
        <v>8</v>
      </c>
      <c r="F666" t="str">
        <f t="shared" si="10"/>
        <v>Aggregate1-in-10September Monthly System Peak Day30% Cycling8</v>
      </c>
      <c r="G666">
        <v>7.5924709999999997</v>
      </c>
      <c r="H666">
        <v>7.5924709999999997</v>
      </c>
      <c r="I666">
        <v>72.708799999999997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1134</v>
      </c>
      <c r="P666" t="s">
        <v>58</v>
      </c>
      <c r="Q666" t="s">
        <v>60</v>
      </c>
      <c r="R666" t="s">
        <v>71</v>
      </c>
    </row>
    <row r="667" spans="1:18" x14ac:dyDescent="0.25">
      <c r="A667" t="s">
        <v>30</v>
      </c>
      <c r="B667" t="s">
        <v>38</v>
      </c>
      <c r="C667" t="s">
        <v>53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0.57926869999999997</v>
      </c>
      <c r="H667">
        <v>0.57926869999999997</v>
      </c>
      <c r="I667">
        <v>72.627099999999999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3540</v>
      </c>
      <c r="P667" t="s">
        <v>58</v>
      </c>
      <c r="Q667" t="s">
        <v>60</v>
      </c>
      <c r="R667" t="s">
        <v>71</v>
      </c>
    </row>
    <row r="668" spans="1:18" x14ac:dyDescent="0.25">
      <c r="A668" t="s">
        <v>28</v>
      </c>
      <c r="B668" t="s">
        <v>38</v>
      </c>
      <c r="C668" t="s">
        <v>53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4.8872439999999999</v>
      </c>
      <c r="H668">
        <v>4.8872439999999999</v>
      </c>
      <c r="I668">
        <v>72.627099999999999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3540</v>
      </c>
      <c r="P668" t="s">
        <v>58</v>
      </c>
      <c r="Q668" t="s">
        <v>60</v>
      </c>
      <c r="R668" t="s">
        <v>71</v>
      </c>
    </row>
    <row r="669" spans="1:18" x14ac:dyDescent="0.25">
      <c r="A669" t="s">
        <v>29</v>
      </c>
      <c r="B669" t="s">
        <v>38</v>
      </c>
      <c r="C669" t="s">
        <v>53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2.2206190000000001</v>
      </c>
      <c r="H669">
        <v>2.2206190000000001</v>
      </c>
      <c r="I669">
        <v>72.627099999999999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3540</v>
      </c>
      <c r="P669" t="s">
        <v>58</v>
      </c>
      <c r="Q669" t="s">
        <v>60</v>
      </c>
      <c r="R669" t="s">
        <v>71</v>
      </c>
    </row>
    <row r="670" spans="1:18" x14ac:dyDescent="0.25">
      <c r="A670" t="s">
        <v>43</v>
      </c>
      <c r="B670" t="s">
        <v>38</v>
      </c>
      <c r="C670" t="s">
        <v>53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17.300840000000001</v>
      </c>
      <c r="H670">
        <v>17.300840000000001</v>
      </c>
      <c r="I670">
        <v>72.627099999999999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3540</v>
      </c>
      <c r="P670" t="s">
        <v>58</v>
      </c>
      <c r="Q670" t="s">
        <v>60</v>
      </c>
      <c r="R670" t="s">
        <v>71</v>
      </c>
    </row>
    <row r="671" spans="1:18" x14ac:dyDescent="0.25">
      <c r="A671" t="s">
        <v>30</v>
      </c>
      <c r="B671" t="s">
        <v>38</v>
      </c>
      <c r="C671" t="s">
        <v>53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0.58557009999999998</v>
      </c>
      <c r="H671">
        <v>0.58557009999999998</v>
      </c>
      <c r="I671">
        <v>72.646900000000002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4674</v>
      </c>
      <c r="P671" t="s">
        <v>58</v>
      </c>
      <c r="Q671" t="s">
        <v>60</v>
      </c>
    </row>
    <row r="672" spans="1:18" x14ac:dyDescent="0.25">
      <c r="A672" t="s">
        <v>28</v>
      </c>
      <c r="B672" t="s">
        <v>38</v>
      </c>
      <c r="C672" t="s">
        <v>53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5.3133780000000002</v>
      </c>
      <c r="H672">
        <v>5.3133780000000002</v>
      </c>
      <c r="I672">
        <v>72.646900000000002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4674</v>
      </c>
      <c r="P672" t="s">
        <v>58</v>
      </c>
      <c r="Q672" t="s">
        <v>60</v>
      </c>
    </row>
    <row r="673" spans="1:18" x14ac:dyDescent="0.25">
      <c r="A673" t="s">
        <v>29</v>
      </c>
      <c r="B673" t="s">
        <v>38</v>
      </c>
      <c r="C673" t="s">
        <v>53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2.2507459999999999</v>
      </c>
      <c r="H673">
        <v>2.2507459999999999</v>
      </c>
      <c r="I673">
        <v>72.646900000000002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4674</v>
      </c>
      <c r="P673" t="s">
        <v>58</v>
      </c>
      <c r="Q673" t="s">
        <v>60</v>
      </c>
    </row>
    <row r="674" spans="1:18" x14ac:dyDescent="0.25">
      <c r="A674" t="s">
        <v>43</v>
      </c>
      <c r="B674" t="s">
        <v>38</v>
      </c>
      <c r="C674" t="s">
        <v>53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24.83473</v>
      </c>
      <c r="H674">
        <v>24.83473</v>
      </c>
      <c r="I674">
        <v>72.646900000000002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4674</v>
      </c>
      <c r="P674" t="s">
        <v>58</v>
      </c>
      <c r="Q674" t="s">
        <v>60</v>
      </c>
    </row>
    <row r="675" spans="1:18" x14ac:dyDescent="0.25">
      <c r="A675" t="s">
        <v>30</v>
      </c>
      <c r="B675" t="s">
        <v>38</v>
      </c>
      <c r="C675" t="s">
        <v>48</v>
      </c>
      <c r="D675" t="s">
        <v>47</v>
      </c>
      <c r="E675">
        <v>9</v>
      </c>
      <c r="F675" t="str">
        <f t="shared" si="10"/>
        <v>Average Per Ton1-in-10August Monthly System Peak Day30% Cycling9</v>
      </c>
      <c r="G675">
        <v>0.75896160000000001</v>
      </c>
      <c r="H675">
        <v>0.75896149999999996</v>
      </c>
      <c r="I675">
        <v>77.378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1134</v>
      </c>
      <c r="P675" t="s">
        <v>58</v>
      </c>
      <c r="Q675" t="s">
        <v>60</v>
      </c>
      <c r="R675" t="s">
        <v>66</v>
      </c>
    </row>
    <row r="676" spans="1:18" x14ac:dyDescent="0.25">
      <c r="A676" t="s">
        <v>28</v>
      </c>
      <c r="B676" t="s">
        <v>38</v>
      </c>
      <c r="C676" t="s">
        <v>48</v>
      </c>
      <c r="D676" t="s">
        <v>47</v>
      </c>
      <c r="E676">
        <v>9</v>
      </c>
      <c r="F676" t="str">
        <f t="shared" si="10"/>
        <v>Average Per Premise1-in-10August Monthly System Peak Day30% Cycling9</v>
      </c>
      <c r="G676">
        <v>8.3957619999999995</v>
      </c>
      <c r="H676">
        <v>8.3957610000000003</v>
      </c>
      <c r="I676">
        <v>77.378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1134</v>
      </c>
      <c r="P676" t="s">
        <v>58</v>
      </c>
      <c r="Q676" t="s">
        <v>60</v>
      </c>
      <c r="R676" t="s">
        <v>66</v>
      </c>
    </row>
    <row r="677" spans="1:18" x14ac:dyDescent="0.25">
      <c r="A677" t="s">
        <v>29</v>
      </c>
      <c r="B677" t="s">
        <v>38</v>
      </c>
      <c r="C677" t="s">
        <v>48</v>
      </c>
      <c r="D677" t="s">
        <v>47</v>
      </c>
      <c r="E677">
        <v>9</v>
      </c>
      <c r="F677" t="str">
        <f t="shared" si="10"/>
        <v>Average Per Device1-in-10August Monthly System Peak Day30% Cycling9</v>
      </c>
      <c r="G677">
        <v>2.9357980000000001</v>
      </c>
      <c r="H677">
        <v>2.9357980000000001</v>
      </c>
      <c r="I677">
        <v>77.378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1134</v>
      </c>
      <c r="P677" t="s">
        <v>58</v>
      </c>
      <c r="Q677" t="s">
        <v>60</v>
      </c>
      <c r="R677" t="s">
        <v>66</v>
      </c>
    </row>
    <row r="678" spans="1:18" x14ac:dyDescent="0.25">
      <c r="A678" t="s">
        <v>43</v>
      </c>
      <c r="B678" t="s">
        <v>38</v>
      </c>
      <c r="C678" t="s">
        <v>48</v>
      </c>
      <c r="D678" t="s">
        <v>47</v>
      </c>
      <c r="E678">
        <v>9</v>
      </c>
      <c r="F678" t="str">
        <f t="shared" si="10"/>
        <v>Aggregate1-in-10August Monthly System Peak Day30% Cycling9</v>
      </c>
      <c r="G678">
        <v>9.5207940000000004</v>
      </c>
      <c r="H678">
        <v>9.5207929999999994</v>
      </c>
      <c r="I678">
        <v>77.378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1134</v>
      </c>
      <c r="P678" t="s">
        <v>58</v>
      </c>
      <c r="Q678" t="s">
        <v>60</v>
      </c>
      <c r="R678" t="s">
        <v>66</v>
      </c>
    </row>
    <row r="679" spans="1:18" x14ac:dyDescent="0.25">
      <c r="A679" t="s">
        <v>30</v>
      </c>
      <c r="B679" t="s">
        <v>38</v>
      </c>
      <c r="C679" t="s">
        <v>48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0.7084317</v>
      </c>
      <c r="H679">
        <v>0.7084317</v>
      </c>
      <c r="I679">
        <v>76.810699999999997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3540</v>
      </c>
      <c r="P679" t="s">
        <v>58</v>
      </c>
      <c r="Q679" t="s">
        <v>60</v>
      </c>
      <c r="R679" t="s">
        <v>66</v>
      </c>
    </row>
    <row r="680" spans="1:18" x14ac:dyDescent="0.25">
      <c r="A680" t="s">
        <v>28</v>
      </c>
      <c r="B680" t="s">
        <v>38</v>
      </c>
      <c r="C680" t="s">
        <v>48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5.9769819999999996</v>
      </c>
      <c r="H680">
        <v>5.9769819999999996</v>
      </c>
      <c r="I680">
        <v>76.810699999999997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3540</v>
      </c>
      <c r="P680" t="s">
        <v>58</v>
      </c>
      <c r="Q680" t="s">
        <v>60</v>
      </c>
      <c r="R680" t="s">
        <v>66</v>
      </c>
    </row>
    <row r="681" spans="1:18" x14ac:dyDescent="0.25">
      <c r="A681" t="s">
        <v>29</v>
      </c>
      <c r="B681" t="s">
        <v>38</v>
      </c>
      <c r="C681" t="s">
        <v>48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2.7157640000000001</v>
      </c>
      <c r="H681">
        <v>2.7157640000000001</v>
      </c>
      <c r="I681">
        <v>76.810699999999997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3540</v>
      </c>
      <c r="P681" t="s">
        <v>58</v>
      </c>
      <c r="Q681" t="s">
        <v>60</v>
      </c>
      <c r="R681" t="s">
        <v>66</v>
      </c>
    </row>
    <row r="682" spans="1:18" x14ac:dyDescent="0.25">
      <c r="A682" t="s">
        <v>43</v>
      </c>
      <c r="B682" t="s">
        <v>38</v>
      </c>
      <c r="C682" t="s">
        <v>48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21.158519999999999</v>
      </c>
      <c r="H682">
        <v>21.158519999999999</v>
      </c>
      <c r="I682">
        <v>76.810699999999997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3540</v>
      </c>
      <c r="P682" t="s">
        <v>58</v>
      </c>
      <c r="Q682" t="s">
        <v>60</v>
      </c>
      <c r="R682" t="s">
        <v>66</v>
      </c>
    </row>
    <row r="683" spans="1:18" x14ac:dyDescent="0.25">
      <c r="A683" t="s">
        <v>30</v>
      </c>
      <c r="B683" t="s">
        <v>38</v>
      </c>
      <c r="C683" t="s">
        <v>48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0.72069030000000001</v>
      </c>
      <c r="H683">
        <v>0.72069019999999995</v>
      </c>
      <c r="I683">
        <v>76.948300000000003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4674</v>
      </c>
      <c r="P683" t="s">
        <v>58</v>
      </c>
      <c r="Q683" t="s">
        <v>60</v>
      </c>
    </row>
    <row r="684" spans="1:18" x14ac:dyDescent="0.25">
      <c r="A684" t="s">
        <v>28</v>
      </c>
      <c r="B684" t="s">
        <v>38</v>
      </c>
      <c r="C684" t="s">
        <v>48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6.5394389999999998</v>
      </c>
      <c r="H684">
        <v>6.5394389999999998</v>
      </c>
      <c r="I684">
        <v>76.948300000000003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4674</v>
      </c>
      <c r="P684" t="s">
        <v>58</v>
      </c>
      <c r="Q684" t="s">
        <v>60</v>
      </c>
    </row>
    <row r="685" spans="1:18" x14ac:dyDescent="0.25">
      <c r="A685" t="s">
        <v>29</v>
      </c>
      <c r="B685" t="s">
        <v>38</v>
      </c>
      <c r="C685" t="s">
        <v>48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2.770105</v>
      </c>
      <c r="H685">
        <v>2.770105</v>
      </c>
      <c r="I685">
        <v>76.948300000000003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4674</v>
      </c>
      <c r="P685" t="s">
        <v>58</v>
      </c>
      <c r="Q685" t="s">
        <v>60</v>
      </c>
    </row>
    <row r="686" spans="1:18" x14ac:dyDescent="0.25">
      <c r="A686" t="s">
        <v>43</v>
      </c>
      <c r="B686" t="s">
        <v>38</v>
      </c>
      <c r="C686" t="s">
        <v>48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30.565339999999999</v>
      </c>
      <c r="H686">
        <v>30.565339999999999</v>
      </c>
      <c r="I686">
        <v>76.948300000000003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4674</v>
      </c>
      <c r="P686" t="s">
        <v>58</v>
      </c>
      <c r="Q686" t="s">
        <v>60</v>
      </c>
    </row>
    <row r="687" spans="1:18" x14ac:dyDescent="0.25">
      <c r="A687" t="s">
        <v>30</v>
      </c>
      <c r="B687" t="s">
        <v>38</v>
      </c>
      <c r="C687" t="s">
        <v>37</v>
      </c>
      <c r="D687" t="s">
        <v>47</v>
      </c>
      <c r="E687">
        <v>9</v>
      </c>
      <c r="F687" t="str">
        <f t="shared" si="10"/>
        <v>Average Per Ton1-in-10August Typical Event Day30% Cycling9</v>
      </c>
      <c r="G687">
        <v>0.75093189999999999</v>
      </c>
      <c r="H687">
        <v>0.75093189999999999</v>
      </c>
      <c r="I687">
        <v>76.299800000000005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1134</v>
      </c>
      <c r="P687" t="s">
        <v>58</v>
      </c>
      <c r="Q687" t="s">
        <v>60</v>
      </c>
      <c r="R687" t="s">
        <v>66</v>
      </c>
    </row>
    <row r="688" spans="1:18" x14ac:dyDescent="0.25">
      <c r="A688" t="s">
        <v>28</v>
      </c>
      <c r="B688" t="s">
        <v>38</v>
      </c>
      <c r="C688" t="s">
        <v>37</v>
      </c>
      <c r="D688" t="s">
        <v>47</v>
      </c>
      <c r="E688">
        <v>9</v>
      </c>
      <c r="F688" t="str">
        <f t="shared" si="10"/>
        <v>Average Per Premise1-in-10August Typical Event Day30% Cycling9</v>
      </c>
      <c r="G688">
        <v>8.3069360000000003</v>
      </c>
      <c r="H688">
        <v>8.3069360000000003</v>
      </c>
      <c r="I688">
        <v>76.299800000000005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1134</v>
      </c>
      <c r="P688" t="s">
        <v>58</v>
      </c>
      <c r="Q688" t="s">
        <v>60</v>
      </c>
      <c r="R688" t="s">
        <v>66</v>
      </c>
    </row>
    <row r="689" spans="1:18" x14ac:dyDescent="0.25">
      <c r="A689" t="s">
        <v>29</v>
      </c>
      <c r="B689" t="s">
        <v>38</v>
      </c>
      <c r="C689" t="s">
        <v>37</v>
      </c>
      <c r="D689" t="s">
        <v>47</v>
      </c>
      <c r="E689">
        <v>9</v>
      </c>
      <c r="F689" t="str">
        <f t="shared" si="10"/>
        <v>Average Per Device1-in-10August Typical Event Day30% Cycling9</v>
      </c>
      <c r="G689">
        <v>2.904738</v>
      </c>
      <c r="H689">
        <v>2.904738</v>
      </c>
      <c r="I689">
        <v>76.299800000000005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1134</v>
      </c>
      <c r="P689" t="s">
        <v>58</v>
      </c>
      <c r="Q689" t="s">
        <v>60</v>
      </c>
      <c r="R689" t="s">
        <v>66</v>
      </c>
    </row>
    <row r="690" spans="1:18" x14ac:dyDescent="0.25">
      <c r="A690" t="s">
        <v>43</v>
      </c>
      <c r="B690" t="s">
        <v>38</v>
      </c>
      <c r="C690" t="s">
        <v>37</v>
      </c>
      <c r="D690" t="s">
        <v>47</v>
      </c>
      <c r="E690">
        <v>9</v>
      </c>
      <c r="F690" t="str">
        <f t="shared" si="10"/>
        <v>Aggregate1-in-10August Typical Event Day30% Cycling9</v>
      </c>
      <c r="G690">
        <v>9.4200649999999992</v>
      </c>
      <c r="H690">
        <v>9.4200649999999992</v>
      </c>
      <c r="I690">
        <v>76.299800000000005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1134</v>
      </c>
      <c r="P690" t="s">
        <v>58</v>
      </c>
      <c r="Q690" t="s">
        <v>60</v>
      </c>
      <c r="R690" t="s">
        <v>66</v>
      </c>
    </row>
    <row r="691" spans="1:18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0.69213579999999997</v>
      </c>
      <c r="H691">
        <v>0.69213579999999997</v>
      </c>
      <c r="I691">
        <v>75.742199999999997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3540</v>
      </c>
      <c r="P691" t="s">
        <v>58</v>
      </c>
      <c r="Q691" t="s">
        <v>60</v>
      </c>
      <c r="R691" t="s">
        <v>66</v>
      </c>
    </row>
    <row r="692" spans="1:18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5.8394940000000002</v>
      </c>
      <c r="H692">
        <v>5.8394940000000002</v>
      </c>
      <c r="I692">
        <v>75.742199999999997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3540</v>
      </c>
      <c r="P692" t="s">
        <v>58</v>
      </c>
      <c r="Q692" t="s">
        <v>60</v>
      </c>
      <c r="R692" t="s">
        <v>66</v>
      </c>
    </row>
    <row r="693" spans="1:18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2.6532939999999998</v>
      </c>
      <c r="H693">
        <v>2.6532939999999998</v>
      </c>
      <c r="I693">
        <v>75.742199999999997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3540</v>
      </c>
      <c r="P693" t="s">
        <v>58</v>
      </c>
      <c r="Q693" t="s">
        <v>60</v>
      </c>
      <c r="R693" t="s">
        <v>66</v>
      </c>
    </row>
    <row r="694" spans="1:18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20.671810000000001</v>
      </c>
      <c r="H694">
        <v>20.671810000000001</v>
      </c>
      <c r="I694">
        <v>75.742199999999997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3540</v>
      </c>
      <c r="P694" t="s">
        <v>58</v>
      </c>
      <c r="Q694" t="s">
        <v>60</v>
      </c>
      <c r="R694" t="s">
        <v>66</v>
      </c>
    </row>
    <row r="695" spans="1:18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0.70639969999999996</v>
      </c>
      <c r="H695">
        <v>0.70639969999999996</v>
      </c>
      <c r="I695">
        <v>75.877499999999998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4674</v>
      </c>
      <c r="P695" t="s">
        <v>58</v>
      </c>
      <c r="Q695" t="s">
        <v>60</v>
      </c>
    </row>
    <row r="696" spans="1:18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6.4097689999999998</v>
      </c>
      <c r="H696">
        <v>6.4097689999999998</v>
      </c>
      <c r="I696">
        <v>75.877499999999998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4674</v>
      </c>
      <c r="P696" t="s">
        <v>58</v>
      </c>
      <c r="Q696" t="s">
        <v>60</v>
      </c>
    </row>
    <row r="697" spans="1:18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2.715176</v>
      </c>
      <c r="H697">
        <v>2.7151770000000002</v>
      </c>
      <c r="I697">
        <v>75.877499999999998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4674</v>
      </c>
      <c r="P697" t="s">
        <v>58</v>
      </c>
      <c r="Q697" t="s">
        <v>60</v>
      </c>
    </row>
    <row r="698" spans="1:18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29.95926</v>
      </c>
      <c r="H698">
        <v>29.95926</v>
      </c>
      <c r="I698">
        <v>75.877499999999998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4674</v>
      </c>
      <c r="P698" t="s">
        <v>58</v>
      </c>
      <c r="Q698" t="s">
        <v>60</v>
      </c>
    </row>
    <row r="699" spans="1:18" x14ac:dyDescent="0.25">
      <c r="A699" t="s">
        <v>30</v>
      </c>
      <c r="B699" t="s">
        <v>38</v>
      </c>
      <c r="C699" t="s">
        <v>49</v>
      </c>
      <c r="D699" t="s">
        <v>47</v>
      </c>
      <c r="E699">
        <v>9</v>
      </c>
      <c r="F699" t="str">
        <f t="shared" si="10"/>
        <v>Average Per Ton1-in-10July Monthly System Peak Day30% Cycling9</v>
      </c>
      <c r="G699">
        <v>0.75320580000000004</v>
      </c>
      <c r="H699">
        <v>0.75320580000000004</v>
      </c>
      <c r="I699">
        <v>75.5852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1134</v>
      </c>
      <c r="P699" t="s">
        <v>58</v>
      </c>
      <c r="Q699" t="s">
        <v>60</v>
      </c>
      <c r="R699" t="s">
        <v>67</v>
      </c>
    </row>
    <row r="700" spans="1:18" x14ac:dyDescent="0.25">
      <c r="A700" t="s">
        <v>28</v>
      </c>
      <c r="B700" t="s">
        <v>38</v>
      </c>
      <c r="C700" t="s">
        <v>49</v>
      </c>
      <c r="D700" t="s">
        <v>47</v>
      </c>
      <c r="E700">
        <v>9</v>
      </c>
      <c r="F700" t="str">
        <f t="shared" si="10"/>
        <v>Average Per Premise1-in-10July Monthly System Peak Day30% Cycling9</v>
      </c>
      <c r="G700">
        <v>8.3320900000000009</v>
      </c>
      <c r="H700">
        <v>8.3320900000000009</v>
      </c>
      <c r="I700">
        <v>75.5852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1134</v>
      </c>
      <c r="P700" t="s">
        <v>58</v>
      </c>
      <c r="Q700" t="s">
        <v>60</v>
      </c>
      <c r="R700" t="s">
        <v>67</v>
      </c>
    </row>
    <row r="701" spans="1:18" x14ac:dyDescent="0.25">
      <c r="A701" t="s">
        <v>29</v>
      </c>
      <c r="B701" t="s">
        <v>38</v>
      </c>
      <c r="C701" t="s">
        <v>49</v>
      </c>
      <c r="D701" t="s">
        <v>47</v>
      </c>
      <c r="E701">
        <v>9</v>
      </c>
      <c r="F701" t="str">
        <f t="shared" si="10"/>
        <v>Average Per Device1-in-10July Monthly System Peak Day30% Cycling9</v>
      </c>
      <c r="G701">
        <v>2.9135339999999998</v>
      </c>
      <c r="H701">
        <v>2.9135339999999998</v>
      </c>
      <c r="I701">
        <v>75.5852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1134</v>
      </c>
      <c r="P701" t="s">
        <v>58</v>
      </c>
      <c r="Q701" t="s">
        <v>60</v>
      </c>
      <c r="R701" t="s">
        <v>67</v>
      </c>
    </row>
    <row r="702" spans="1:18" x14ac:dyDescent="0.25">
      <c r="A702" t="s">
        <v>43</v>
      </c>
      <c r="B702" t="s">
        <v>38</v>
      </c>
      <c r="C702" t="s">
        <v>49</v>
      </c>
      <c r="D702" t="s">
        <v>47</v>
      </c>
      <c r="E702">
        <v>9</v>
      </c>
      <c r="F702" t="str">
        <f t="shared" si="10"/>
        <v>Aggregate1-in-10July Monthly System Peak Day30% Cycling9</v>
      </c>
      <c r="G702">
        <v>9.4485899999999994</v>
      </c>
      <c r="H702">
        <v>9.4485899999999994</v>
      </c>
      <c r="I702">
        <v>75.5852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1134</v>
      </c>
      <c r="P702" t="s">
        <v>58</v>
      </c>
      <c r="Q702" t="s">
        <v>60</v>
      </c>
      <c r="R702" t="s">
        <v>67</v>
      </c>
    </row>
    <row r="703" spans="1:18" x14ac:dyDescent="0.25">
      <c r="A703" t="s">
        <v>30</v>
      </c>
      <c r="B703" t="s">
        <v>38</v>
      </c>
      <c r="C703" t="s">
        <v>49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0.69753739999999997</v>
      </c>
      <c r="H703">
        <v>0.69753750000000003</v>
      </c>
      <c r="I703">
        <v>75.258499999999998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3540</v>
      </c>
      <c r="P703" t="s">
        <v>58</v>
      </c>
      <c r="Q703" t="s">
        <v>60</v>
      </c>
      <c r="R703" t="s">
        <v>67</v>
      </c>
    </row>
    <row r="704" spans="1:18" x14ac:dyDescent="0.25">
      <c r="A704" t="s">
        <v>28</v>
      </c>
      <c r="B704" t="s">
        <v>38</v>
      </c>
      <c r="C704" t="s">
        <v>49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5.8850680000000004</v>
      </c>
      <c r="H704">
        <v>5.8850680000000004</v>
      </c>
      <c r="I704">
        <v>75.258499999999998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3540</v>
      </c>
      <c r="P704" t="s">
        <v>58</v>
      </c>
      <c r="Q704" t="s">
        <v>60</v>
      </c>
      <c r="R704" t="s">
        <v>67</v>
      </c>
    </row>
    <row r="705" spans="1:18" x14ac:dyDescent="0.25">
      <c r="A705" t="s">
        <v>29</v>
      </c>
      <c r="B705" t="s">
        <v>38</v>
      </c>
      <c r="C705" t="s">
        <v>49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2.6740010000000001</v>
      </c>
      <c r="H705">
        <v>2.6740010000000001</v>
      </c>
      <c r="I705">
        <v>75.258499999999998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3540</v>
      </c>
      <c r="P705" t="s">
        <v>58</v>
      </c>
      <c r="Q705" t="s">
        <v>60</v>
      </c>
      <c r="R705" t="s">
        <v>67</v>
      </c>
    </row>
    <row r="706" spans="1:18" x14ac:dyDescent="0.25">
      <c r="A706" t="s">
        <v>43</v>
      </c>
      <c r="B706" t="s">
        <v>38</v>
      </c>
      <c r="C706" t="s">
        <v>49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20.83314</v>
      </c>
      <c r="H706">
        <v>20.83314</v>
      </c>
      <c r="I706">
        <v>75.258499999999998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3540</v>
      </c>
      <c r="P706" t="s">
        <v>58</v>
      </c>
      <c r="Q706" t="s">
        <v>60</v>
      </c>
      <c r="R706" t="s">
        <v>67</v>
      </c>
    </row>
    <row r="707" spans="1:18" x14ac:dyDescent="0.25">
      <c r="A707" t="s">
        <v>30</v>
      </c>
      <c r="B707" t="s">
        <v>38</v>
      </c>
      <c r="C707" t="s">
        <v>49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0.71104259999999997</v>
      </c>
      <c r="H707">
        <v>0.71104259999999997</v>
      </c>
      <c r="I707">
        <v>75.337699999999998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4674</v>
      </c>
      <c r="P707" t="s">
        <v>58</v>
      </c>
      <c r="Q707" t="s">
        <v>60</v>
      </c>
    </row>
    <row r="708" spans="1:18" x14ac:dyDescent="0.25">
      <c r="A708" t="s">
        <v>28</v>
      </c>
      <c r="B708" t="s">
        <v>38</v>
      </c>
      <c r="C708" t="s">
        <v>49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6.4518969999999998</v>
      </c>
      <c r="H708">
        <v>6.4518979999999999</v>
      </c>
      <c r="I708">
        <v>75.337699999999998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4674</v>
      </c>
      <c r="P708" t="s">
        <v>58</v>
      </c>
      <c r="Q708" t="s">
        <v>60</v>
      </c>
    </row>
    <row r="709" spans="1:18" x14ac:dyDescent="0.25">
      <c r="A709" t="s">
        <v>29</v>
      </c>
      <c r="B709" t="s">
        <v>38</v>
      </c>
      <c r="C709" t="s">
        <v>49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2.7330220000000001</v>
      </c>
      <c r="H709">
        <v>2.7330220000000001</v>
      </c>
      <c r="I709">
        <v>75.337699999999998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4674</v>
      </c>
      <c r="P709" t="s">
        <v>58</v>
      </c>
      <c r="Q709" t="s">
        <v>60</v>
      </c>
    </row>
    <row r="710" spans="1:18" x14ac:dyDescent="0.25">
      <c r="A710" t="s">
        <v>43</v>
      </c>
      <c r="B710" t="s">
        <v>38</v>
      </c>
      <c r="C710" t="s">
        <v>49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30.156169999999999</v>
      </c>
      <c r="H710">
        <v>30.156169999999999</v>
      </c>
      <c r="I710">
        <v>75.337699999999998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4674</v>
      </c>
      <c r="P710" t="s">
        <v>58</v>
      </c>
      <c r="Q710" t="s">
        <v>60</v>
      </c>
    </row>
    <row r="711" spans="1:18" x14ac:dyDescent="0.25">
      <c r="A711" t="s">
        <v>30</v>
      </c>
      <c r="B711" t="s">
        <v>38</v>
      </c>
      <c r="C711" t="s">
        <v>50</v>
      </c>
      <c r="D711" t="s">
        <v>47</v>
      </c>
      <c r="E711">
        <v>9</v>
      </c>
      <c r="F711" t="str">
        <f t="shared" si="11"/>
        <v>Average Per Ton1-in-10June Monthly System Peak Day30% Cycling9</v>
      </c>
      <c r="G711">
        <v>0.71568080000000001</v>
      </c>
      <c r="H711">
        <v>0.71568080000000001</v>
      </c>
      <c r="I711">
        <v>73.718599999999995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1134</v>
      </c>
      <c r="P711" t="s">
        <v>58</v>
      </c>
      <c r="Q711" t="s">
        <v>60</v>
      </c>
      <c r="R711" t="s">
        <v>68</v>
      </c>
    </row>
    <row r="712" spans="1:18" x14ac:dyDescent="0.25">
      <c r="A712" t="s">
        <v>28</v>
      </c>
      <c r="B712" t="s">
        <v>38</v>
      </c>
      <c r="C712" t="s">
        <v>50</v>
      </c>
      <c r="D712" t="s">
        <v>47</v>
      </c>
      <c r="E712">
        <v>9</v>
      </c>
      <c r="F712" t="str">
        <f t="shared" si="11"/>
        <v>Average Per Premise1-in-10June Monthly System Peak Day30% Cycling9</v>
      </c>
      <c r="G712">
        <v>7.916982</v>
      </c>
      <c r="H712">
        <v>7.916982</v>
      </c>
      <c r="I712">
        <v>73.718599999999995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1134</v>
      </c>
      <c r="P712" t="s">
        <v>58</v>
      </c>
      <c r="Q712" t="s">
        <v>60</v>
      </c>
      <c r="R712" t="s">
        <v>68</v>
      </c>
    </row>
    <row r="713" spans="1:18" x14ac:dyDescent="0.25">
      <c r="A713" t="s">
        <v>29</v>
      </c>
      <c r="B713" t="s">
        <v>38</v>
      </c>
      <c r="C713" t="s">
        <v>50</v>
      </c>
      <c r="D713" t="s">
        <v>47</v>
      </c>
      <c r="E713">
        <v>9</v>
      </c>
      <c r="F713" t="str">
        <f t="shared" si="11"/>
        <v>Average Per Device1-in-10June Monthly System Peak Day30% Cycling9</v>
      </c>
      <c r="G713">
        <v>2.7683800000000001</v>
      </c>
      <c r="H713">
        <v>2.7683800000000001</v>
      </c>
      <c r="I713">
        <v>73.718599999999995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1134</v>
      </c>
      <c r="P713" t="s">
        <v>58</v>
      </c>
      <c r="Q713" t="s">
        <v>60</v>
      </c>
      <c r="R713" t="s">
        <v>68</v>
      </c>
    </row>
    <row r="714" spans="1:18" x14ac:dyDescent="0.25">
      <c r="A714" t="s">
        <v>43</v>
      </c>
      <c r="B714" t="s">
        <v>38</v>
      </c>
      <c r="C714" t="s">
        <v>50</v>
      </c>
      <c r="D714" t="s">
        <v>47</v>
      </c>
      <c r="E714">
        <v>9</v>
      </c>
      <c r="F714" t="str">
        <f t="shared" si="11"/>
        <v>Aggregate1-in-10June Monthly System Peak Day30% Cycling9</v>
      </c>
      <c r="G714">
        <v>8.9778579999999994</v>
      </c>
      <c r="H714">
        <v>8.9778579999999994</v>
      </c>
      <c r="I714">
        <v>73.718599999999995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1134</v>
      </c>
      <c r="P714" t="s">
        <v>58</v>
      </c>
      <c r="Q714" t="s">
        <v>60</v>
      </c>
      <c r="R714" t="s">
        <v>68</v>
      </c>
    </row>
    <row r="715" spans="1:18" x14ac:dyDescent="0.25">
      <c r="A715" t="s">
        <v>30</v>
      </c>
      <c r="B715" t="s">
        <v>38</v>
      </c>
      <c r="C715" t="s">
        <v>50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0.62640010000000002</v>
      </c>
      <c r="H715">
        <v>0.62640010000000002</v>
      </c>
      <c r="I715">
        <v>73.008399999999995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3540</v>
      </c>
      <c r="P715" t="s">
        <v>58</v>
      </c>
      <c r="Q715" t="s">
        <v>60</v>
      </c>
      <c r="R715" t="s">
        <v>68</v>
      </c>
    </row>
    <row r="716" spans="1:18" x14ac:dyDescent="0.25">
      <c r="A716" t="s">
        <v>28</v>
      </c>
      <c r="B716" t="s">
        <v>38</v>
      </c>
      <c r="C716" t="s">
        <v>50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5.2848870000000003</v>
      </c>
      <c r="H716">
        <v>5.2848879999999996</v>
      </c>
      <c r="I716">
        <v>73.008399999999995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3540</v>
      </c>
      <c r="P716" t="s">
        <v>58</v>
      </c>
      <c r="Q716" t="s">
        <v>60</v>
      </c>
      <c r="R716" t="s">
        <v>68</v>
      </c>
    </row>
    <row r="717" spans="1:18" x14ac:dyDescent="0.25">
      <c r="A717" t="s">
        <v>29</v>
      </c>
      <c r="B717" t="s">
        <v>38</v>
      </c>
      <c r="C717" t="s">
        <v>50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2.401297</v>
      </c>
      <c r="H717">
        <v>2.401297</v>
      </c>
      <c r="I717">
        <v>73.008399999999995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3540</v>
      </c>
      <c r="P717" t="s">
        <v>58</v>
      </c>
      <c r="Q717" t="s">
        <v>60</v>
      </c>
      <c r="R717" t="s">
        <v>68</v>
      </c>
    </row>
    <row r="718" spans="1:18" x14ac:dyDescent="0.25">
      <c r="A718" t="s">
        <v>43</v>
      </c>
      <c r="B718" t="s">
        <v>38</v>
      </c>
      <c r="C718" t="s">
        <v>50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18.708500000000001</v>
      </c>
      <c r="H718">
        <v>18.708500000000001</v>
      </c>
      <c r="I718">
        <v>73.008399999999995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3540</v>
      </c>
      <c r="P718" t="s">
        <v>58</v>
      </c>
      <c r="Q718" t="s">
        <v>60</v>
      </c>
      <c r="R718" t="s">
        <v>68</v>
      </c>
    </row>
    <row r="719" spans="1:18" x14ac:dyDescent="0.25">
      <c r="A719" t="s">
        <v>30</v>
      </c>
      <c r="B719" t="s">
        <v>38</v>
      </c>
      <c r="C719" t="s">
        <v>50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0.64805950000000001</v>
      </c>
      <c r="H719">
        <v>0.64805959999999996</v>
      </c>
      <c r="I719">
        <v>73.180700000000002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4674</v>
      </c>
      <c r="P719" t="s">
        <v>58</v>
      </c>
      <c r="Q719" t="s">
        <v>60</v>
      </c>
    </row>
    <row r="720" spans="1:18" x14ac:dyDescent="0.25">
      <c r="A720" t="s">
        <v>28</v>
      </c>
      <c r="B720" t="s">
        <v>38</v>
      </c>
      <c r="C720" t="s">
        <v>50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5.8803989999999997</v>
      </c>
      <c r="H720">
        <v>5.8803989999999997</v>
      </c>
      <c r="I720">
        <v>73.180700000000002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4674</v>
      </c>
      <c r="P720" t="s">
        <v>58</v>
      </c>
      <c r="Q720" t="s">
        <v>60</v>
      </c>
    </row>
    <row r="721" spans="1:18" x14ac:dyDescent="0.25">
      <c r="A721" t="s">
        <v>29</v>
      </c>
      <c r="B721" t="s">
        <v>38</v>
      </c>
      <c r="C721" t="s">
        <v>50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2.4909349999999999</v>
      </c>
      <c r="H721">
        <v>2.490936</v>
      </c>
      <c r="I721">
        <v>73.180700000000002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4674</v>
      </c>
      <c r="P721" t="s">
        <v>58</v>
      </c>
      <c r="Q721" t="s">
        <v>60</v>
      </c>
    </row>
    <row r="722" spans="1:18" x14ac:dyDescent="0.25">
      <c r="A722" t="s">
        <v>43</v>
      </c>
      <c r="B722" t="s">
        <v>38</v>
      </c>
      <c r="C722" t="s">
        <v>50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27.48498</v>
      </c>
      <c r="H722">
        <v>27.48498</v>
      </c>
      <c r="I722">
        <v>73.180700000000002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4674</v>
      </c>
      <c r="P722" t="s">
        <v>58</v>
      </c>
      <c r="Q722" t="s">
        <v>60</v>
      </c>
    </row>
    <row r="723" spans="1:18" x14ac:dyDescent="0.25">
      <c r="A723" t="s">
        <v>30</v>
      </c>
      <c r="B723" t="s">
        <v>38</v>
      </c>
      <c r="C723" t="s">
        <v>51</v>
      </c>
      <c r="D723" t="s">
        <v>47</v>
      </c>
      <c r="E723">
        <v>9</v>
      </c>
      <c r="F723" t="str">
        <f t="shared" si="11"/>
        <v>Average Per Ton1-in-10May Monthly System Peak Day30% Cycling9</v>
      </c>
      <c r="G723">
        <v>0.73644920000000003</v>
      </c>
      <c r="H723">
        <v>0.73644929999999997</v>
      </c>
      <c r="I723">
        <v>76.894000000000005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1134</v>
      </c>
      <c r="P723" t="s">
        <v>58</v>
      </c>
      <c r="Q723" t="s">
        <v>60</v>
      </c>
      <c r="R723" t="s">
        <v>69</v>
      </c>
    </row>
    <row r="724" spans="1:18" x14ac:dyDescent="0.25">
      <c r="A724" t="s">
        <v>28</v>
      </c>
      <c r="B724" t="s">
        <v>38</v>
      </c>
      <c r="C724" t="s">
        <v>51</v>
      </c>
      <c r="D724" t="s">
        <v>47</v>
      </c>
      <c r="E724">
        <v>9</v>
      </c>
      <c r="F724" t="str">
        <f t="shared" si="11"/>
        <v>Average Per Premise1-in-10May Monthly System Peak Day30% Cycling9</v>
      </c>
      <c r="G724">
        <v>8.1467259999999992</v>
      </c>
      <c r="H724">
        <v>8.1467270000000003</v>
      </c>
      <c r="I724">
        <v>76.894000000000005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1134</v>
      </c>
      <c r="P724" t="s">
        <v>58</v>
      </c>
      <c r="Q724" t="s">
        <v>60</v>
      </c>
      <c r="R724" t="s">
        <v>69</v>
      </c>
    </row>
    <row r="725" spans="1:18" x14ac:dyDescent="0.25">
      <c r="A725" t="s">
        <v>29</v>
      </c>
      <c r="B725" t="s">
        <v>38</v>
      </c>
      <c r="C725" t="s">
        <v>51</v>
      </c>
      <c r="D725" t="s">
        <v>47</v>
      </c>
      <c r="E725">
        <v>9</v>
      </c>
      <c r="F725" t="str">
        <f t="shared" si="11"/>
        <v>Average Per Device1-in-10May Monthly System Peak Day30% Cycling9</v>
      </c>
      <c r="G725">
        <v>2.848716</v>
      </c>
      <c r="H725">
        <v>2.8487170000000002</v>
      </c>
      <c r="I725">
        <v>76.894000000000005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1134</v>
      </c>
      <c r="P725" t="s">
        <v>58</v>
      </c>
      <c r="Q725" t="s">
        <v>60</v>
      </c>
      <c r="R725" t="s">
        <v>69</v>
      </c>
    </row>
    <row r="726" spans="1:18" x14ac:dyDescent="0.25">
      <c r="A726" t="s">
        <v>43</v>
      </c>
      <c r="B726" t="s">
        <v>38</v>
      </c>
      <c r="C726" t="s">
        <v>51</v>
      </c>
      <c r="D726" t="s">
        <v>47</v>
      </c>
      <c r="E726">
        <v>9</v>
      </c>
      <c r="F726" t="str">
        <f t="shared" si="11"/>
        <v>Aggregate1-in-10May Monthly System Peak Day30% Cycling9</v>
      </c>
      <c r="G726">
        <v>9.2383880000000005</v>
      </c>
      <c r="H726">
        <v>9.2383880000000005</v>
      </c>
      <c r="I726">
        <v>76.894000000000005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1134</v>
      </c>
      <c r="P726" t="s">
        <v>58</v>
      </c>
      <c r="Q726" t="s">
        <v>60</v>
      </c>
      <c r="R726" t="s">
        <v>69</v>
      </c>
    </row>
    <row r="727" spans="1:18" x14ac:dyDescent="0.25">
      <c r="A727" t="s">
        <v>30</v>
      </c>
      <c r="B727" t="s">
        <v>38</v>
      </c>
      <c r="C727" t="s">
        <v>51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0.66637329999999995</v>
      </c>
      <c r="H727">
        <v>0.66637329999999995</v>
      </c>
      <c r="I727">
        <v>76.022599999999997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3540</v>
      </c>
      <c r="P727" t="s">
        <v>58</v>
      </c>
      <c r="Q727" t="s">
        <v>60</v>
      </c>
      <c r="R727" t="s">
        <v>69</v>
      </c>
    </row>
    <row r="728" spans="1:18" x14ac:dyDescent="0.25">
      <c r="A728" t="s">
        <v>28</v>
      </c>
      <c r="B728" t="s">
        <v>38</v>
      </c>
      <c r="C728" t="s">
        <v>51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5.6221389999999998</v>
      </c>
      <c r="H728">
        <v>5.6221379999999996</v>
      </c>
      <c r="I728">
        <v>76.022599999999997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3540</v>
      </c>
      <c r="P728" t="s">
        <v>58</v>
      </c>
      <c r="Q728" t="s">
        <v>60</v>
      </c>
      <c r="R728" t="s">
        <v>69</v>
      </c>
    </row>
    <row r="729" spans="1:18" x14ac:dyDescent="0.25">
      <c r="A729" t="s">
        <v>29</v>
      </c>
      <c r="B729" t="s">
        <v>38</v>
      </c>
      <c r="C729" t="s">
        <v>51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2.5545339999999999</v>
      </c>
      <c r="H729">
        <v>2.5545339999999999</v>
      </c>
      <c r="I729">
        <v>76.022599999999997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3540</v>
      </c>
      <c r="P729" t="s">
        <v>58</v>
      </c>
      <c r="Q729" t="s">
        <v>60</v>
      </c>
      <c r="R729" t="s">
        <v>69</v>
      </c>
    </row>
    <row r="730" spans="1:18" x14ac:dyDescent="0.25">
      <c r="A730" t="s">
        <v>43</v>
      </c>
      <c r="B730" t="s">
        <v>38</v>
      </c>
      <c r="C730" t="s">
        <v>51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19.902370000000001</v>
      </c>
      <c r="H730">
        <v>19.902370000000001</v>
      </c>
      <c r="I730">
        <v>76.022599999999997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3540</v>
      </c>
      <c r="P730" t="s">
        <v>58</v>
      </c>
      <c r="Q730" t="s">
        <v>60</v>
      </c>
      <c r="R730" t="s">
        <v>69</v>
      </c>
    </row>
    <row r="731" spans="1:18" x14ac:dyDescent="0.25">
      <c r="A731" t="s">
        <v>30</v>
      </c>
      <c r="B731" t="s">
        <v>38</v>
      </c>
      <c r="C731" t="s">
        <v>51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0.68337369999999997</v>
      </c>
      <c r="H731">
        <v>0.68337369999999997</v>
      </c>
      <c r="I731">
        <v>76.233999999999995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4674</v>
      </c>
      <c r="P731" t="s">
        <v>58</v>
      </c>
      <c r="Q731" t="s">
        <v>60</v>
      </c>
    </row>
    <row r="732" spans="1:18" x14ac:dyDescent="0.25">
      <c r="A732" t="s">
        <v>28</v>
      </c>
      <c r="B732" t="s">
        <v>38</v>
      </c>
      <c r="C732" t="s">
        <v>51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6.2008340000000004</v>
      </c>
      <c r="H732">
        <v>6.2008340000000004</v>
      </c>
      <c r="I732">
        <v>76.233999999999995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4674</v>
      </c>
      <c r="P732" t="s">
        <v>58</v>
      </c>
      <c r="Q732" t="s">
        <v>60</v>
      </c>
    </row>
    <row r="733" spans="1:18" x14ac:dyDescent="0.25">
      <c r="A733" t="s">
        <v>29</v>
      </c>
      <c r="B733" t="s">
        <v>38</v>
      </c>
      <c r="C733" t="s">
        <v>51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2.6266720000000001</v>
      </c>
      <c r="H733">
        <v>2.6266720000000001</v>
      </c>
      <c r="I733">
        <v>76.233999999999995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4674</v>
      </c>
      <c r="P733" t="s">
        <v>58</v>
      </c>
      <c r="Q733" t="s">
        <v>60</v>
      </c>
    </row>
    <row r="734" spans="1:18" x14ac:dyDescent="0.25">
      <c r="A734" t="s">
        <v>43</v>
      </c>
      <c r="B734" t="s">
        <v>38</v>
      </c>
      <c r="C734" t="s">
        <v>51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28.982700000000001</v>
      </c>
      <c r="H734">
        <v>28.982700000000001</v>
      </c>
      <c r="I734">
        <v>76.233999999999995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4674</v>
      </c>
      <c r="P734" t="s">
        <v>58</v>
      </c>
      <c r="Q734" t="s">
        <v>60</v>
      </c>
    </row>
    <row r="735" spans="1:18" x14ac:dyDescent="0.25">
      <c r="A735" t="s">
        <v>30</v>
      </c>
      <c r="B735" t="s">
        <v>38</v>
      </c>
      <c r="C735" t="s">
        <v>52</v>
      </c>
      <c r="D735" t="s">
        <v>47</v>
      </c>
      <c r="E735">
        <v>9</v>
      </c>
      <c r="F735" t="str">
        <f t="shared" si="11"/>
        <v>Average Per Ton1-in-10October Monthly System Peak Day30% Cycling9</v>
      </c>
      <c r="G735">
        <v>0.7384773</v>
      </c>
      <c r="H735">
        <v>0.7384773</v>
      </c>
      <c r="I735">
        <v>73.239099999999993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1134</v>
      </c>
      <c r="P735" t="s">
        <v>58</v>
      </c>
      <c r="Q735" t="s">
        <v>60</v>
      </c>
      <c r="R735" t="s">
        <v>70</v>
      </c>
    </row>
    <row r="736" spans="1:18" x14ac:dyDescent="0.25">
      <c r="A736" t="s">
        <v>28</v>
      </c>
      <c r="B736" t="s">
        <v>38</v>
      </c>
      <c r="C736" t="s">
        <v>52</v>
      </c>
      <c r="D736" t="s">
        <v>47</v>
      </c>
      <c r="E736">
        <v>9</v>
      </c>
      <c r="F736" t="str">
        <f t="shared" si="11"/>
        <v>Average Per Premise1-in-10October Monthly System Peak Day30% Cycling9</v>
      </c>
      <c r="G736">
        <v>8.169162</v>
      </c>
      <c r="H736">
        <v>8.169162</v>
      </c>
      <c r="I736">
        <v>73.239099999999993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1134</v>
      </c>
      <c r="P736" t="s">
        <v>58</v>
      </c>
      <c r="Q736" t="s">
        <v>60</v>
      </c>
      <c r="R736" t="s">
        <v>70</v>
      </c>
    </row>
    <row r="737" spans="1:18" x14ac:dyDescent="0.25">
      <c r="A737" t="s">
        <v>29</v>
      </c>
      <c r="B737" t="s">
        <v>38</v>
      </c>
      <c r="C737" t="s">
        <v>52</v>
      </c>
      <c r="D737" t="s">
        <v>47</v>
      </c>
      <c r="E737">
        <v>9</v>
      </c>
      <c r="F737" t="str">
        <f t="shared" si="11"/>
        <v>Average Per Device1-in-10October Monthly System Peak Day30% Cycling9</v>
      </c>
      <c r="G737">
        <v>2.8565619999999998</v>
      </c>
      <c r="H737">
        <v>2.8565619999999998</v>
      </c>
      <c r="I737">
        <v>73.239099999999993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1134</v>
      </c>
      <c r="P737" t="s">
        <v>58</v>
      </c>
      <c r="Q737" t="s">
        <v>60</v>
      </c>
      <c r="R737" t="s">
        <v>70</v>
      </c>
    </row>
    <row r="738" spans="1:18" x14ac:dyDescent="0.25">
      <c r="A738" t="s">
        <v>43</v>
      </c>
      <c r="B738" t="s">
        <v>38</v>
      </c>
      <c r="C738" t="s">
        <v>52</v>
      </c>
      <c r="D738" t="s">
        <v>47</v>
      </c>
      <c r="E738">
        <v>9</v>
      </c>
      <c r="F738" t="str">
        <f t="shared" si="11"/>
        <v>Aggregate1-in-10October Monthly System Peak Day30% Cycling9</v>
      </c>
      <c r="G738">
        <v>9.2638289999999994</v>
      </c>
      <c r="H738">
        <v>9.2638289999999994</v>
      </c>
      <c r="I738">
        <v>73.239099999999993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1134</v>
      </c>
      <c r="P738" t="s">
        <v>58</v>
      </c>
      <c r="Q738" t="s">
        <v>60</v>
      </c>
      <c r="R738" t="s">
        <v>70</v>
      </c>
    </row>
    <row r="739" spans="1:18" x14ac:dyDescent="0.25">
      <c r="A739" t="s">
        <v>30</v>
      </c>
      <c r="B739" t="s">
        <v>38</v>
      </c>
      <c r="C739" t="s">
        <v>52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0.66935009999999995</v>
      </c>
      <c r="H739">
        <v>0.66935009999999995</v>
      </c>
      <c r="I739">
        <v>72.394400000000005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3540</v>
      </c>
      <c r="P739" t="s">
        <v>58</v>
      </c>
      <c r="Q739" t="s">
        <v>60</v>
      </c>
      <c r="R739" t="s">
        <v>70</v>
      </c>
    </row>
    <row r="740" spans="1:18" x14ac:dyDescent="0.25">
      <c r="A740" t="s">
        <v>28</v>
      </c>
      <c r="B740" t="s">
        <v>38</v>
      </c>
      <c r="C740" t="s">
        <v>52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5.6472530000000001</v>
      </c>
      <c r="H740">
        <v>5.6472540000000002</v>
      </c>
      <c r="I740">
        <v>72.394400000000005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3540</v>
      </c>
      <c r="P740" t="s">
        <v>58</v>
      </c>
      <c r="Q740" t="s">
        <v>60</v>
      </c>
      <c r="R740" t="s">
        <v>70</v>
      </c>
    </row>
    <row r="741" spans="1:18" x14ac:dyDescent="0.25">
      <c r="A741" t="s">
        <v>29</v>
      </c>
      <c r="B741" t="s">
        <v>38</v>
      </c>
      <c r="C741" t="s">
        <v>52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2.5659450000000001</v>
      </c>
      <c r="H741">
        <v>2.5659450000000001</v>
      </c>
      <c r="I741">
        <v>72.394400000000005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3540</v>
      </c>
      <c r="P741" t="s">
        <v>58</v>
      </c>
      <c r="Q741" t="s">
        <v>60</v>
      </c>
      <c r="R741" t="s">
        <v>70</v>
      </c>
    </row>
    <row r="742" spans="1:18" x14ac:dyDescent="0.25">
      <c r="A742" t="s">
        <v>43</v>
      </c>
      <c r="B742" t="s">
        <v>38</v>
      </c>
      <c r="C742" t="s">
        <v>52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19.99128</v>
      </c>
      <c r="H742">
        <v>19.99128</v>
      </c>
      <c r="I742">
        <v>72.394400000000005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3540</v>
      </c>
      <c r="P742" t="s">
        <v>58</v>
      </c>
      <c r="Q742" t="s">
        <v>60</v>
      </c>
      <c r="R742" t="s">
        <v>70</v>
      </c>
    </row>
    <row r="743" spans="1:18" x14ac:dyDescent="0.25">
      <c r="A743" t="s">
        <v>30</v>
      </c>
      <c r="B743" t="s">
        <v>38</v>
      </c>
      <c r="C743" t="s">
        <v>52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0.68612039999999996</v>
      </c>
      <c r="H743">
        <v>0.68612039999999996</v>
      </c>
      <c r="I743">
        <v>72.599299999999999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4674</v>
      </c>
      <c r="P743" t="s">
        <v>58</v>
      </c>
      <c r="Q743" t="s">
        <v>60</v>
      </c>
    </row>
    <row r="744" spans="1:18" x14ac:dyDescent="0.25">
      <c r="A744" t="s">
        <v>28</v>
      </c>
      <c r="B744" t="s">
        <v>38</v>
      </c>
      <c r="C744" t="s">
        <v>52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6.2257569999999998</v>
      </c>
      <c r="H744">
        <v>6.2257569999999998</v>
      </c>
      <c r="I744">
        <v>72.599299999999999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4674</v>
      </c>
      <c r="P744" t="s">
        <v>58</v>
      </c>
      <c r="Q744" t="s">
        <v>60</v>
      </c>
    </row>
    <row r="745" spans="1:18" x14ac:dyDescent="0.25">
      <c r="A745" t="s">
        <v>29</v>
      </c>
      <c r="B745" t="s">
        <v>38</v>
      </c>
      <c r="C745" t="s">
        <v>52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2.637229</v>
      </c>
      <c r="H745">
        <v>2.637229</v>
      </c>
      <c r="I745">
        <v>72.599299999999999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4674</v>
      </c>
      <c r="P745" t="s">
        <v>58</v>
      </c>
      <c r="Q745" t="s">
        <v>60</v>
      </c>
    </row>
    <row r="746" spans="1:18" x14ac:dyDescent="0.25">
      <c r="A746" t="s">
        <v>43</v>
      </c>
      <c r="B746" t="s">
        <v>38</v>
      </c>
      <c r="C746" t="s">
        <v>52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29.09919</v>
      </c>
      <c r="H746">
        <v>29.09919</v>
      </c>
      <c r="I746">
        <v>72.599299999999999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4674</v>
      </c>
      <c r="P746" t="s">
        <v>58</v>
      </c>
      <c r="Q746" t="s">
        <v>60</v>
      </c>
    </row>
    <row r="747" spans="1:18" x14ac:dyDescent="0.25">
      <c r="A747" t="s">
        <v>30</v>
      </c>
      <c r="B747" t="s">
        <v>38</v>
      </c>
      <c r="C747" t="s">
        <v>53</v>
      </c>
      <c r="D747" t="s">
        <v>47</v>
      </c>
      <c r="E747">
        <v>9</v>
      </c>
      <c r="F747" t="str">
        <f t="shared" si="11"/>
        <v>Average Per Ton1-in-10September Monthly System Peak Day30% Cycling9</v>
      </c>
      <c r="G747">
        <v>0.77587930000000005</v>
      </c>
      <c r="H747">
        <v>0.77587930000000005</v>
      </c>
      <c r="I747">
        <v>78.517499999999998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1134</v>
      </c>
      <c r="P747" t="s">
        <v>58</v>
      </c>
      <c r="Q747" t="s">
        <v>60</v>
      </c>
      <c r="R747" t="s">
        <v>71</v>
      </c>
    </row>
    <row r="748" spans="1:18" x14ac:dyDescent="0.25">
      <c r="A748" t="s">
        <v>28</v>
      </c>
      <c r="B748" t="s">
        <v>38</v>
      </c>
      <c r="C748" t="s">
        <v>53</v>
      </c>
      <c r="D748" t="s">
        <v>47</v>
      </c>
      <c r="E748">
        <v>9</v>
      </c>
      <c r="F748" t="str">
        <f t="shared" si="11"/>
        <v>Average Per Premise1-in-10September Monthly System Peak Day30% Cycling9</v>
      </c>
      <c r="G748">
        <v>8.5829090000000008</v>
      </c>
      <c r="H748">
        <v>8.5829090000000008</v>
      </c>
      <c r="I748">
        <v>78.517499999999998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1134</v>
      </c>
      <c r="P748" t="s">
        <v>58</v>
      </c>
      <c r="Q748" t="s">
        <v>60</v>
      </c>
      <c r="R748" t="s">
        <v>71</v>
      </c>
    </row>
    <row r="749" spans="1:18" x14ac:dyDescent="0.25">
      <c r="A749" t="s">
        <v>29</v>
      </c>
      <c r="B749" t="s">
        <v>38</v>
      </c>
      <c r="C749" t="s">
        <v>53</v>
      </c>
      <c r="D749" t="s">
        <v>47</v>
      </c>
      <c r="E749">
        <v>9</v>
      </c>
      <c r="F749" t="str">
        <f t="shared" si="11"/>
        <v>Average Per Device1-in-10September Monthly System Peak Day30% Cycling9</v>
      </c>
      <c r="G749">
        <v>3.001239</v>
      </c>
      <c r="H749">
        <v>3.001239</v>
      </c>
      <c r="I749">
        <v>78.517499999999998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1134</v>
      </c>
      <c r="P749" t="s">
        <v>58</v>
      </c>
      <c r="Q749" t="s">
        <v>60</v>
      </c>
      <c r="R749" t="s">
        <v>71</v>
      </c>
    </row>
    <row r="750" spans="1:18" x14ac:dyDescent="0.25">
      <c r="A750" t="s">
        <v>43</v>
      </c>
      <c r="B750" t="s">
        <v>38</v>
      </c>
      <c r="C750" t="s">
        <v>53</v>
      </c>
      <c r="D750" t="s">
        <v>47</v>
      </c>
      <c r="E750">
        <v>9</v>
      </c>
      <c r="F750" t="str">
        <f t="shared" si="11"/>
        <v>Aggregate1-in-10September Monthly System Peak Day30% Cycling9</v>
      </c>
      <c r="G750">
        <v>9.7330179999999995</v>
      </c>
      <c r="H750">
        <v>9.7330190000000005</v>
      </c>
      <c r="I750">
        <v>78.517499999999998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1134</v>
      </c>
      <c r="P750" t="s">
        <v>58</v>
      </c>
      <c r="Q750" t="s">
        <v>60</v>
      </c>
      <c r="R750" t="s">
        <v>71</v>
      </c>
    </row>
    <row r="751" spans="1:18" x14ac:dyDescent="0.25">
      <c r="A751" t="s">
        <v>30</v>
      </c>
      <c r="B751" t="s">
        <v>38</v>
      </c>
      <c r="C751" t="s">
        <v>53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0.73617370000000004</v>
      </c>
      <c r="H751">
        <v>0.73617370000000004</v>
      </c>
      <c r="I751">
        <v>77.891199999999998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3540</v>
      </c>
      <c r="P751" t="s">
        <v>58</v>
      </c>
      <c r="Q751" t="s">
        <v>60</v>
      </c>
      <c r="R751" t="s">
        <v>71</v>
      </c>
    </row>
    <row r="752" spans="1:18" x14ac:dyDescent="0.25">
      <c r="A752" t="s">
        <v>28</v>
      </c>
      <c r="B752" t="s">
        <v>38</v>
      </c>
      <c r="C752" t="s">
        <v>53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6.2110390000000004</v>
      </c>
      <c r="H752">
        <v>6.2110390000000004</v>
      </c>
      <c r="I752">
        <v>77.891199999999998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3540</v>
      </c>
      <c r="P752" t="s">
        <v>58</v>
      </c>
      <c r="Q752" t="s">
        <v>60</v>
      </c>
      <c r="R752" t="s">
        <v>71</v>
      </c>
    </row>
    <row r="753" spans="1:18" x14ac:dyDescent="0.25">
      <c r="A753" t="s">
        <v>29</v>
      </c>
      <c r="B753" t="s">
        <v>38</v>
      </c>
      <c r="C753" t="s">
        <v>53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2.8221120000000002</v>
      </c>
      <c r="H753">
        <v>2.8221120000000002</v>
      </c>
      <c r="I753">
        <v>77.891199999999998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3540</v>
      </c>
      <c r="P753" t="s">
        <v>58</v>
      </c>
      <c r="Q753" t="s">
        <v>60</v>
      </c>
      <c r="R753" t="s">
        <v>71</v>
      </c>
    </row>
    <row r="754" spans="1:18" x14ac:dyDescent="0.25">
      <c r="A754" t="s">
        <v>43</v>
      </c>
      <c r="B754" t="s">
        <v>38</v>
      </c>
      <c r="C754" t="s">
        <v>53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21.987079999999999</v>
      </c>
      <c r="H754">
        <v>21.987079999999999</v>
      </c>
      <c r="I754">
        <v>77.891199999999998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3540</v>
      </c>
      <c r="P754" t="s">
        <v>58</v>
      </c>
      <c r="Q754" t="s">
        <v>60</v>
      </c>
      <c r="R754" t="s">
        <v>71</v>
      </c>
    </row>
    <row r="755" spans="1:18" x14ac:dyDescent="0.25">
      <c r="A755" t="s">
        <v>30</v>
      </c>
      <c r="B755" t="s">
        <v>38</v>
      </c>
      <c r="C755" t="s">
        <v>53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0.74580630000000003</v>
      </c>
      <c r="H755">
        <v>0.74580630000000003</v>
      </c>
      <c r="I755">
        <v>78.043199999999999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4674</v>
      </c>
      <c r="P755" t="s">
        <v>58</v>
      </c>
      <c r="Q755" t="s">
        <v>60</v>
      </c>
    </row>
    <row r="756" spans="1:18" x14ac:dyDescent="0.25">
      <c r="A756" t="s">
        <v>28</v>
      </c>
      <c r="B756" t="s">
        <v>38</v>
      </c>
      <c r="C756" t="s">
        <v>53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6.7673379999999996</v>
      </c>
      <c r="H756">
        <v>6.7673379999999996</v>
      </c>
      <c r="I756">
        <v>78.043199999999999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4674</v>
      </c>
      <c r="P756" t="s">
        <v>58</v>
      </c>
      <c r="Q756" t="s">
        <v>60</v>
      </c>
    </row>
    <row r="757" spans="1:18" x14ac:dyDescent="0.25">
      <c r="A757" t="s">
        <v>29</v>
      </c>
      <c r="B757" t="s">
        <v>38</v>
      </c>
      <c r="C757" t="s">
        <v>53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2.8666429999999998</v>
      </c>
      <c r="H757">
        <v>2.8666429999999998</v>
      </c>
      <c r="I757">
        <v>78.043199999999999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4674</v>
      </c>
      <c r="P757" t="s">
        <v>58</v>
      </c>
      <c r="Q757" t="s">
        <v>60</v>
      </c>
    </row>
    <row r="758" spans="1:18" x14ac:dyDescent="0.25">
      <c r="A758" t="s">
        <v>43</v>
      </c>
      <c r="B758" t="s">
        <v>38</v>
      </c>
      <c r="C758" t="s">
        <v>53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31.63054</v>
      </c>
      <c r="H758">
        <v>31.63054</v>
      </c>
      <c r="I758">
        <v>78.043199999999999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4674</v>
      </c>
      <c r="P758" t="s">
        <v>58</v>
      </c>
      <c r="Q758" t="s">
        <v>60</v>
      </c>
    </row>
    <row r="759" spans="1:18" x14ac:dyDescent="0.25">
      <c r="A759" t="s">
        <v>30</v>
      </c>
      <c r="B759" t="s">
        <v>38</v>
      </c>
      <c r="C759" t="s">
        <v>48</v>
      </c>
      <c r="D759" t="s">
        <v>47</v>
      </c>
      <c r="E759">
        <v>10</v>
      </c>
      <c r="F759" t="str">
        <f t="shared" si="11"/>
        <v>Average Per Ton1-in-10August Monthly System Peak Day30% Cycling10</v>
      </c>
      <c r="G759">
        <v>0.91644760000000003</v>
      </c>
      <c r="H759">
        <v>0.91644760000000003</v>
      </c>
      <c r="I759">
        <v>81.508899999999997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1134</v>
      </c>
      <c r="P759" t="s">
        <v>58</v>
      </c>
      <c r="Q759" t="s">
        <v>60</v>
      </c>
      <c r="R759" t="s">
        <v>66</v>
      </c>
    </row>
    <row r="760" spans="1:18" x14ac:dyDescent="0.25">
      <c r="A760" t="s">
        <v>28</v>
      </c>
      <c r="B760" t="s">
        <v>38</v>
      </c>
      <c r="C760" t="s">
        <v>48</v>
      </c>
      <c r="D760" t="s">
        <v>47</v>
      </c>
      <c r="E760">
        <v>10</v>
      </c>
      <c r="F760" t="str">
        <f t="shared" si="11"/>
        <v>Average Per Premise1-in-10August Monthly System Peak Day30% Cycling10</v>
      </c>
      <c r="G760">
        <v>10.1379</v>
      </c>
      <c r="H760">
        <v>10.1379</v>
      </c>
      <c r="I760">
        <v>81.508899999999997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1134</v>
      </c>
      <c r="P760" t="s">
        <v>58</v>
      </c>
      <c r="Q760" t="s">
        <v>60</v>
      </c>
      <c r="R760" t="s">
        <v>66</v>
      </c>
    </row>
    <row r="761" spans="1:18" x14ac:dyDescent="0.25">
      <c r="A761" t="s">
        <v>29</v>
      </c>
      <c r="B761" t="s">
        <v>38</v>
      </c>
      <c r="C761" t="s">
        <v>48</v>
      </c>
      <c r="D761" t="s">
        <v>47</v>
      </c>
      <c r="E761">
        <v>10</v>
      </c>
      <c r="F761" t="str">
        <f t="shared" si="11"/>
        <v>Average Per Device1-in-10August Monthly System Peak Day30% Cycling10</v>
      </c>
      <c r="G761">
        <v>3.5449820000000001</v>
      </c>
      <c r="H761">
        <v>3.5449820000000001</v>
      </c>
      <c r="I761">
        <v>81.508899999999997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1134</v>
      </c>
      <c r="P761" t="s">
        <v>58</v>
      </c>
      <c r="Q761" t="s">
        <v>60</v>
      </c>
      <c r="R761" t="s">
        <v>66</v>
      </c>
    </row>
    <row r="762" spans="1:18" x14ac:dyDescent="0.25">
      <c r="A762" t="s">
        <v>43</v>
      </c>
      <c r="B762" t="s">
        <v>38</v>
      </c>
      <c r="C762" t="s">
        <v>48</v>
      </c>
      <c r="D762" t="s">
        <v>47</v>
      </c>
      <c r="E762">
        <v>10</v>
      </c>
      <c r="F762" t="str">
        <f t="shared" si="11"/>
        <v>Aggregate1-in-10August Monthly System Peak Day30% Cycling10</v>
      </c>
      <c r="G762">
        <v>11.49638</v>
      </c>
      <c r="H762">
        <v>11.49638</v>
      </c>
      <c r="I762">
        <v>81.508899999999997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1134</v>
      </c>
      <c r="P762" t="s">
        <v>58</v>
      </c>
      <c r="Q762" t="s">
        <v>60</v>
      </c>
      <c r="R762" t="s">
        <v>66</v>
      </c>
    </row>
    <row r="763" spans="1:18" x14ac:dyDescent="0.25">
      <c r="A763" t="s">
        <v>30</v>
      </c>
      <c r="B763" t="s">
        <v>38</v>
      </c>
      <c r="C763" t="s">
        <v>48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0.85418640000000001</v>
      </c>
      <c r="H763">
        <v>0.85418640000000001</v>
      </c>
      <c r="I763">
        <v>80.810100000000006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3540</v>
      </c>
      <c r="P763" t="s">
        <v>58</v>
      </c>
      <c r="Q763" t="s">
        <v>60</v>
      </c>
      <c r="R763" t="s">
        <v>66</v>
      </c>
    </row>
    <row r="764" spans="1:18" x14ac:dyDescent="0.25">
      <c r="A764" t="s">
        <v>28</v>
      </c>
      <c r="B764" t="s">
        <v>38</v>
      </c>
      <c r="C764" t="s">
        <v>48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7.2067030000000001</v>
      </c>
      <c r="H764">
        <v>7.2067030000000001</v>
      </c>
      <c r="I764">
        <v>80.810100000000006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3540</v>
      </c>
      <c r="P764" t="s">
        <v>58</v>
      </c>
      <c r="Q764" t="s">
        <v>60</v>
      </c>
      <c r="R764" t="s">
        <v>66</v>
      </c>
    </row>
    <row r="765" spans="1:18" x14ac:dyDescent="0.25">
      <c r="A765" t="s">
        <v>29</v>
      </c>
      <c r="B765" t="s">
        <v>38</v>
      </c>
      <c r="C765" t="s">
        <v>48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3.2745129999999998</v>
      </c>
      <c r="H765">
        <v>3.2745129999999998</v>
      </c>
      <c r="I765">
        <v>80.810100000000006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3540</v>
      </c>
      <c r="P765" t="s">
        <v>58</v>
      </c>
      <c r="Q765" t="s">
        <v>60</v>
      </c>
      <c r="R765" t="s">
        <v>66</v>
      </c>
    </row>
    <row r="766" spans="1:18" x14ac:dyDescent="0.25">
      <c r="A766" t="s">
        <v>43</v>
      </c>
      <c r="B766" t="s">
        <v>38</v>
      </c>
      <c r="C766" t="s">
        <v>48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25.51173</v>
      </c>
      <c r="H766">
        <v>25.51173</v>
      </c>
      <c r="I766">
        <v>80.810100000000006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3540</v>
      </c>
      <c r="P766" t="s">
        <v>58</v>
      </c>
      <c r="Q766" t="s">
        <v>60</v>
      </c>
      <c r="R766" t="s">
        <v>66</v>
      </c>
    </row>
    <row r="767" spans="1:18" x14ac:dyDescent="0.25">
      <c r="A767" t="s">
        <v>30</v>
      </c>
      <c r="B767" t="s">
        <v>38</v>
      </c>
      <c r="C767" t="s">
        <v>48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0.86929100000000004</v>
      </c>
      <c r="H767">
        <v>0.86929089999999998</v>
      </c>
      <c r="I767">
        <v>80.979699999999994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4674</v>
      </c>
      <c r="P767" t="s">
        <v>58</v>
      </c>
      <c r="Q767" t="s">
        <v>60</v>
      </c>
    </row>
    <row r="768" spans="1:18" x14ac:dyDescent="0.25">
      <c r="A768" t="s">
        <v>28</v>
      </c>
      <c r="B768" t="s">
        <v>38</v>
      </c>
      <c r="C768" t="s">
        <v>48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7.8878209999999997</v>
      </c>
      <c r="H768">
        <v>7.8878199999999996</v>
      </c>
      <c r="I768">
        <v>80.979699999999994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4674</v>
      </c>
      <c r="P768" t="s">
        <v>58</v>
      </c>
      <c r="Q768" t="s">
        <v>60</v>
      </c>
    </row>
    <row r="769" spans="1:18" x14ac:dyDescent="0.25">
      <c r="A769" t="s">
        <v>29</v>
      </c>
      <c r="B769" t="s">
        <v>38</v>
      </c>
      <c r="C769" t="s">
        <v>48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3.3412790000000001</v>
      </c>
      <c r="H769">
        <v>3.3412790000000001</v>
      </c>
      <c r="I769">
        <v>80.979699999999994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4674</v>
      </c>
      <c r="P769" t="s">
        <v>58</v>
      </c>
      <c r="Q769" t="s">
        <v>60</v>
      </c>
    </row>
    <row r="770" spans="1:18" x14ac:dyDescent="0.25">
      <c r="A770" t="s">
        <v>43</v>
      </c>
      <c r="B770" t="s">
        <v>38</v>
      </c>
      <c r="C770" t="s">
        <v>48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36.867669999999997</v>
      </c>
      <c r="H770">
        <v>36.867669999999997</v>
      </c>
      <c r="I770">
        <v>80.979699999999994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4674</v>
      </c>
      <c r="P770" t="s">
        <v>58</v>
      </c>
      <c r="Q770" t="s">
        <v>60</v>
      </c>
    </row>
    <row r="771" spans="1:18" x14ac:dyDescent="0.25">
      <c r="A771" t="s">
        <v>30</v>
      </c>
      <c r="B771" t="s">
        <v>38</v>
      </c>
      <c r="C771" t="s">
        <v>37</v>
      </c>
      <c r="D771" t="s">
        <v>47</v>
      </c>
      <c r="E771">
        <v>10</v>
      </c>
      <c r="F771" t="str">
        <f t="shared" ref="F771:F834" si="12">CONCATENATE(A771,B771,C771,D771,E771)</f>
        <v>Average Per Ton1-in-10August Typical Event Day30% Cycling10</v>
      </c>
      <c r="G771">
        <v>0.90675170000000005</v>
      </c>
      <c r="H771">
        <v>0.90675170000000005</v>
      </c>
      <c r="I771">
        <v>80.768600000000006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1134</v>
      </c>
      <c r="P771" t="s">
        <v>58</v>
      </c>
      <c r="Q771" t="s">
        <v>60</v>
      </c>
      <c r="R771" t="s">
        <v>66</v>
      </c>
    </row>
    <row r="772" spans="1:18" x14ac:dyDescent="0.25">
      <c r="A772" t="s">
        <v>28</v>
      </c>
      <c r="B772" t="s">
        <v>38</v>
      </c>
      <c r="C772" t="s">
        <v>37</v>
      </c>
      <c r="D772" t="s">
        <v>47</v>
      </c>
      <c r="E772">
        <v>10</v>
      </c>
      <c r="F772" t="str">
        <f t="shared" si="12"/>
        <v>Average Per Premise1-in-10August Typical Event Day30% Cycling10</v>
      </c>
      <c r="G772">
        <v>10.03064</v>
      </c>
      <c r="H772">
        <v>10.03064</v>
      </c>
      <c r="I772">
        <v>80.768600000000006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1134</v>
      </c>
      <c r="P772" t="s">
        <v>58</v>
      </c>
      <c r="Q772" t="s">
        <v>60</v>
      </c>
      <c r="R772" t="s">
        <v>66</v>
      </c>
    </row>
    <row r="773" spans="1:18" x14ac:dyDescent="0.25">
      <c r="A773" t="s">
        <v>29</v>
      </c>
      <c r="B773" t="s">
        <v>38</v>
      </c>
      <c r="C773" t="s">
        <v>37</v>
      </c>
      <c r="D773" t="s">
        <v>47</v>
      </c>
      <c r="E773">
        <v>10</v>
      </c>
      <c r="F773" t="str">
        <f t="shared" si="12"/>
        <v>Average Per Device1-in-10August Typical Event Day30% Cycling10</v>
      </c>
      <c r="G773">
        <v>3.5074770000000002</v>
      </c>
      <c r="H773">
        <v>3.5074770000000002</v>
      </c>
      <c r="I773">
        <v>80.768600000000006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1134</v>
      </c>
      <c r="P773" t="s">
        <v>58</v>
      </c>
      <c r="Q773" t="s">
        <v>60</v>
      </c>
      <c r="R773" t="s">
        <v>66</v>
      </c>
    </row>
    <row r="774" spans="1:18" x14ac:dyDescent="0.25">
      <c r="A774" t="s">
        <v>43</v>
      </c>
      <c r="B774" t="s">
        <v>38</v>
      </c>
      <c r="C774" t="s">
        <v>37</v>
      </c>
      <c r="D774" t="s">
        <v>47</v>
      </c>
      <c r="E774">
        <v>10</v>
      </c>
      <c r="F774" t="str">
        <f t="shared" si="12"/>
        <v>Aggregate1-in-10August Typical Event Day30% Cycling10</v>
      </c>
      <c r="G774">
        <v>11.374750000000001</v>
      </c>
      <c r="H774">
        <v>11.374750000000001</v>
      </c>
      <c r="I774">
        <v>80.768600000000006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1134</v>
      </c>
      <c r="P774" t="s">
        <v>58</v>
      </c>
      <c r="Q774" t="s">
        <v>60</v>
      </c>
      <c r="R774" t="s">
        <v>66</v>
      </c>
    </row>
    <row r="775" spans="1:18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0.83453770000000005</v>
      </c>
      <c r="H775">
        <v>0.83453770000000005</v>
      </c>
      <c r="I775">
        <v>80.09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3540</v>
      </c>
      <c r="P775" t="s">
        <v>58</v>
      </c>
      <c r="Q775" t="s">
        <v>60</v>
      </c>
      <c r="R775" t="s">
        <v>66</v>
      </c>
    </row>
    <row r="776" spans="1:18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7.0409280000000001</v>
      </c>
      <c r="H776">
        <v>7.0409280000000001</v>
      </c>
      <c r="I776">
        <v>80.09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3540</v>
      </c>
      <c r="P776" t="s">
        <v>58</v>
      </c>
      <c r="Q776" t="s">
        <v>60</v>
      </c>
      <c r="R776" t="s">
        <v>66</v>
      </c>
    </row>
    <row r="777" spans="1:18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3.1991900000000002</v>
      </c>
      <c r="H777">
        <v>3.1991900000000002</v>
      </c>
      <c r="I777">
        <v>80.09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3540</v>
      </c>
      <c r="P777" t="s">
        <v>58</v>
      </c>
      <c r="Q777" t="s">
        <v>60</v>
      </c>
      <c r="R777" t="s">
        <v>66</v>
      </c>
    </row>
    <row r="778" spans="1:18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24.924890000000001</v>
      </c>
      <c r="H778">
        <v>24.924890000000001</v>
      </c>
      <c r="I778">
        <v>80.09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3540</v>
      </c>
      <c r="P778" t="s">
        <v>58</v>
      </c>
      <c r="Q778" t="s">
        <v>60</v>
      </c>
      <c r="R778" t="s">
        <v>66</v>
      </c>
    </row>
    <row r="779" spans="1:18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0.85205679999999995</v>
      </c>
      <c r="H779">
        <v>0.85205679999999995</v>
      </c>
      <c r="I779">
        <v>80.254599999999996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4674</v>
      </c>
      <c r="P779" t="s">
        <v>58</v>
      </c>
      <c r="Q779" t="s">
        <v>60</v>
      </c>
    </row>
    <row r="780" spans="1:18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7.7314400000000001</v>
      </c>
      <c r="H780">
        <v>7.7314400000000001</v>
      </c>
      <c r="I780">
        <v>80.254599999999996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4674</v>
      </c>
      <c r="P780" t="s">
        <v>58</v>
      </c>
      <c r="Q780" t="s">
        <v>60</v>
      </c>
    </row>
    <row r="781" spans="1:18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3.2750360000000001</v>
      </c>
      <c r="H781">
        <v>3.2750360000000001</v>
      </c>
      <c r="I781">
        <v>80.254599999999996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4674</v>
      </c>
      <c r="P781" t="s">
        <v>58</v>
      </c>
      <c r="Q781" t="s">
        <v>60</v>
      </c>
    </row>
    <row r="782" spans="1:18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36.136749999999999</v>
      </c>
      <c r="H782">
        <v>36.136749999999999</v>
      </c>
      <c r="I782">
        <v>80.254599999999996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4674</v>
      </c>
      <c r="P782" t="s">
        <v>58</v>
      </c>
      <c r="Q782" t="s">
        <v>60</v>
      </c>
    </row>
    <row r="783" spans="1:18" x14ac:dyDescent="0.25">
      <c r="A783" t="s">
        <v>30</v>
      </c>
      <c r="B783" t="s">
        <v>38</v>
      </c>
      <c r="C783" t="s">
        <v>49</v>
      </c>
      <c r="D783" t="s">
        <v>47</v>
      </c>
      <c r="E783">
        <v>10</v>
      </c>
      <c r="F783" t="str">
        <f t="shared" si="12"/>
        <v>Average Per Ton1-in-10July Monthly System Peak Day30% Cycling10</v>
      </c>
      <c r="G783">
        <v>0.90949740000000001</v>
      </c>
      <c r="H783">
        <v>0.90949749999999996</v>
      </c>
      <c r="I783">
        <v>79.697000000000003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1134</v>
      </c>
      <c r="P783" t="s">
        <v>58</v>
      </c>
      <c r="Q783" t="s">
        <v>60</v>
      </c>
      <c r="R783" t="s">
        <v>67</v>
      </c>
    </row>
    <row r="784" spans="1:18" x14ac:dyDescent="0.25">
      <c r="A784" t="s">
        <v>28</v>
      </c>
      <c r="B784" t="s">
        <v>38</v>
      </c>
      <c r="C784" t="s">
        <v>49</v>
      </c>
      <c r="D784" t="s">
        <v>47</v>
      </c>
      <c r="E784">
        <v>10</v>
      </c>
      <c r="F784" t="str">
        <f t="shared" si="12"/>
        <v>Average Per Premise1-in-10July Monthly System Peak Day30% Cycling10</v>
      </c>
      <c r="G784">
        <v>10.06101</v>
      </c>
      <c r="H784">
        <v>10.061019999999999</v>
      </c>
      <c r="I784">
        <v>79.697000000000003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1134</v>
      </c>
      <c r="P784" t="s">
        <v>58</v>
      </c>
      <c r="Q784" t="s">
        <v>60</v>
      </c>
      <c r="R784" t="s">
        <v>67</v>
      </c>
    </row>
    <row r="785" spans="1:18" x14ac:dyDescent="0.25">
      <c r="A785" t="s">
        <v>29</v>
      </c>
      <c r="B785" t="s">
        <v>38</v>
      </c>
      <c r="C785" t="s">
        <v>49</v>
      </c>
      <c r="D785" t="s">
        <v>47</v>
      </c>
      <c r="E785">
        <v>10</v>
      </c>
      <c r="F785" t="str">
        <f t="shared" si="12"/>
        <v>Average Per Device1-in-10July Monthly System Peak Day30% Cycling10</v>
      </c>
      <c r="G785">
        <v>3.5180980000000002</v>
      </c>
      <c r="H785">
        <v>3.5180980000000002</v>
      </c>
      <c r="I785">
        <v>79.697000000000003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1134</v>
      </c>
      <c r="P785" t="s">
        <v>58</v>
      </c>
      <c r="Q785" t="s">
        <v>60</v>
      </c>
      <c r="R785" t="s">
        <v>67</v>
      </c>
    </row>
    <row r="786" spans="1:18" x14ac:dyDescent="0.25">
      <c r="A786" t="s">
        <v>43</v>
      </c>
      <c r="B786" t="s">
        <v>38</v>
      </c>
      <c r="C786" t="s">
        <v>49</v>
      </c>
      <c r="D786" t="s">
        <v>47</v>
      </c>
      <c r="E786">
        <v>10</v>
      </c>
      <c r="F786" t="str">
        <f t="shared" si="12"/>
        <v>Aggregate1-in-10July Monthly System Peak Day30% Cycling10</v>
      </c>
      <c r="G786">
        <v>11.409190000000001</v>
      </c>
      <c r="H786">
        <v>11.409190000000001</v>
      </c>
      <c r="I786">
        <v>79.697000000000003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1134</v>
      </c>
      <c r="P786" t="s">
        <v>58</v>
      </c>
      <c r="Q786" t="s">
        <v>60</v>
      </c>
      <c r="R786" t="s">
        <v>67</v>
      </c>
    </row>
    <row r="787" spans="1:18" x14ac:dyDescent="0.25">
      <c r="A787" t="s">
        <v>30</v>
      </c>
      <c r="B787" t="s">
        <v>38</v>
      </c>
      <c r="C787" t="s">
        <v>49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0.84105070000000004</v>
      </c>
      <c r="H787">
        <v>0.84105070000000004</v>
      </c>
      <c r="I787">
        <v>79.261300000000006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3540</v>
      </c>
      <c r="P787" t="s">
        <v>58</v>
      </c>
      <c r="Q787" t="s">
        <v>60</v>
      </c>
      <c r="R787" t="s">
        <v>67</v>
      </c>
    </row>
    <row r="788" spans="1:18" x14ac:dyDescent="0.25">
      <c r="A788" t="s">
        <v>28</v>
      </c>
      <c r="B788" t="s">
        <v>38</v>
      </c>
      <c r="C788" t="s">
        <v>49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7.0958779999999999</v>
      </c>
      <c r="H788">
        <v>7.0958779999999999</v>
      </c>
      <c r="I788">
        <v>79.261300000000006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3540</v>
      </c>
      <c r="P788" t="s">
        <v>58</v>
      </c>
      <c r="Q788" t="s">
        <v>60</v>
      </c>
      <c r="R788" t="s">
        <v>67</v>
      </c>
    </row>
    <row r="789" spans="1:18" x14ac:dyDescent="0.25">
      <c r="A789" t="s">
        <v>29</v>
      </c>
      <c r="B789" t="s">
        <v>38</v>
      </c>
      <c r="C789" t="s">
        <v>49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3.2241569999999999</v>
      </c>
      <c r="H789">
        <v>3.2241569999999999</v>
      </c>
      <c r="I789">
        <v>79.261300000000006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3540</v>
      </c>
      <c r="P789" t="s">
        <v>58</v>
      </c>
      <c r="Q789" t="s">
        <v>60</v>
      </c>
      <c r="R789" t="s">
        <v>67</v>
      </c>
    </row>
    <row r="790" spans="1:18" x14ac:dyDescent="0.25">
      <c r="A790" t="s">
        <v>43</v>
      </c>
      <c r="B790" t="s">
        <v>38</v>
      </c>
      <c r="C790" t="s">
        <v>49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25.119409999999998</v>
      </c>
      <c r="H790">
        <v>25.119409999999998</v>
      </c>
      <c r="I790">
        <v>79.261300000000006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3540</v>
      </c>
      <c r="P790" t="s">
        <v>58</v>
      </c>
      <c r="Q790" t="s">
        <v>60</v>
      </c>
      <c r="R790" t="s">
        <v>67</v>
      </c>
    </row>
    <row r="791" spans="1:18" x14ac:dyDescent="0.25">
      <c r="A791" t="s">
        <v>30</v>
      </c>
      <c r="B791" t="s">
        <v>38</v>
      </c>
      <c r="C791" t="s">
        <v>49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0.85765590000000003</v>
      </c>
      <c r="H791">
        <v>0.85765590000000003</v>
      </c>
      <c r="I791">
        <v>79.367000000000004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4674</v>
      </c>
      <c r="P791" t="s">
        <v>58</v>
      </c>
      <c r="Q791" t="s">
        <v>60</v>
      </c>
    </row>
    <row r="792" spans="1:18" x14ac:dyDescent="0.25">
      <c r="A792" t="s">
        <v>28</v>
      </c>
      <c r="B792" t="s">
        <v>38</v>
      </c>
      <c r="C792" t="s">
        <v>49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7.7822459999999998</v>
      </c>
      <c r="H792">
        <v>7.7822459999999998</v>
      </c>
      <c r="I792">
        <v>79.367000000000004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4674</v>
      </c>
      <c r="P792" t="s">
        <v>58</v>
      </c>
      <c r="Q792" t="s">
        <v>60</v>
      </c>
    </row>
    <row r="793" spans="1:18" x14ac:dyDescent="0.25">
      <c r="A793" t="s">
        <v>29</v>
      </c>
      <c r="B793" t="s">
        <v>38</v>
      </c>
      <c r="C793" t="s">
        <v>49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3.296557</v>
      </c>
      <c r="H793">
        <v>3.296557</v>
      </c>
      <c r="I793">
        <v>79.367000000000004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4674</v>
      </c>
      <c r="P793" t="s">
        <v>58</v>
      </c>
      <c r="Q793" t="s">
        <v>60</v>
      </c>
    </row>
    <row r="794" spans="1:18" x14ac:dyDescent="0.25">
      <c r="A794" t="s">
        <v>43</v>
      </c>
      <c r="B794" t="s">
        <v>38</v>
      </c>
      <c r="C794" t="s">
        <v>49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36.374220000000001</v>
      </c>
      <c r="H794">
        <v>36.374220000000001</v>
      </c>
      <c r="I794">
        <v>79.367000000000004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4674</v>
      </c>
      <c r="P794" t="s">
        <v>58</v>
      </c>
      <c r="Q794" t="s">
        <v>60</v>
      </c>
    </row>
    <row r="795" spans="1:18" x14ac:dyDescent="0.25">
      <c r="A795" t="s">
        <v>30</v>
      </c>
      <c r="B795" t="s">
        <v>38</v>
      </c>
      <c r="C795" t="s">
        <v>50</v>
      </c>
      <c r="D795" t="s">
        <v>47</v>
      </c>
      <c r="E795">
        <v>10</v>
      </c>
      <c r="F795" t="str">
        <f t="shared" si="12"/>
        <v>Average Per Ton1-in-10June Monthly System Peak Day30% Cycling10</v>
      </c>
      <c r="G795">
        <v>0.86418589999999995</v>
      </c>
      <c r="H795">
        <v>0.86418600000000001</v>
      </c>
      <c r="I795">
        <v>77.183199999999999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1134</v>
      </c>
      <c r="P795" t="s">
        <v>58</v>
      </c>
      <c r="Q795" t="s">
        <v>60</v>
      </c>
      <c r="R795" t="s">
        <v>68</v>
      </c>
    </row>
    <row r="796" spans="1:18" x14ac:dyDescent="0.25">
      <c r="A796" t="s">
        <v>28</v>
      </c>
      <c r="B796" t="s">
        <v>38</v>
      </c>
      <c r="C796" t="s">
        <v>50</v>
      </c>
      <c r="D796" t="s">
        <v>47</v>
      </c>
      <c r="E796">
        <v>10</v>
      </c>
      <c r="F796" t="str">
        <f t="shared" si="12"/>
        <v>Average Per Premise1-in-10June Monthly System Peak Day30% Cycling10</v>
      </c>
      <c r="G796">
        <v>9.5597709999999996</v>
      </c>
      <c r="H796">
        <v>9.5597720000000006</v>
      </c>
      <c r="I796">
        <v>77.183199999999999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1134</v>
      </c>
      <c r="P796" t="s">
        <v>58</v>
      </c>
      <c r="Q796" t="s">
        <v>60</v>
      </c>
      <c r="R796" t="s">
        <v>68</v>
      </c>
    </row>
    <row r="797" spans="1:18" x14ac:dyDescent="0.25">
      <c r="A797" t="s">
        <v>29</v>
      </c>
      <c r="B797" t="s">
        <v>38</v>
      </c>
      <c r="C797" t="s">
        <v>50</v>
      </c>
      <c r="D797" t="s">
        <v>47</v>
      </c>
      <c r="E797">
        <v>10</v>
      </c>
      <c r="F797" t="str">
        <f t="shared" si="12"/>
        <v>Average Per Device1-in-10June Monthly System Peak Day30% Cycling10</v>
      </c>
      <c r="G797">
        <v>3.3428249999999999</v>
      </c>
      <c r="H797">
        <v>3.3428249999999999</v>
      </c>
      <c r="I797">
        <v>77.183199999999999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1134</v>
      </c>
      <c r="P797" t="s">
        <v>58</v>
      </c>
      <c r="Q797" t="s">
        <v>60</v>
      </c>
      <c r="R797" t="s">
        <v>68</v>
      </c>
    </row>
    <row r="798" spans="1:18" x14ac:dyDescent="0.25">
      <c r="A798" t="s">
        <v>43</v>
      </c>
      <c r="B798" t="s">
        <v>38</v>
      </c>
      <c r="C798" t="s">
        <v>50</v>
      </c>
      <c r="D798" t="s">
        <v>47</v>
      </c>
      <c r="E798">
        <v>10</v>
      </c>
      <c r="F798" t="str">
        <f t="shared" si="12"/>
        <v>Aggregate1-in-10June Monthly System Peak Day30% Cycling10</v>
      </c>
      <c r="G798">
        <v>10.840780000000001</v>
      </c>
      <c r="H798">
        <v>10.840780000000001</v>
      </c>
      <c r="I798">
        <v>77.183199999999999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1134</v>
      </c>
      <c r="P798" t="s">
        <v>58</v>
      </c>
      <c r="Q798" t="s">
        <v>60</v>
      </c>
      <c r="R798" t="s">
        <v>68</v>
      </c>
    </row>
    <row r="799" spans="1:18" x14ac:dyDescent="0.25">
      <c r="A799" t="s">
        <v>30</v>
      </c>
      <c r="B799" t="s">
        <v>38</v>
      </c>
      <c r="C799" t="s">
        <v>50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0.75527730000000004</v>
      </c>
      <c r="H799">
        <v>0.75527730000000004</v>
      </c>
      <c r="I799">
        <v>76.393000000000001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3540</v>
      </c>
      <c r="P799" t="s">
        <v>58</v>
      </c>
      <c r="Q799" t="s">
        <v>60</v>
      </c>
      <c r="R799" t="s">
        <v>68</v>
      </c>
    </row>
    <row r="800" spans="1:18" x14ac:dyDescent="0.25">
      <c r="A800" t="s">
        <v>28</v>
      </c>
      <c r="B800" t="s">
        <v>38</v>
      </c>
      <c r="C800" t="s">
        <v>50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6.3722149999999997</v>
      </c>
      <c r="H800">
        <v>6.3722149999999997</v>
      </c>
      <c r="I800">
        <v>76.393000000000001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3540</v>
      </c>
      <c r="P800" t="s">
        <v>58</v>
      </c>
      <c r="Q800" t="s">
        <v>60</v>
      </c>
      <c r="R800" t="s">
        <v>68</v>
      </c>
    </row>
    <row r="801" spans="1:18" x14ac:dyDescent="0.25">
      <c r="A801" t="s">
        <v>29</v>
      </c>
      <c r="B801" t="s">
        <v>38</v>
      </c>
      <c r="C801" t="s">
        <v>50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2.895346</v>
      </c>
      <c r="H801">
        <v>2.895346</v>
      </c>
      <c r="I801">
        <v>76.393000000000001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3540</v>
      </c>
      <c r="P801" t="s">
        <v>58</v>
      </c>
      <c r="Q801" t="s">
        <v>60</v>
      </c>
      <c r="R801" t="s">
        <v>68</v>
      </c>
    </row>
    <row r="802" spans="1:18" x14ac:dyDescent="0.25">
      <c r="A802" t="s">
        <v>43</v>
      </c>
      <c r="B802" t="s">
        <v>38</v>
      </c>
      <c r="C802" t="s">
        <v>50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22.557639999999999</v>
      </c>
      <c r="H802">
        <v>22.557639999999999</v>
      </c>
      <c r="I802">
        <v>76.393000000000001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3540</v>
      </c>
      <c r="P802" t="s">
        <v>58</v>
      </c>
      <c r="Q802" t="s">
        <v>60</v>
      </c>
      <c r="R802" t="s">
        <v>68</v>
      </c>
    </row>
    <row r="803" spans="1:18" x14ac:dyDescent="0.25">
      <c r="A803" t="s">
        <v>30</v>
      </c>
      <c r="B803" t="s">
        <v>38</v>
      </c>
      <c r="C803" t="s">
        <v>50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0.78169860000000002</v>
      </c>
      <c r="H803">
        <v>0.78169860000000002</v>
      </c>
      <c r="I803">
        <v>76.584699999999998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4674</v>
      </c>
      <c r="P803" t="s">
        <v>58</v>
      </c>
      <c r="Q803" t="s">
        <v>60</v>
      </c>
    </row>
    <row r="804" spans="1:18" x14ac:dyDescent="0.25">
      <c r="A804" t="s">
        <v>28</v>
      </c>
      <c r="B804" t="s">
        <v>38</v>
      </c>
      <c r="C804" t="s">
        <v>50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7.0930200000000001</v>
      </c>
      <c r="H804">
        <v>7.0930200000000001</v>
      </c>
      <c r="I804">
        <v>76.584699999999998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4674</v>
      </c>
      <c r="P804" t="s">
        <v>58</v>
      </c>
      <c r="Q804" t="s">
        <v>60</v>
      </c>
    </row>
    <row r="805" spans="1:18" x14ac:dyDescent="0.25">
      <c r="A805" t="s">
        <v>29</v>
      </c>
      <c r="B805" t="s">
        <v>38</v>
      </c>
      <c r="C805" t="s">
        <v>50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3.0046010000000001</v>
      </c>
      <c r="H805">
        <v>3.0046020000000002</v>
      </c>
      <c r="I805">
        <v>76.584699999999998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4674</v>
      </c>
      <c r="P805" t="s">
        <v>58</v>
      </c>
      <c r="Q805" t="s">
        <v>60</v>
      </c>
    </row>
    <row r="806" spans="1:18" x14ac:dyDescent="0.25">
      <c r="A806" t="s">
        <v>43</v>
      </c>
      <c r="B806" t="s">
        <v>38</v>
      </c>
      <c r="C806" t="s">
        <v>50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33.152769999999997</v>
      </c>
      <c r="H806">
        <v>33.152769999999997</v>
      </c>
      <c r="I806">
        <v>76.584699999999998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4674</v>
      </c>
      <c r="P806" t="s">
        <v>58</v>
      </c>
      <c r="Q806" t="s">
        <v>60</v>
      </c>
    </row>
    <row r="807" spans="1:18" x14ac:dyDescent="0.25">
      <c r="A807" t="s">
        <v>30</v>
      </c>
      <c r="B807" t="s">
        <v>38</v>
      </c>
      <c r="C807" t="s">
        <v>51</v>
      </c>
      <c r="D807" t="s">
        <v>47</v>
      </c>
      <c r="E807">
        <v>10</v>
      </c>
      <c r="F807" t="str">
        <f t="shared" si="12"/>
        <v>Average Per Ton1-in-10May Monthly System Peak Day30% Cycling10</v>
      </c>
      <c r="G807">
        <v>0.8892639</v>
      </c>
      <c r="H807">
        <v>0.8892639</v>
      </c>
      <c r="I807">
        <v>82.102800000000002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1134</v>
      </c>
      <c r="P807" t="s">
        <v>58</v>
      </c>
      <c r="Q807" t="s">
        <v>60</v>
      </c>
      <c r="R807" t="s">
        <v>69</v>
      </c>
    </row>
    <row r="808" spans="1:18" x14ac:dyDescent="0.25">
      <c r="A808" t="s">
        <v>28</v>
      </c>
      <c r="B808" t="s">
        <v>38</v>
      </c>
      <c r="C808" t="s">
        <v>51</v>
      </c>
      <c r="D808" t="s">
        <v>47</v>
      </c>
      <c r="E808">
        <v>10</v>
      </c>
      <c r="F808" t="str">
        <f t="shared" si="12"/>
        <v>Average Per Premise1-in-10May Monthly System Peak Day30% Cycling10</v>
      </c>
      <c r="G808">
        <v>9.8371879999999994</v>
      </c>
      <c r="H808">
        <v>9.8371879999999994</v>
      </c>
      <c r="I808">
        <v>82.102800000000002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1134</v>
      </c>
      <c r="P808" t="s">
        <v>58</v>
      </c>
      <c r="Q808" t="s">
        <v>60</v>
      </c>
      <c r="R808" t="s">
        <v>69</v>
      </c>
    </row>
    <row r="809" spans="1:18" x14ac:dyDescent="0.25">
      <c r="A809" t="s">
        <v>29</v>
      </c>
      <c r="B809" t="s">
        <v>38</v>
      </c>
      <c r="C809" t="s">
        <v>51</v>
      </c>
      <c r="D809" t="s">
        <v>47</v>
      </c>
      <c r="E809">
        <v>10</v>
      </c>
      <c r="F809" t="str">
        <f t="shared" si="12"/>
        <v>Average Per Device1-in-10May Monthly System Peak Day30% Cycling10</v>
      </c>
      <c r="G809">
        <v>3.4398309999999999</v>
      </c>
      <c r="H809">
        <v>3.4398309999999999</v>
      </c>
      <c r="I809">
        <v>82.102800000000002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1134</v>
      </c>
      <c r="P809" t="s">
        <v>58</v>
      </c>
      <c r="Q809" t="s">
        <v>60</v>
      </c>
      <c r="R809" t="s">
        <v>69</v>
      </c>
    </row>
    <row r="810" spans="1:18" x14ac:dyDescent="0.25">
      <c r="A810" t="s">
        <v>43</v>
      </c>
      <c r="B810" t="s">
        <v>38</v>
      </c>
      <c r="C810" t="s">
        <v>51</v>
      </c>
      <c r="D810" t="s">
        <v>47</v>
      </c>
      <c r="E810">
        <v>10</v>
      </c>
      <c r="F810" t="str">
        <f t="shared" si="12"/>
        <v>Aggregate1-in-10May Monthly System Peak Day30% Cycling10</v>
      </c>
      <c r="G810">
        <v>11.15537</v>
      </c>
      <c r="H810">
        <v>11.15537</v>
      </c>
      <c r="I810">
        <v>82.102800000000002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1134</v>
      </c>
      <c r="P810" t="s">
        <v>58</v>
      </c>
      <c r="Q810" t="s">
        <v>60</v>
      </c>
      <c r="R810" t="s">
        <v>69</v>
      </c>
    </row>
    <row r="811" spans="1:18" x14ac:dyDescent="0.25">
      <c r="A811" t="s">
        <v>30</v>
      </c>
      <c r="B811" t="s">
        <v>38</v>
      </c>
      <c r="C811" t="s">
        <v>51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0.80347480000000004</v>
      </c>
      <c r="H811">
        <v>0.80347480000000004</v>
      </c>
      <c r="I811">
        <v>81.149699999999996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3540</v>
      </c>
      <c r="P811" t="s">
        <v>58</v>
      </c>
      <c r="Q811" t="s">
        <v>60</v>
      </c>
      <c r="R811" t="s">
        <v>69</v>
      </c>
    </row>
    <row r="812" spans="1:18" x14ac:dyDescent="0.25">
      <c r="A812" t="s">
        <v>28</v>
      </c>
      <c r="B812" t="s">
        <v>38</v>
      </c>
      <c r="C812" t="s">
        <v>51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6.7788529999999998</v>
      </c>
      <c r="H812">
        <v>6.7788529999999998</v>
      </c>
      <c r="I812">
        <v>81.149699999999996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3540</v>
      </c>
      <c r="P812" t="s">
        <v>58</v>
      </c>
      <c r="Q812" t="s">
        <v>60</v>
      </c>
      <c r="R812" t="s">
        <v>69</v>
      </c>
    </row>
    <row r="813" spans="1:18" x14ac:dyDescent="0.25">
      <c r="A813" t="s">
        <v>29</v>
      </c>
      <c r="B813" t="s">
        <v>38</v>
      </c>
      <c r="C813" t="s">
        <v>51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3.0801099999999999</v>
      </c>
      <c r="H813">
        <v>3.0801099999999999</v>
      </c>
      <c r="I813">
        <v>81.149699999999996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3540</v>
      </c>
      <c r="P813" t="s">
        <v>58</v>
      </c>
      <c r="Q813" t="s">
        <v>60</v>
      </c>
      <c r="R813" t="s">
        <v>69</v>
      </c>
    </row>
    <row r="814" spans="1:18" x14ac:dyDescent="0.25">
      <c r="A814" t="s">
        <v>43</v>
      </c>
      <c r="B814" t="s">
        <v>38</v>
      </c>
      <c r="C814" t="s">
        <v>51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23.997140000000002</v>
      </c>
      <c r="H814">
        <v>23.997140000000002</v>
      </c>
      <c r="I814">
        <v>81.149699999999996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3540</v>
      </c>
      <c r="P814" t="s">
        <v>58</v>
      </c>
      <c r="Q814" t="s">
        <v>60</v>
      </c>
      <c r="R814" t="s">
        <v>69</v>
      </c>
    </row>
    <row r="815" spans="1:18" x14ac:dyDescent="0.25">
      <c r="A815" t="s">
        <v>30</v>
      </c>
      <c r="B815" t="s">
        <v>38</v>
      </c>
      <c r="C815" t="s">
        <v>51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0.8242872</v>
      </c>
      <c r="H815">
        <v>0.8242872</v>
      </c>
      <c r="I815">
        <v>81.380899999999997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4674</v>
      </c>
      <c r="P815" t="s">
        <v>58</v>
      </c>
      <c r="Q815" t="s">
        <v>60</v>
      </c>
    </row>
    <row r="816" spans="1:18" x14ac:dyDescent="0.25">
      <c r="A816" t="s">
        <v>28</v>
      </c>
      <c r="B816" t="s">
        <v>38</v>
      </c>
      <c r="C816" t="s">
        <v>51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7.479463</v>
      </c>
      <c r="H816">
        <v>7.479463</v>
      </c>
      <c r="I816">
        <v>81.380899999999997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4674</v>
      </c>
      <c r="P816" t="s">
        <v>58</v>
      </c>
      <c r="Q816" t="s">
        <v>60</v>
      </c>
    </row>
    <row r="817" spans="1:18" x14ac:dyDescent="0.25">
      <c r="A817" t="s">
        <v>29</v>
      </c>
      <c r="B817" t="s">
        <v>38</v>
      </c>
      <c r="C817" t="s">
        <v>51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3.1682990000000002</v>
      </c>
      <c r="H817">
        <v>3.1682990000000002</v>
      </c>
      <c r="I817">
        <v>81.380899999999997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4674</v>
      </c>
      <c r="P817" t="s">
        <v>58</v>
      </c>
      <c r="Q817" t="s">
        <v>60</v>
      </c>
    </row>
    <row r="818" spans="1:18" x14ac:dyDescent="0.25">
      <c r="A818" t="s">
        <v>43</v>
      </c>
      <c r="B818" t="s">
        <v>38</v>
      </c>
      <c r="C818" t="s">
        <v>51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34.959009999999999</v>
      </c>
      <c r="H818">
        <v>34.959009999999999</v>
      </c>
      <c r="I818">
        <v>81.380899999999997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4674</v>
      </c>
      <c r="P818" t="s">
        <v>58</v>
      </c>
      <c r="Q818" t="s">
        <v>60</v>
      </c>
    </row>
    <row r="819" spans="1:18" x14ac:dyDescent="0.25">
      <c r="A819" t="s">
        <v>30</v>
      </c>
      <c r="B819" t="s">
        <v>38</v>
      </c>
      <c r="C819" t="s">
        <v>52</v>
      </c>
      <c r="D819" t="s">
        <v>47</v>
      </c>
      <c r="E819">
        <v>10</v>
      </c>
      <c r="F819" t="str">
        <f t="shared" si="12"/>
        <v>Average Per Ton1-in-10October Monthly System Peak Day30% Cycling10</v>
      </c>
      <c r="G819">
        <v>0.89171279999999997</v>
      </c>
      <c r="H819">
        <v>0.89171279999999997</v>
      </c>
      <c r="I819">
        <v>79.956699999999998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1134</v>
      </c>
      <c r="P819" t="s">
        <v>58</v>
      </c>
      <c r="Q819" t="s">
        <v>60</v>
      </c>
      <c r="R819" t="s">
        <v>70</v>
      </c>
    </row>
    <row r="820" spans="1:18" x14ac:dyDescent="0.25">
      <c r="A820" t="s">
        <v>28</v>
      </c>
      <c r="B820" t="s">
        <v>38</v>
      </c>
      <c r="C820" t="s">
        <v>52</v>
      </c>
      <c r="D820" t="s">
        <v>47</v>
      </c>
      <c r="E820">
        <v>10</v>
      </c>
      <c r="F820" t="str">
        <f t="shared" si="12"/>
        <v>Average Per Premise1-in-10October Monthly System Peak Day30% Cycling10</v>
      </c>
      <c r="G820">
        <v>9.8642789999999998</v>
      </c>
      <c r="H820">
        <v>9.8642789999999998</v>
      </c>
      <c r="I820">
        <v>79.956699999999998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1134</v>
      </c>
      <c r="P820" t="s">
        <v>58</v>
      </c>
      <c r="Q820" t="s">
        <v>60</v>
      </c>
      <c r="R820" t="s">
        <v>70</v>
      </c>
    </row>
    <row r="821" spans="1:18" x14ac:dyDescent="0.25">
      <c r="A821" t="s">
        <v>29</v>
      </c>
      <c r="B821" t="s">
        <v>38</v>
      </c>
      <c r="C821" t="s">
        <v>52</v>
      </c>
      <c r="D821" t="s">
        <v>47</v>
      </c>
      <c r="E821">
        <v>10</v>
      </c>
      <c r="F821" t="str">
        <f t="shared" si="12"/>
        <v>Average Per Device1-in-10October Monthly System Peak Day30% Cycling10</v>
      </c>
      <c r="G821">
        <v>3.4493040000000001</v>
      </c>
      <c r="H821">
        <v>3.4493040000000001</v>
      </c>
      <c r="I821">
        <v>79.956699999999998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1134</v>
      </c>
      <c r="P821" t="s">
        <v>58</v>
      </c>
      <c r="Q821" t="s">
        <v>60</v>
      </c>
      <c r="R821" t="s">
        <v>70</v>
      </c>
    </row>
    <row r="822" spans="1:18" x14ac:dyDescent="0.25">
      <c r="A822" t="s">
        <v>43</v>
      </c>
      <c r="B822" t="s">
        <v>38</v>
      </c>
      <c r="C822" t="s">
        <v>52</v>
      </c>
      <c r="D822" t="s">
        <v>47</v>
      </c>
      <c r="E822">
        <v>10</v>
      </c>
      <c r="F822" t="str">
        <f t="shared" si="12"/>
        <v>Aggregate1-in-10October Monthly System Peak Day30% Cycling10</v>
      </c>
      <c r="G822">
        <v>11.18609</v>
      </c>
      <c r="H822">
        <v>11.18609</v>
      </c>
      <c r="I822">
        <v>79.956699999999998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1134</v>
      </c>
      <c r="P822" t="s">
        <v>58</v>
      </c>
      <c r="Q822" t="s">
        <v>60</v>
      </c>
      <c r="R822" t="s">
        <v>70</v>
      </c>
    </row>
    <row r="823" spans="1:18" x14ac:dyDescent="0.25">
      <c r="A823" t="s">
        <v>30</v>
      </c>
      <c r="B823" t="s">
        <v>38</v>
      </c>
      <c r="C823" t="s">
        <v>52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0.80706409999999995</v>
      </c>
      <c r="H823">
        <v>0.807064</v>
      </c>
      <c r="I823">
        <v>78.892600000000002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3540</v>
      </c>
      <c r="P823" t="s">
        <v>58</v>
      </c>
      <c r="Q823" t="s">
        <v>60</v>
      </c>
      <c r="R823" t="s">
        <v>70</v>
      </c>
    </row>
    <row r="824" spans="1:18" x14ac:dyDescent="0.25">
      <c r="A824" t="s">
        <v>28</v>
      </c>
      <c r="B824" t="s">
        <v>38</v>
      </c>
      <c r="C824" t="s">
        <v>52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6.8091350000000004</v>
      </c>
      <c r="H824">
        <v>6.8091350000000004</v>
      </c>
      <c r="I824">
        <v>78.892600000000002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3540</v>
      </c>
      <c r="P824" t="s">
        <v>58</v>
      </c>
      <c r="Q824" t="s">
        <v>60</v>
      </c>
      <c r="R824" t="s">
        <v>70</v>
      </c>
    </row>
    <row r="825" spans="1:18" x14ac:dyDescent="0.25">
      <c r="A825" t="s">
        <v>29</v>
      </c>
      <c r="B825" t="s">
        <v>38</v>
      </c>
      <c r="C825" t="s">
        <v>52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3.0938699999999999</v>
      </c>
      <c r="H825">
        <v>3.0938699999999999</v>
      </c>
      <c r="I825">
        <v>78.892600000000002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3540</v>
      </c>
      <c r="P825" t="s">
        <v>58</v>
      </c>
      <c r="Q825" t="s">
        <v>60</v>
      </c>
      <c r="R825" t="s">
        <v>70</v>
      </c>
    </row>
    <row r="826" spans="1:18" x14ac:dyDescent="0.25">
      <c r="A826" t="s">
        <v>43</v>
      </c>
      <c r="B826" t="s">
        <v>38</v>
      </c>
      <c r="C826" t="s">
        <v>52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24.104340000000001</v>
      </c>
      <c r="H826">
        <v>24.104340000000001</v>
      </c>
      <c r="I826">
        <v>78.892600000000002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3540</v>
      </c>
      <c r="P826" t="s">
        <v>58</v>
      </c>
      <c r="Q826" t="s">
        <v>60</v>
      </c>
      <c r="R826" t="s">
        <v>70</v>
      </c>
    </row>
    <row r="827" spans="1:18" x14ac:dyDescent="0.25">
      <c r="A827" t="s">
        <v>30</v>
      </c>
      <c r="B827" t="s">
        <v>38</v>
      </c>
      <c r="C827" t="s">
        <v>52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0.8275998</v>
      </c>
      <c r="H827">
        <v>0.8275998</v>
      </c>
      <c r="I827">
        <v>79.150800000000004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4674</v>
      </c>
      <c r="P827" t="s">
        <v>58</v>
      </c>
      <c r="Q827" t="s">
        <v>60</v>
      </c>
    </row>
    <row r="828" spans="1:18" x14ac:dyDescent="0.25">
      <c r="A828" t="s">
        <v>28</v>
      </c>
      <c r="B828" t="s">
        <v>38</v>
      </c>
      <c r="C828" t="s">
        <v>52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7.5095210000000003</v>
      </c>
      <c r="H828">
        <v>7.5095210000000003</v>
      </c>
      <c r="I828">
        <v>79.150800000000004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4674</v>
      </c>
      <c r="P828" t="s">
        <v>58</v>
      </c>
      <c r="Q828" t="s">
        <v>60</v>
      </c>
    </row>
    <row r="829" spans="1:18" x14ac:dyDescent="0.25">
      <c r="A829" t="s">
        <v>29</v>
      </c>
      <c r="B829" t="s">
        <v>38</v>
      </c>
      <c r="C829" t="s">
        <v>52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3.1810309999999999</v>
      </c>
      <c r="H829">
        <v>3.1810309999999999</v>
      </c>
      <c r="I829">
        <v>79.150800000000004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4674</v>
      </c>
      <c r="P829" t="s">
        <v>58</v>
      </c>
      <c r="Q829" t="s">
        <v>60</v>
      </c>
    </row>
    <row r="830" spans="1:18" x14ac:dyDescent="0.25">
      <c r="A830" t="s">
        <v>43</v>
      </c>
      <c r="B830" t="s">
        <v>38</v>
      </c>
      <c r="C830" t="s">
        <v>52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35.099499999999999</v>
      </c>
      <c r="H830">
        <v>35.099499999999999</v>
      </c>
      <c r="I830">
        <v>79.150800000000004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4674</v>
      </c>
      <c r="P830" t="s">
        <v>58</v>
      </c>
      <c r="Q830" t="s">
        <v>60</v>
      </c>
    </row>
    <row r="831" spans="1:18" x14ac:dyDescent="0.25">
      <c r="A831" t="s">
        <v>30</v>
      </c>
      <c r="B831" t="s">
        <v>38</v>
      </c>
      <c r="C831" t="s">
        <v>53</v>
      </c>
      <c r="D831" t="s">
        <v>47</v>
      </c>
      <c r="E831">
        <v>10</v>
      </c>
      <c r="F831" t="str">
        <f t="shared" si="12"/>
        <v>Average Per Ton1-in-10September Monthly System Peak Day30% Cycling10</v>
      </c>
      <c r="G831">
        <v>0.93687580000000004</v>
      </c>
      <c r="H831">
        <v>0.93687580000000004</v>
      </c>
      <c r="I831">
        <v>84.685100000000006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1134</v>
      </c>
      <c r="P831" t="s">
        <v>58</v>
      </c>
      <c r="Q831" t="s">
        <v>60</v>
      </c>
      <c r="R831" t="s">
        <v>71</v>
      </c>
    </row>
    <row r="832" spans="1:18" x14ac:dyDescent="0.25">
      <c r="A832" t="s">
        <v>28</v>
      </c>
      <c r="B832" t="s">
        <v>38</v>
      </c>
      <c r="C832" t="s">
        <v>53</v>
      </c>
      <c r="D832" t="s">
        <v>47</v>
      </c>
      <c r="E832">
        <v>10</v>
      </c>
      <c r="F832" t="str">
        <f t="shared" si="12"/>
        <v>Average Per Premise1-in-10September Monthly System Peak Day30% Cycling10</v>
      </c>
      <c r="G832">
        <v>10.36388</v>
      </c>
      <c r="H832">
        <v>10.36388</v>
      </c>
      <c r="I832">
        <v>84.685100000000006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1134</v>
      </c>
      <c r="P832" t="s">
        <v>58</v>
      </c>
      <c r="Q832" t="s">
        <v>60</v>
      </c>
      <c r="R832" t="s">
        <v>71</v>
      </c>
    </row>
    <row r="833" spans="1:18" x14ac:dyDescent="0.25">
      <c r="A833" t="s">
        <v>29</v>
      </c>
      <c r="B833" t="s">
        <v>38</v>
      </c>
      <c r="C833" t="s">
        <v>53</v>
      </c>
      <c r="D833" t="s">
        <v>47</v>
      </c>
      <c r="E833">
        <v>10</v>
      </c>
      <c r="F833" t="str">
        <f t="shared" si="12"/>
        <v>Average Per Device1-in-10September Monthly System Peak Day30% Cycling10</v>
      </c>
      <c r="G833">
        <v>3.6240019999999999</v>
      </c>
      <c r="H833">
        <v>3.6240019999999999</v>
      </c>
      <c r="I833">
        <v>84.685100000000006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1134</v>
      </c>
      <c r="P833" t="s">
        <v>58</v>
      </c>
      <c r="Q833" t="s">
        <v>60</v>
      </c>
      <c r="R833" t="s">
        <v>71</v>
      </c>
    </row>
    <row r="834" spans="1:18" x14ac:dyDescent="0.25">
      <c r="A834" t="s">
        <v>43</v>
      </c>
      <c r="B834" t="s">
        <v>38</v>
      </c>
      <c r="C834" t="s">
        <v>53</v>
      </c>
      <c r="D834" t="s">
        <v>47</v>
      </c>
      <c r="E834">
        <v>10</v>
      </c>
      <c r="F834" t="str">
        <f t="shared" si="12"/>
        <v>Aggregate1-in-10September Monthly System Peak Day30% Cycling10</v>
      </c>
      <c r="G834">
        <v>11.75264</v>
      </c>
      <c r="H834">
        <v>11.75264</v>
      </c>
      <c r="I834">
        <v>84.685100000000006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1134</v>
      </c>
      <c r="P834" t="s">
        <v>58</v>
      </c>
      <c r="Q834" t="s">
        <v>60</v>
      </c>
      <c r="R834" t="s">
        <v>71</v>
      </c>
    </row>
    <row r="835" spans="1:18" x14ac:dyDescent="0.25">
      <c r="A835" t="s">
        <v>30</v>
      </c>
      <c r="B835" t="s">
        <v>38</v>
      </c>
      <c r="C835" t="s">
        <v>53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0.88763610000000004</v>
      </c>
      <c r="H835">
        <v>0.88763610000000004</v>
      </c>
      <c r="I835">
        <v>83.895499999999998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3540</v>
      </c>
      <c r="P835" t="s">
        <v>58</v>
      </c>
      <c r="Q835" t="s">
        <v>60</v>
      </c>
      <c r="R835" t="s">
        <v>71</v>
      </c>
    </row>
    <row r="836" spans="1:18" x14ac:dyDescent="0.25">
      <c r="A836" t="s">
        <v>28</v>
      </c>
      <c r="B836" t="s">
        <v>38</v>
      </c>
      <c r="C836" t="s">
        <v>53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7.4889150000000004</v>
      </c>
      <c r="H836">
        <v>7.4889150000000004</v>
      </c>
      <c r="I836">
        <v>83.895499999999998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3540</v>
      </c>
      <c r="P836" t="s">
        <v>58</v>
      </c>
      <c r="Q836" t="s">
        <v>60</v>
      </c>
      <c r="R836" t="s">
        <v>71</v>
      </c>
    </row>
    <row r="837" spans="1:18" x14ac:dyDescent="0.25">
      <c r="A837" t="s">
        <v>29</v>
      </c>
      <c r="B837" t="s">
        <v>38</v>
      </c>
      <c r="C837" t="s">
        <v>53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3.4027419999999999</v>
      </c>
      <c r="H837">
        <v>3.4027419999999999</v>
      </c>
      <c r="I837">
        <v>83.895499999999998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3540</v>
      </c>
      <c r="P837" t="s">
        <v>58</v>
      </c>
      <c r="Q837" t="s">
        <v>60</v>
      </c>
      <c r="R837" t="s">
        <v>71</v>
      </c>
    </row>
    <row r="838" spans="1:18" x14ac:dyDescent="0.25">
      <c r="A838" t="s">
        <v>43</v>
      </c>
      <c r="B838" t="s">
        <v>38</v>
      </c>
      <c r="C838" t="s">
        <v>53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26.510760000000001</v>
      </c>
      <c r="H838">
        <v>26.510760000000001</v>
      </c>
      <c r="I838">
        <v>83.895499999999998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3540</v>
      </c>
      <c r="P838" t="s">
        <v>58</v>
      </c>
      <c r="Q838" t="s">
        <v>60</v>
      </c>
      <c r="R838" t="s">
        <v>71</v>
      </c>
    </row>
    <row r="839" spans="1:18" x14ac:dyDescent="0.25">
      <c r="A839" t="s">
        <v>30</v>
      </c>
      <c r="B839" t="s">
        <v>38</v>
      </c>
      <c r="C839" t="s">
        <v>53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0.89958159999999998</v>
      </c>
      <c r="H839">
        <v>0.89958159999999998</v>
      </c>
      <c r="I839">
        <v>84.087000000000003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4674</v>
      </c>
      <c r="P839" t="s">
        <v>58</v>
      </c>
      <c r="Q839" t="s">
        <v>60</v>
      </c>
    </row>
    <row r="840" spans="1:18" x14ac:dyDescent="0.25">
      <c r="A840" t="s">
        <v>28</v>
      </c>
      <c r="B840" t="s">
        <v>38</v>
      </c>
      <c r="C840" t="s">
        <v>53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8.1626740000000009</v>
      </c>
      <c r="H840">
        <v>8.1626740000000009</v>
      </c>
      <c r="I840">
        <v>84.087000000000003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4674</v>
      </c>
      <c r="P840" t="s">
        <v>58</v>
      </c>
      <c r="Q840" t="s">
        <v>60</v>
      </c>
    </row>
    <row r="841" spans="1:18" x14ac:dyDescent="0.25">
      <c r="A841" t="s">
        <v>29</v>
      </c>
      <c r="B841" t="s">
        <v>38</v>
      </c>
      <c r="C841" t="s">
        <v>53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3.4577070000000001</v>
      </c>
      <c r="H841">
        <v>3.4577070000000001</v>
      </c>
      <c r="I841">
        <v>84.087000000000003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4674</v>
      </c>
      <c r="P841" t="s">
        <v>58</v>
      </c>
      <c r="Q841" t="s">
        <v>60</v>
      </c>
    </row>
    <row r="842" spans="1:18" x14ac:dyDescent="0.25">
      <c r="A842" t="s">
        <v>43</v>
      </c>
      <c r="B842" t="s">
        <v>38</v>
      </c>
      <c r="C842" t="s">
        <v>53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38.152340000000002</v>
      </c>
      <c r="H842">
        <v>38.152340000000002</v>
      </c>
      <c r="I842">
        <v>84.087000000000003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4674</v>
      </c>
      <c r="P842" t="s">
        <v>58</v>
      </c>
      <c r="Q842" t="s">
        <v>60</v>
      </c>
    </row>
    <row r="843" spans="1:18" x14ac:dyDescent="0.25">
      <c r="A843" t="s">
        <v>30</v>
      </c>
      <c r="B843" t="s">
        <v>38</v>
      </c>
      <c r="C843" t="s">
        <v>48</v>
      </c>
      <c r="D843" t="s">
        <v>47</v>
      </c>
      <c r="E843">
        <v>11</v>
      </c>
      <c r="F843" t="str">
        <f t="shared" si="13"/>
        <v>Average Per Ton1-in-10August Monthly System Peak Day30% Cycling11</v>
      </c>
      <c r="G843">
        <v>1.038543</v>
      </c>
      <c r="H843">
        <v>1.038543</v>
      </c>
      <c r="I843">
        <v>86.181799999999996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1134</v>
      </c>
      <c r="P843" t="s">
        <v>58</v>
      </c>
      <c r="Q843" t="s">
        <v>60</v>
      </c>
      <c r="R843" t="s">
        <v>66</v>
      </c>
    </row>
    <row r="844" spans="1:18" x14ac:dyDescent="0.25">
      <c r="A844" t="s">
        <v>28</v>
      </c>
      <c r="B844" t="s">
        <v>38</v>
      </c>
      <c r="C844" t="s">
        <v>48</v>
      </c>
      <c r="D844" t="s">
        <v>47</v>
      </c>
      <c r="E844">
        <v>11</v>
      </c>
      <c r="F844" t="str">
        <f t="shared" si="13"/>
        <v>Average Per Premise1-in-10August Monthly System Peak Day30% Cycling11</v>
      </c>
      <c r="G844">
        <v>11.48854</v>
      </c>
      <c r="H844">
        <v>11.48854</v>
      </c>
      <c r="I844">
        <v>86.181799999999996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1134</v>
      </c>
      <c r="P844" t="s">
        <v>58</v>
      </c>
      <c r="Q844" t="s">
        <v>60</v>
      </c>
      <c r="R844" t="s">
        <v>66</v>
      </c>
    </row>
    <row r="845" spans="1:18" x14ac:dyDescent="0.25">
      <c r="A845" t="s">
        <v>29</v>
      </c>
      <c r="B845" t="s">
        <v>38</v>
      </c>
      <c r="C845" t="s">
        <v>48</v>
      </c>
      <c r="D845" t="s">
        <v>47</v>
      </c>
      <c r="E845">
        <v>11</v>
      </c>
      <c r="F845" t="str">
        <f t="shared" si="13"/>
        <v>Average Per Device1-in-10August Monthly System Peak Day30% Cycling11</v>
      </c>
      <c r="G845">
        <v>4.0172679999999996</v>
      </c>
      <c r="H845">
        <v>4.0172679999999996</v>
      </c>
      <c r="I845">
        <v>86.181799999999996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1134</v>
      </c>
      <c r="P845" t="s">
        <v>58</v>
      </c>
      <c r="Q845" t="s">
        <v>60</v>
      </c>
      <c r="R845" t="s">
        <v>66</v>
      </c>
    </row>
    <row r="846" spans="1:18" x14ac:dyDescent="0.25">
      <c r="A846" t="s">
        <v>43</v>
      </c>
      <c r="B846" t="s">
        <v>38</v>
      </c>
      <c r="C846" t="s">
        <v>48</v>
      </c>
      <c r="D846" t="s">
        <v>47</v>
      </c>
      <c r="E846">
        <v>11</v>
      </c>
      <c r="F846" t="str">
        <f t="shared" si="13"/>
        <v>Aggregate1-in-10August Monthly System Peak Day30% Cycling11</v>
      </c>
      <c r="G846">
        <v>13.028</v>
      </c>
      <c r="H846">
        <v>13.028</v>
      </c>
      <c r="I846">
        <v>86.181799999999996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1134</v>
      </c>
      <c r="P846" t="s">
        <v>58</v>
      </c>
      <c r="Q846" t="s">
        <v>60</v>
      </c>
      <c r="R846" t="s">
        <v>66</v>
      </c>
    </row>
    <row r="847" spans="1:18" x14ac:dyDescent="0.25">
      <c r="A847" t="s">
        <v>30</v>
      </c>
      <c r="B847" t="s">
        <v>38</v>
      </c>
      <c r="C847" t="s">
        <v>48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0.97934080000000001</v>
      </c>
      <c r="H847">
        <v>0.97934080000000001</v>
      </c>
      <c r="I847">
        <v>85.222899999999996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3540</v>
      </c>
      <c r="P847" t="s">
        <v>58</v>
      </c>
      <c r="Q847" t="s">
        <v>60</v>
      </c>
      <c r="R847" t="s">
        <v>66</v>
      </c>
    </row>
    <row r="848" spans="1:18" x14ac:dyDescent="0.25">
      <c r="A848" t="s">
        <v>28</v>
      </c>
      <c r="B848" t="s">
        <v>38</v>
      </c>
      <c r="C848" t="s">
        <v>48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8.2626200000000001</v>
      </c>
      <c r="H848">
        <v>8.2626209999999993</v>
      </c>
      <c r="I848">
        <v>85.222899999999996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3540</v>
      </c>
      <c r="P848" t="s">
        <v>58</v>
      </c>
      <c r="Q848" t="s">
        <v>60</v>
      </c>
      <c r="R848" t="s">
        <v>66</v>
      </c>
    </row>
    <row r="849" spans="1:18" x14ac:dyDescent="0.25">
      <c r="A849" t="s">
        <v>29</v>
      </c>
      <c r="B849" t="s">
        <v>38</v>
      </c>
      <c r="C849" t="s">
        <v>48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3.7542900000000001</v>
      </c>
      <c r="H849">
        <v>3.7542909999999998</v>
      </c>
      <c r="I849">
        <v>85.222899999999996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3540</v>
      </c>
      <c r="P849" t="s">
        <v>58</v>
      </c>
      <c r="Q849" t="s">
        <v>60</v>
      </c>
      <c r="R849" t="s">
        <v>66</v>
      </c>
    </row>
    <row r="850" spans="1:18" x14ac:dyDescent="0.25">
      <c r="A850" t="s">
        <v>43</v>
      </c>
      <c r="B850" t="s">
        <v>38</v>
      </c>
      <c r="C850" t="s">
        <v>48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29.249680000000001</v>
      </c>
      <c r="H850">
        <v>29.249680000000001</v>
      </c>
      <c r="I850">
        <v>85.222899999999996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3540</v>
      </c>
      <c r="P850" t="s">
        <v>58</v>
      </c>
      <c r="Q850" t="s">
        <v>60</v>
      </c>
      <c r="R850" t="s">
        <v>66</v>
      </c>
    </row>
    <row r="851" spans="1:18" x14ac:dyDescent="0.25">
      <c r="A851" t="s">
        <v>30</v>
      </c>
      <c r="B851" t="s">
        <v>38</v>
      </c>
      <c r="C851" t="s">
        <v>48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0.99370320000000001</v>
      </c>
      <c r="H851">
        <v>0.99370320000000001</v>
      </c>
      <c r="I851">
        <v>85.455500000000001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4674</v>
      </c>
      <c r="P851" t="s">
        <v>58</v>
      </c>
      <c r="Q851" t="s">
        <v>60</v>
      </c>
    </row>
    <row r="852" spans="1:18" x14ac:dyDescent="0.25">
      <c r="A852" t="s">
        <v>28</v>
      </c>
      <c r="B852" t="s">
        <v>38</v>
      </c>
      <c r="C852" t="s">
        <v>48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9.0167190000000002</v>
      </c>
      <c r="H852">
        <v>9.0167190000000002</v>
      </c>
      <c r="I852">
        <v>85.455500000000001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4674</v>
      </c>
      <c r="P852" t="s">
        <v>58</v>
      </c>
      <c r="Q852" t="s">
        <v>60</v>
      </c>
    </row>
    <row r="853" spans="1:18" x14ac:dyDescent="0.25">
      <c r="A853" t="s">
        <v>29</v>
      </c>
      <c r="B853" t="s">
        <v>38</v>
      </c>
      <c r="C853" t="s">
        <v>48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3.81948</v>
      </c>
      <c r="H853">
        <v>3.81948</v>
      </c>
      <c r="I853">
        <v>85.455500000000001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4674</v>
      </c>
      <c r="P853" t="s">
        <v>58</v>
      </c>
      <c r="Q853" t="s">
        <v>60</v>
      </c>
    </row>
    <row r="854" spans="1:18" x14ac:dyDescent="0.25">
      <c r="A854" t="s">
        <v>43</v>
      </c>
      <c r="B854" t="s">
        <v>38</v>
      </c>
      <c r="C854" t="s">
        <v>48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42.144150000000003</v>
      </c>
      <c r="H854">
        <v>42.14414</v>
      </c>
      <c r="I854">
        <v>85.455500000000001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4674</v>
      </c>
      <c r="P854" t="s">
        <v>58</v>
      </c>
      <c r="Q854" t="s">
        <v>60</v>
      </c>
    </row>
    <row r="855" spans="1:18" x14ac:dyDescent="0.25">
      <c r="A855" t="s">
        <v>30</v>
      </c>
      <c r="B855" t="s">
        <v>38</v>
      </c>
      <c r="C855" t="s">
        <v>37</v>
      </c>
      <c r="D855" t="s">
        <v>47</v>
      </c>
      <c r="E855">
        <v>11</v>
      </c>
      <c r="F855" t="str">
        <f t="shared" si="13"/>
        <v>Average Per Ton1-in-10August Typical Event Day30% Cycling11</v>
      </c>
      <c r="G855">
        <v>1.027555</v>
      </c>
      <c r="H855">
        <v>1.027555</v>
      </c>
      <c r="I855">
        <v>85.502899999999997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1134</v>
      </c>
      <c r="P855" t="s">
        <v>58</v>
      </c>
      <c r="Q855" t="s">
        <v>60</v>
      </c>
      <c r="R855" t="s">
        <v>66</v>
      </c>
    </row>
    <row r="856" spans="1:18" x14ac:dyDescent="0.25">
      <c r="A856" t="s">
        <v>28</v>
      </c>
      <c r="B856" t="s">
        <v>38</v>
      </c>
      <c r="C856" t="s">
        <v>37</v>
      </c>
      <c r="D856" t="s">
        <v>47</v>
      </c>
      <c r="E856">
        <v>11</v>
      </c>
      <c r="F856" t="str">
        <f t="shared" si="13"/>
        <v>Average Per Premise1-in-10August Typical Event Day30% Cycling11</v>
      </c>
      <c r="G856">
        <v>11.366989999999999</v>
      </c>
      <c r="H856">
        <v>11.366989999999999</v>
      </c>
      <c r="I856">
        <v>85.502899999999997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1134</v>
      </c>
      <c r="P856" t="s">
        <v>58</v>
      </c>
      <c r="Q856" t="s">
        <v>60</v>
      </c>
      <c r="R856" t="s">
        <v>66</v>
      </c>
    </row>
    <row r="857" spans="1:18" x14ac:dyDescent="0.25">
      <c r="A857" t="s">
        <v>29</v>
      </c>
      <c r="B857" t="s">
        <v>38</v>
      </c>
      <c r="C857" t="s">
        <v>37</v>
      </c>
      <c r="D857" t="s">
        <v>47</v>
      </c>
      <c r="E857">
        <v>11</v>
      </c>
      <c r="F857" t="str">
        <f t="shared" si="13"/>
        <v>Average Per Device1-in-10August Typical Event Day30% Cycling11</v>
      </c>
      <c r="G857">
        <v>3.9747659999999998</v>
      </c>
      <c r="H857">
        <v>3.9747659999999998</v>
      </c>
      <c r="I857">
        <v>85.502899999999997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1134</v>
      </c>
      <c r="P857" t="s">
        <v>58</v>
      </c>
      <c r="Q857" t="s">
        <v>60</v>
      </c>
      <c r="R857" t="s">
        <v>66</v>
      </c>
    </row>
    <row r="858" spans="1:18" x14ac:dyDescent="0.25">
      <c r="A858" t="s">
        <v>43</v>
      </c>
      <c r="B858" t="s">
        <v>38</v>
      </c>
      <c r="C858" t="s">
        <v>37</v>
      </c>
      <c r="D858" t="s">
        <v>47</v>
      </c>
      <c r="E858">
        <v>11</v>
      </c>
      <c r="F858" t="str">
        <f t="shared" si="13"/>
        <v>Aggregate1-in-10August Typical Event Day30% Cycling11</v>
      </c>
      <c r="G858">
        <v>12.890169999999999</v>
      </c>
      <c r="H858">
        <v>12.890169999999999</v>
      </c>
      <c r="I858">
        <v>85.502899999999997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1134</v>
      </c>
      <c r="P858" t="s">
        <v>58</v>
      </c>
      <c r="Q858" t="s">
        <v>60</v>
      </c>
      <c r="R858" t="s">
        <v>66</v>
      </c>
    </row>
    <row r="859" spans="1:18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0.95681320000000003</v>
      </c>
      <c r="H859">
        <v>0.95681320000000003</v>
      </c>
      <c r="I859">
        <v>84.392099999999999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3540</v>
      </c>
      <c r="P859" t="s">
        <v>58</v>
      </c>
      <c r="Q859" t="s">
        <v>60</v>
      </c>
      <c r="R859" t="s">
        <v>66</v>
      </c>
    </row>
    <row r="860" spans="1:18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8.0725569999999998</v>
      </c>
      <c r="H860">
        <v>8.0725569999999998</v>
      </c>
      <c r="I860">
        <v>84.392099999999999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3540</v>
      </c>
      <c r="P860" t="s">
        <v>58</v>
      </c>
      <c r="Q860" t="s">
        <v>60</v>
      </c>
      <c r="R860" t="s">
        <v>66</v>
      </c>
    </row>
    <row r="861" spans="1:18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3.6679309999999998</v>
      </c>
      <c r="H861">
        <v>3.6679309999999998</v>
      </c>
      <c r="I861">
        <v>84.392099999999999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3540</v>
      </c>
      <c r="P861" t="s">
        <v>58</v>
      </c>
      <c r="Q861" t="s">
        <v>60</v>
      </c>
      <c r="R861" t="s">
        <v>66</v>
      </c>
    </row>
    <row r="862" spans="1:18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28.57685</v>
      </c>
      <c r="H862">
        <v>28.57685</v>
      </c>
      <c r="I862">
        <v>84.392099999999999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3540</v>
      </c>
      <c r="P862" t="s">
        <v>58</v>
      </c>
      <c r="Q862" t="s">
        <v>60</v>
      </c>
      <c r="R862" t="s">
        <v>66</v>
      </c>
    </row>
    <row r="863" spans="1:18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0.97397520000000004</v>
      </c>
      <c r="H863">
        <v>0.97397520000000004</v>
      </c>
      <c r="I863">
        <v>84.661500000000004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4674</v>
      </c>
      <c r="P863" t="s">
        <v>58</v>
      </c>
      <c r="Q863" t="s">
        <v>60</v>
      </c>
    </row>
    <row r="864" spans="1:18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8.8377099999999995</v>
      </c>
      <c r="H864">
        <v>8.8377099999999995</v>
      </c>
      <c r="I864">
        <v>84.661500000000004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4674</v>
      </c>
      <c r="P864" t="s">
        <v>58</v>
      </c>
      <c r="Q864" t="s">
        <v>60</v>
      </c>
    </row>
    <row r="865" spans="1:18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3.743652</v>
      </c>
      <c r="H865">
        <v>3.743652</v>
      </c>
      <c r="I865">
        <v>84.661500000000004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4674</v>
      </c>
      <c r="P865" t="s">
        <v>58</v>
      </c>
      <c r="Q865" t="s">
        <v>60</v>
      </c>
    </row>
    <row r="866" spans="1:18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41.307459999999999</v>
      </c>
      <c r="H866">
        <v>41.307459999999999</v>
      </c>
      <c r="I866">
        <v>84.661500000000004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4674</v>
      </c>
      <c r="P866" t="s">
        <v>58</v>
      </c>
      <c r="Q866" t="s">
        <v>60</v>
      </c>
    </row>
    <row r="867" spans="1:18" x14ac:dyDescent="0.25">
      <c r="A867" t="s">
        <v>30</v>
      </c>
      <c r="B867" t="s">
        <v>38</v>
      </c>
      <c r="C867" t="s">
        <v>49</v>
      </c>
      <c r="D867" t="s">
        <v>47</v>
      </c>
      <c r="E867">
        <v>11</v>
      </c>
      <c r="F867" t="str">
        <f t="shared" si="13"/>
        <v>Average Per Ton1-in-10July Monthly System Peak Day30% Cycling11</v>
      </c>
      <c r="G867">
        <v>1.030667</v>
      </c>
      <c r="H867">
        <v>1.030667</v>
      </c>
      <c r="I867">
        <v>83.782200000000003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1134</v>
      </c>
      <c r="P867" t="s">
        <v>58</v>
      </c>
      <c r="Q867" t="s">
        <v>60</v>
      </c>
      <c r="R867" t="s">
        <v>67</v>
      </c>
    </row>
    <row r="868" spans="1:18" x14ac:dyDescent="0.25">
      <c r="A868" t="s">
        <v>28</v>
      </c>
      <c r="B868" t="s">
        <v>38</v>
      </c>
      <c r="C868" t="s">
        <v>49</v>
      </c>
      <c r="D868" t="s">
        <v>47</v>
      </c>
      <c r="E868">
        <v>11</v>
      </c>
      <c r="F868" t="str">
        <f t="shared" si="13"/>
        <v>Average Per Premise1-in-10July Monthly System Peak Day30% Cycling11</v>
      </c>
      <c r="G868">
        <v>11.40141</v>
      </c>
      <c r="H868">
        <v>11.40141</v>
      </c>
      <c r="I868">
        <v>83.782200000000003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1134</v>
      </c>
      <c r="P868" t="s">
        <v>58</v>
      </c>
      <c r="Q868" t="s">
        <v>60</v>
      </c>
      <c r="R868" t="s">
        <v>67</v>
      </c>
    </row>
    <row r="869" spans="1:18" x14ac:dyDescent="0.25">
      <c r="A869" t="s">
        <v>29</v>
      </c>
      <c r="B869" t="s">
        <v>38</v>
      </c>
      <c r="C869" t="s">
        <v>49</v>
      </c>
      <c r="D869" t="s">
        <v>47</v>
      </c>
      <c r="E869">
        <v>11</v>
      </c>
      <c r="F869" t="str">
        <f t="shared" si="13"/>
        <v>Average Per Device1-in-10July Monthly System Peak Day30% Cycling11</v>
      </c>
      <c r="G869">
        <v>3.986802</v>
      </c>
      <c r="H869">
        <v>3.986802</v>
      </c>
      <c r="I869">
        <v>83.782200000000003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1134</v>
      </c>
      <c r="P869" t="s">
        <v>58</v>
      </c>
      <c r="Q869" t="s">
        <v>60</v>
      </c>
      <c r="R869" t="s">
        <v>67</v>
      </c>
    </row>
    <row r="870" spans="1:18" x14ac:dyDescent="0.25">
      <c r="A870" t="s">
        <v>43</v>
      </c>
      <c r="B870" t="s">
        <v>38</v>
      </c>
      <c r="C870" t="s">
        <v>49</v>
      </c>
      <c r="D870" t="s">
        <v>47</v>
      </c>
      <c r="E870">
        <v>11</v>
      </c>
      <c r="F870" t="str">
        <f t="shared" si="13"/>
        <v>Aggregate1-in-10July Monthly System Peak Day30% Cycling11</v>
      </c>
      <c r="G870">
        <v>12.9292</v>
      </c>
      <c r="H870">
        <v>12.9292</v>
      </c>
      <c r="I870">
        <v>83.782200000000003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1134</v>
      </c>
      <c r="P870" t="s">
        <v>58</v>
      </c>
      <c r="Q870" t="s">
        <v>60</v>
      </c>
      <c r="R870" t="s">
        <v>67</v>
      </c>
    </row>
    <row r="871" spans="1:18" x14ac:dyDescent="0.25">
      <c r="A871" t="s">
        <v>30</v>
      </c>
      <c r="B871" t="s">
        <v>38</v>
      </c>
      <c r="C871" t="s">
        <v>49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0.96428049999999998</v>
      </c>
      <c r="H871">
        <v>0.96428049999999998</v>
      </c>
      <c r="I871">
        <v>83.019800000000004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3540</v>
      </c>
      <c r="P871" t="s">
        <v>58</v>
      </c>
      <c r="Q871" t="s">
        <v>60</v>
      </c>
      <c r="R871" t="s">
        <v>67</v>
      </c>
    </row>
    <row r="872" spans="1:18" x14ac:dyDescent="0.25">
      <c r="A872" t="s">
        <v>28</v>
      </c>
      <c r="B872" t="s">
        <v>38</v>
      </c>
      <c r="C872" t="s">
        <v>49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8.1355579999999996</v>
      </c>
      <c r="H872">
        <v>8.1355579999999996</v>
      </c>
      <c r="I872">
        <v>83.019800000000004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3540</v>
      </c>
      <c r="P872" t="s">
        <v>58</v>
      </c>
      <c r="Q872" t="s">
        <v>60</v>
      </c>
      <c r="R872" t="s">
        <v>67</v>
      </c>
    </row>
    <row r="873" spans="1:18" x14ac:dyDescent="0.25">
      <c r="A873" t="s">
        <v>29</v>
      </c>
      <c r="B873" t="s">
        <v>38</v>
      </c>
      <c r="C873" t="s">
        <v>49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3.6965569999999999</v>
      </c>
      <c r="H873">
        <v>3.6965569999999999</v>
      </c>
      <c r="I873">
        <v>83.019800000000004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3540</v>
      </c>
      <c r="P873" t="s">
        <v>58</v>
      </c>
      <c r="Q873" t="s">
        <v>60</v>
      </c>
      <c r="R873" t="s">
        <v>67</v>
      </c>
    </row>
    <row r="874" spans="1:18" x14ac:dyDescent="0.25">
      <c r="A874" t="s">
        <v>43</v>
      </c>
      <c r="B874" t="s">
        <v>38</v>
      </c>
      <c r="C874" t="s">
        <v>49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28.799880000000002</v>
      </c>
      <c r="H874">
        <v>28.799880000000002</v>
      </c>
      <c r="I874">
        <v>83.019800000000004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3540</v>
      </c>
      <c r="P874" t="s">
        <v>58</v>
      </c>
      <c r="Q874" t="s">
        <v>60</v>
      </c>
      <c r="R874" t="s">
        <v>67</v>
      </c>
    </row>
    <row r="875" spans="1:18" x14ac:dyDescent="0.25">
      <c r="A875" t="s">
        <v>30</v>
      </c>
      <c r="B875" t="s">
        <v>38</v>
      </c>
      <c r="C875" t="s">
        <v>49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0.98038579999999997</v>
      </c>
      <c r="H875">
        <v>0.98038579999999997</v>
      </c>
      <c r="I875">
        <v>83.204700000000003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4674</v>
      </c>
      <c r="P875" t="s">
        <v>58</v>
      </c>
      <c r="Q875" t="s">
        <v>60</v>
      </c>
    </row>
    <row r="876" spans="1:18" x14ac:dyDescent="0.25">
      <c r="A876" t="s">
        <v>28</v>
      </c>
      <c r="B876" t="s">
        <v>38</v>
      </c>
      <c r="C876" t="s">
        <v>49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8.8958790000000008</v>
      </c>
      <c r="H876">
        <v>8.8958790000000008</v>
      </c>
      <c r="I876">
        <v>83.204700000000003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4674</v>
      </c>
      <c r="P876" t="s">
        <v>58</v>
      </c>
      <c r="Q876" t="s">
        <v>60</v>
      </c>
    </row>
    <row r="877" spans="1:18" x14ac:dyDescent="0.25">
      <c r="A877" t="s">
        <v>29</v>
      </c>
      <c r="B877" t="s">
        <v>38</v>
      </c>
      <c r="C877" t="s">
        <v>49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3.7682920000000002</v>
      </c>
      <c r="H877">
        <v>3.7682920000000002</v>
      </c>
      <c r="I877">
        <v>83.204700000000003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4674</v>
      </c>
      <c r="P877" t="s">
        <v>58</v>
      </c>
      <c r="Q877" t="s">
        <v>60</v>
      </c>
    </row>
    <row r="878" spans="1:18" x14ac:dyDescent="0.25">
      <c r="A878" t="s">
        <v>43</v>
      </c>
      <c r="B878" t="s">
        <v>38</v>
      </c>
      <c r="C878" t="s">
        <v>49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41.579340000000002</v>
      </c>
      <c r="H878">
        <v>41.579340000000002</v>
      </c>
      <c r="I878">
        <v>83.204700000000003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4674</v>
      </c>
      <c r="P878" t="s">
        <v>58</v>
      </c>
      <c r="Q878" t="s">
        <v>60</v>
      </c>
    </row>
    <row r="879" spans="1:18" x14ac:dyDescent="0.25">
      <c r="A879" t="s">
        <v>30</v>
      </c>
      <c r="B879" t="s">
        <v>38</v>
      </c>
      <c r="C879" t="s">
        <v>50</v>
      </c>
      <c r="D879" t="s">
        <v>47</v>
      </c>
      <c r="E879">
        <v>11</v>
      </c>
      <c r="F879" t="str">
        <f t="shared" si="13"/>
        <v>Average Per Ton1-in-10June Monthly System Peak Day30% Cycling11</v>
      </c>
      <c r="G879">
        <v>0.97931840000000003</v>
      </c>
      <c r="H879">
        <v>0.97931849999999998</v>
      </c>
      <c r="I879">
        <v>81.218400000000003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1134</v>
      </c>
      <c r="P879" t="s">
        <v>58</v>
      </c>
      <c r="Q879" t="s">
        <v>60</v>
      </c>
      <c r="R879" t="s">
        <v>68</v>
      </c>
    </row>
    <row r="880" spans="1:18" x14ac:dyDescent="0.25">
      <c r="A880" t="s">
        <v>28</v>
      </c>
      <c r="B880" t="s">
        <v>38</v>
      </c>
      <c r="C880" t="s">
        <v>50</v>
      </c>
      <c r="D880" t="s">
        <v>47</v>
      </c>
      <c r="E880">
        <v>11</v>
      </c>
      <c r="F880" t="str">
        <f t="shared" si="13"/>
        <v>Average Per Premise1-in-10June Monthly System Peak Day30% Cycling11</v>
      </c>
      <c r="G880">
        <v>10.83339</v>
      </c>
      <c r="H880">
        <v>10.83339</v>
      </c>
      <c r="I880">
        <v>81.218400000000003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1134</v>
      </c>
      <c r="P880" t="s">
        <v>58</v>
      </c>
      <c r="Q880" t="s">
        <v>60</v>
      </c>
      <c r="R880" t="s">
        <v>68</v>
      </c>
    </row>
    <row r="881" spans="1:18" x14ac:dyDescent="0.25">
      <c r="A881" t="s">
        <v>29</v>
      </c>
      <c r="B881" t="s">
        <v>38</v>
      </c>
      <c r="C881" t="s">
        <v>50</v>
      </c>
      <c r="D881" t="s">
        <v>47</v>
      </c>
      <c r="E881">
        <v>11</v>
      </c>
      <c r="F881" t="str">
        <f t="shared" si="13"/>
        <v>Average Per Device1-in-10June Monthly System Peak Day30% Cycling11</v>
      </c>
      <c r="G881">
        <v>3.7881779999999998</v>
      </c>
      <c r="H881">
        <v>3.7881779999999998</v>
      </c>
      <c r="I881">
        <v>81.218400000000003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1134</v>
      </c>
      <c r="P881" t="s">
        <v>58</v>
      </c>
      <c r="Q881" t="s">
        <v>60</v>
      </c>
      <c r="R881" t="s">
        <v>68</v>
      </c>
    </row>
    <row r="882" spans="1:18" x14ac:dyDescent="0.25">
      <c r="A882" t="s">
        <v>43</v>
      </c>
      <c r="B882" t="s">
        <v>38</v>
      </c>
      <c r="C882" t="s">
        <v>50</v>
      </c>
      <c r="D882" t="s">
        <v>47</v>
      </c>
      <c r="E882">
        <v>11</v>
      </c>
      <c r="F882" t="str">
        <f t="shared" si="13"/>
        <v>Aggregate1-in-10June Monthly System Peak Day30% Cycling11</v>
      </c>
      <c r="G882">
        <v>12.28506</v>
      </c>
      <c r="H882">
        <v>12.28506</v>
      </c>
      <c r="I882">
        <v>81.218400000000003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1134</v>
      </c>
      <c r="P882" t="s">
        <v>58</v>
      </c>
      <c r="Q882" t="s">
        <v>60</v>
      </c>
      <c r="R882" t="s">
        <v>68</v>
      </c>
    </row>
    <row r="883" spans="1:18" x14ac:dyDescent="0.25">
      <c r="A883" t="s">
        <v>30</v>
      </c>
      <c r="B883" t="s">
        <v>38</v>
      </c>
      <c r="C883" t="s">
        <v>50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0.86593969999999998</v>
      </c>
      <c r="H883">
        <v>0.86593969999999998</v>
      </c>
      <c r="I883">
        <v>80.157499999999999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3540</v>
      </c>
      <c r="P883" t="s">
        <v>58</v>
      </c>
      <c r="Q883" t="s">
        <v>60</v>
      </c>
      <c r="R883" t="s">
        <v>68</v>
      </c>
    </row>
    <row r="884" spans="1:18" x14ac:dyDescent="0.25">
      <c r="A884" t="s">
        <v>28</v>
      </c>
      <c r="B884" t="s">
        <v>38</v>
      </c>
      <c r="C884" t="s">
        <v>50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7.3058649999999998</v>
      </c>
      <c r="H884">
        <v>7.3058649999999998</v>
      </c>
      <c r="I884">
        <v>80.157499999999999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3540</v>
      </c>
      <c r="P884" t="s">
        <v>58</v>
      </c>
      <c r="Q884" t="s">
        <v>60</v>
      </c>
      <c r="R884" t="s">
        <v>68</v>
      </c>
    </row>
    <row r="885" spans="1:18" x14ac:dyDescent="0.25">
      <c r="A885" t="s">
        <v>29</v>
      </c>
      <c r="B885" t="s">
        <v>38</v>
      </c>
      <c r="C885" t="s">
        <v>50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3.319569</v>
      </c>
      <c r="H885">
        <v>3.319569</v>
      </c>
      <c r="I885">
        <v>80.157499999999999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3540</v>
      </c>
      <c r="P885" t="s">
        <v>58</v>
      </c>
      <c r="Q885" t="s">
        <v>60</v>
      </c>
      <c r="R885" t="s">
        <v>68</v>
      </c>
    </row>
    <row r="886" spans="1:18" x14ac:dyDescent="0.25">
      <c r="A886" t="s">
        <v>43</v>
      </c>
      <c r="B886" t="s">
        <v>38</v>
      </c>
      <c r="C886" t="s">
        <v>50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25.862760000000002</v>
      </c>
      <c r="H886">
        <v>25.862760000000002</v>
      </c>
      <c r="I886">
        <v>80.157499999999999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3540</v>
      </c>
      <c r="P886" t="s">
        <v>58</v>
      </c>
      <c r="Q886" t="s">
        <v>60</v>
      </c>
      <c r="R886" t="s">
        <v>68</v>
      </c>
    </row>
    <row r="887" spans="1:18" x14ac:dyDescent="0.25">
      <c r="A887" t="s">
        <v>30</v>
      </c>
      <c r="B887" t="s">
        <v>38</v>
      </c>
      <c r="C887" t="s">
        <v>50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0.89344539999999995</v>
      </c>
      <c r="H887">
        <v>0.89344539999999995</v>
      </c>
      <c r="I887">
        <v>80.414900000000003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4674</v>
      </c>
      <c r="P887" t="s">
        <v>58</v>
      </c>
      <c r="Q887" t="s">
        <v>60</v>
      </c>
    </row>
    <row r="888" spans="1:18" x14ac:dyDescent="0.25">
      <c r="A888" t="s">
        <v>28</v>
      </c>
      <c r="B888" t="s">
        <v>38</v>
      </c>
      <c r="C888" t="s">
        <v>50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8.1069940000000003</v>
      </c>
      <c r="H888">
        <v>8.1069940000000003</v>
      </c>
      <c r="I888">
        <v>80.414900000000003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4674</v>
      </c>
      <c r="P888" t="s">
        <v>58</v>
      </c>
      <c r="Q888" t="s">
        <v>60</v>
      </c>
    </row>
    <row r="889" spans="1:18" x14ac:dyDescent="0.25">
      <c r="A889" t="s">
        <v>29</v>
      </c>
      <c r="B889" t="s">
        <v>38</v>
      </c>
      <c r="C889" t="s">
        <v>50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3.4341210000000002</v>
      </c>
      <c r="H889">
        <v>3.4341210000000002</v>
      </c>
      <c r="I889">
        <v>80.414900000000003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4674</v>
      </c>
      <c r="P889" t="s">
        <v>58</v>
      </c>
      <c r="Q889" t="s">
        <v>60</v>
      </c>
    </row>
    <row r="890" spans="1:18" x14ac:dyDescent="0.25">
      <c r="A890" t="s">
        <v>43</v>
      </c>
      <c r="B890" t="s">
        <v>38</v>
      </c>
      <c r="C890" t="s">
        <v>50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37.892090000000003</v>
      </c>
      <c r="H890">
        <v>37.892090000000003</v>
      </c>
      <c r="I890">
        <v>80.414900000000003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4674</v>
      </c>
      <c r="P890" t="s">
        <v>58</v>
      </c>
      <c r="Q890" t="s">
        <v>60</v>
      </c>
    </row>
    <row r="891" spans="1:18" x14ac:dyDescent="0.25">
      <c r="A891" t="s">
        <v>30</v>
      </c>
      <c r="B891" t="s">
        <v>38</v>
      </c>
      <c r="C891" t="s">
        <v>51</v>
      </c>
      <c r="D891" t="s">
        <v>47</v>
      </c>
      <c r="E891">
        <v>11</v>
      </c>
      <c r="F891" t="str">
        <f t="shared" si="13"/>
        <v>Average Per Ton1-in-10May Monthly System Peak Day30% Cycling11</v>
      </c>
      <c r="G891">
        <v>1.007738</v>
      </c>
      <c r="H891">
        <v>1.0077370000000001</v>
      </c>
      <c r="I891">
        <v>86.532200000000003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1134</v>
      </c>
      <c r="P891" t="s">
        <v>58</v>
      </c>
      <c r="Q891" t="s">
        <v>60</v>
      </c>
      <c r="R891" t="s">
        <v>69</v>
      </c>
    </row>
    <row r="892" spans="1:18" x14ac:dyDescent="0.25">
      <c r="A892" t="s">
        <v>28</v>
      </c>
      <c r="B892" t="s">
        <v>38</v>
      </c>
      <c r="C892" t="s">
        <v>51</v>
      </c>
      <c r="D892" t="s">
        <v>47</v>
      </c>
      <c r="E892">
        <v>11</v>
      </c>
      <c r="F892" t="str">
        <f t="shared" si="13"/>
        <v>Average Per Premise1-in-10May Monthly System Peak Day30% Cycling11</v>
      </c>
      <c r="G892">
        <v>11.14776</v>
      </c>
      <c r="H892">
        <v>11.14776</v>
      </c>
      <c r="I892">
        <v>86.532200000000003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1134</v>
      </c>
      <c r="P892" t="s">
        <v>58</v>
      </c>
      <c r="Q892" t="s">
        <v>60</v>
      </c>
      <c r="R892" t="s">
        <v>69</v>
      </c>
    </row>
    <row r="893" spans="1:18" x14ac:dyDescent="0.25">
      <c r="A893" t="s">
        <v>29</v>
      </c>
      <c r="B893" t="s">
        <v>38</v>
      </c>
      <c r="C893" t="s">
        <v>51</v>
      </c>
      <c r="D893" t="s">
        <v>47</v>
      </c>
      <c r="E893">
        <v>11</v>
      </c>
      <c r="F893" t="str">
        <f t="shared" si="13"/>
        <v>Average Per Device1-in-10May Monthly System Peak Day30% Cycling11</v>
      </c>
      <c r="G893">
        <v>3.8981080000000001</v>
      </c>
      <c r="H893">
        <v>3.8981080000000001</v>
      </c>
      <c r="I893">
        <v>86.532200000000003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1134</v>
      </c>
      <c r="P893" t="s">
        <v>58</v>
      </c>
      <c r="Q893" t="s">
        <v>60</v>
      </c>
      <c r="R893" t="s">
        <v>69</v>
      </c>
    </row>
    <row r="894" spans="1:18" x14ac:dyDescent="0.25">
      <c r="A894" t="s">
        <v>43</v>
      </c>
      <c r="B894" t="s">
        <v>38</v>
      </c>
      <c r="C894" t="s">
        <v>51</v>
      </c>
      <c r="D894" t="s">
        <v>47</v>
      </c>
      <c r="E894">
        <v>11</v>
      </c>
      <c r="F894" t="str">
        <f t="shared" si="13"/>
        <v>Aggregate1-in-10May Monthly System Peak Day30% Cycling11</v>
      </c>
      <c r="G894">
        <v>12.64156</v>
      </c>
      <c r="H894">
        <v>12.64156</v>
      </c>
      <c r="I894">
        <v>86.532200000000003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1134</v>
      </c>
      <c r="P894" t="s">
        <v>58</v>
      </c>
      <c r="Q894" t="s">
        <v>60</v>
      </c>
      <c r="R894" t="s">
        <v>69</v>
      </c>
    </row>
    <row r="895" spans="1:18" x14ac:dyDescent="0.25">
      <c r="A895" t="s">
        <v>30</v>
      </c>
      <c r="B895" t="s">
        <v>38</v>
      </c>
      <c r="C895" t="s">
        <v>51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0.92119899999999999</v>
      </c>
      <c r="H895">
        <v>0.92119899999999999</v>
      </c>
      <c r="I895">
        <v>85.769800000000004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3540</v>
      </c>
      <c r="P895" t="s">
        <v>58</v>
      </c>
      <c r="Q895" t="s">
        <v>60</v>
      </c>
      <c r="R895" t="s">
        <v>69</v>
      </c>
    </row>
    <row r="896" spans="1:18" x14ac:dyDescent="0.25">
      <c r="A896" t="s">
        <v>28</v>
      </c>
      <c r="B896" t="s">
        <v>38</v>
      </c>
      <c r="C896" t="s">
        <v>51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7.7720820000000002</v>
      </c>
      <c r="H896">
        <v>7.7720830000000003</v>
      </c>
      <c r="I896">
        <v>85.769800000000004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3540</v>
      </c>
      <c r="P896" t="s">
        <v>58</v>
      </c>
      <c r="Q896" t="s">
        <v>60</v>
      </c>
      <c r="R896" t="s">
        <v>69</v>
      </c>
    </row>
    <row r="897" spans="1:18" x14ac:dyDescent="0.25">
      <c r="A897" t="s">
        <v>29</v>
      </c>
      <c r="B897" t="s">
        <v>38</v>
      </c>
      <c r="C897" t="s">
        <v>51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3.5314049999999999</v>
      </c>
      <c r="H897">
        <v>3.5314049999999999</v>
      </c>
      <c r="I897">
        <v>85.769800000000004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3540</v>
      </c>
      <c r="P897" t="s">
        <v>58</v>
      </c>
      <c r="Q897" t="s">
        <v>60</v>
      </c>
      <c r="R897" t="s">
        <v>69</v>
      </c>
    </row>
    <row r="898" spans="1:18" x14ac:dyDescent="0.25">
      <c r="A898" t="s">
        <v>43</v>
      </c>
      <c r="B898" t="s">
        <v>38</v>
      </c>
      <c r="C898" t="s">
        <v>51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27.513169999999999</v>
      </c>
      <c r="H898">
        <v>27.513169999999999</v>
      </c>
      <c r="I898">
        <v>85.769800000000004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3540</v>
      </c>
      <c r="P898" t="s">
        <v>58</v>
      </c>
      <c r="Q898" t="s">
        <v>60</v>
      </c>
      <c r="R898" t="s">
        <v>69</v>
      </c>
    </row>
    <row r="899" spans="1:18" x14ac:dyDescent="0.25">
      <c r="A899" t="s">
        <v>30</v>
      </c>
      <c r="B899" t="s">
        <v>38</v>
      </c>
      <c r="C899" t="s">
        <v>51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0.94219319999999995</v>
      </c>
      <c r="H899">
        <v>0.94219319999999995</v>
      </c>
      <c r="I899">
        <v>85.954700000000003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4674</v>
      </c>
      <c r="P899" t="s">
        <v>58</v>
      </c>
      <c r="Q899" t="s">
        <v>60</v>
      </c>
    </row>
    <row r="900" spans="1:18" x14ac:dyDescent="0.25">
      <c r="A900" t="s">
        <v>28</v>
      </c>
      <c r="B900" t="s">
        <v>38</v>
      </c>
      <c r="C900" t="s">
        <v>51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8.5493249999999996</v>
      </c>
      <c r="H900">
        <v>8.5493249999999996</v>
      </c>
      <c r="I900">
        <v>85.954700000000003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4674</v>
      </c>
      <c r="P900" t="s">
        <v>58</v>
      </c>
      <c r="Q900" t="s">
        <v>60</v>
      </c>
    </row>
    <row r="901" spans="1:18" x14ac:dyDescent="0.25">
      <c r="A901" t="s">
        <v>29</v>
      </c>
      <c r="B901" t="s">
        <v>38</v>
      </c>
      <c r="C901" t="s">
        <v>51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3.6214919999999999</v>
      </c>
      <c r="H901">
        <v>3.6214919999999999</v>
      </c>
      <c r="I901">
        <v>85.954700000000003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4674</v>
      </c>
      <c r="P901" t="s">
        <v>58</v>
      </c>
      <c r="Q901" t="s">
        <v>60</v>
      </c>
    </row>
    <row r="902" spans="1:18" x14ac:dyDescent="0.25">
      <c r="A902" t="s">
        <v>43</v>
      </c>
      <c r="B902" t="s">
        <v>38</v>
      </c>
      <c r="C902" t="s">
        <v>51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39.95955</v>
      </c>
      <c r="H902">
        <v>39.95955</v>
      </c>
      <c r="I902">
        <v>85.954700000000003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4674</v>
      </c>
      <c r="P902" t="s">
        <v>58</v>
      </c>
      <c r="Q902" t="s">
        <v>60</v>
      </c>
    </row>
    <row r="903" spans="1:18" x14ac:dyDescent="0.25">
      <c r="A903" t="s">
        <v>30</v>
      </c>
      <c r="B903" t="s">
        <v>38</v>
      </c>
      <c r="C903" t="s">
        <v>52</v>
      </c>
      <c r="D903" t="s">
        <v>47</v>
      </c>
      <c r="E903">
        <v>11</v>
      </c>
      <c r="F903" t="str">
        <f t="shared" si="14"/>
        <v>Average Per Ton1-in-10October Monthly System Peak Day30% Cycling11</v>
      </c>
      <c r="G903">
        <v>1.010513</v>
      </c>
      <c r="H903">
        <v>1.010513</v>
      </c>
      <c r="I903">
        <v>85.710599999999999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1134</v>
      </c>
      <c r="P903" t="s">
        <v>58</v>
      </c>
      <c r="Q903" t="s">
        <v>60</v>
      </c>
      <c r="R903" t="s">
        <v>70</v>
      </c>
    </row>
    <row r="904" spans="1:18" x14ac:dyDescent="0.25">
      <c r="A904" t="s">
        <v>28</v>
      </c>
      <c r="B904" t="s">
        <v>38</v>
      </c>
      <c r="C904" t="s">
        <v>52</v>
      </c>
      <c r="D904" t="s">
        <v>47</v>
      </c>
      <c r="E904">
        <v>11</v>
      </c>
      <c r="F904" t="str">
        <f t="shared" si="14"/>
        <v>Average Per Premise1-in-10October Monthly System Peak Day30% Cycling11</v>
      </c>
      <c r="G904">
        <v>11.178459999999999</v>
      </c>
      <c r="H904">
        <v>11.178459999999999</v>
      </c>
      <c r="I904">
        <v>85.710599999999999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1134</v>
      </c>
      <c r="P904" t="s">
        <v>58</v>
      </c>
      <c r="Q904" t="s">
        <v>60</v>
      </c>
      <c r="R904" t="s">
        <v>70</v>
      </c>
    </row>
    <row r="905" spans="1:18" x14ac:dyDescent="0.25">
      <c r="A905" t="s">
        <v>29</v>
      </c>
      <c r="B905" t="s">
        <v>38</v>
      </c>
      <c r="C905" t="s">
        <v>52</v>
      </c>
      <c r="D905" t="s">
        <v>47</v>
      </c>
      <c r="E905">
        <v>11</v>
      </c>
      <c r="F905" t="str">
        <f t="shared" si="14"/>
        <v>Average Per Device1-in-10October Monthly System Peak Day30% Cycling11</v>
      </c>
      <c r="G905">
        <v>3.9088430000000001</v>
      </c>
      <c r="H905">
        <v>3.9088419999999999</v>
      </c>
      <c r="I905">
        <v>85.710599999999999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1134</v>
      </c>
      <c r="P905" t="s">
        <v>58</v>
      </c>
      <c r="Q905" t="s">
        <v>60</v>
      </c>
      <c r="R905" t="s">
        <v>70</v>
      </c>
    </row>
    <row r="906" spans="1:18" x14ac:dyDescent="0.25">
      <c r="A906" t="s">
        <v>43</v>
      </c>
      <c r="B906" t="s">
        <v>38</v>
      </c>
      <c r="C906" t="s">
        <v>52</v>
      </c>
      <c r="D906" t="s">
        <v>47</v>
      </c>
      <c r="E906">
        <v>11</v>
      </c>
      <c r="F906" t="str">
        <f t="shared" si="14"/>
        <v>Aggregate1-in-10October Monthly System Peak Day30% Cycling11</v>
      </c>
      <c r="G906">
        <v>12.67638</v>
      </c>
      <c r="H906">
        <v>12.67638</v>
      </c>
      <c r="I906">
        <v>85.710599999999999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1134</v>
      </c>
      <c r="P906" t="s">
        <v>58</v>
      </c>
      <c r="Q906" t="s">
        <v>60</v>
      </c>
      <c r="R906" t="s">
        <v>70</v>
      </c>
    </row>
    <row r="907" spans="1:18" x14ac:dyDescent="0.25">
      <c r="A907" t="s">
        <v>30</v>
      </c>
      <c r="B907" t="s">
        <v>38</v>
      </c>
      <c r="C907" t="s">
        <v>52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0.92531410000000003</v>
      </c>
      <c r="H907">
        <v>0.92531419999999998</v>
      </c>
      <c r="I907">
        <v>84.647599999999997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3540</v>
      </c>
      <c r="P907" t="s">
        <v>58</v>
      </c>
      <c r="Q907" t="s">
        <v>60</v>
      </c>
      <c r="R907" t="s">
        <v>70</v>
      </c>
    </row>
    <row r="908" spans="1:18" x14ac:dyDescent="0.25">
      <c r="A908" t="s">
        <v>28</v>
      </c>
      <c r="B908" t="s">
        <v>38</v>
      </c>
      <c r="C908" t="s">
        <v>52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7.8068020000000002</v>
      </c>
      <c r="H908">
        <v>7.8068020000000002</v>
      </c>
      <c r="I908">
        <v>84.647599999999997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3540</v>
      </c>
      <c r="P908" t="s">
        <v>58</v>
      </c>
      <c r="Q908" t="s">
        <v>60</v>
      </c>
      <c r="R908" t="s">
        <v>70</v>
      </c>
    </row>
    <row r="909" spans="1:18" x14ac:dyDescent="0.25">
      <c r="A909" t="s">
        <v>29</v>
      </c>
      <c r="B909" t="s">
        <v>38</v>
      </c>
      <c r="C909" t="s">
        <v>52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3.54718</v>
      </c>
      <c r="H909">
        <v>3.54718</v>
      </c>
      <c r="I909">
        <v>84.647599999999997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3540</v>
      </c>
      <c r="P909" t="s">
        <v>58</v>
      </c>
      <c r="Q909" t="s">
        <v>60</v>
      </c>
      <c r="R909" t="s">
        <v>70</v>
      </c>
    </row>
    <row r="910" spans="1:18" x14ac:dyDescent="0.25">
      <c r="A910" t="s">
        <v>43</v>
      </c>
      <c r="B910" t="s">
        <v>38</v>
      </c>
      <c r="C910" t="s">
        <v>52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27.63608</v>
      </c>
      <c r="H910">
        <v>27.63608</v>
      </c>
      <c r="I910">
        <v>84.647599999999997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3540</v>
      </c>
      <c r="P910" t="s">
        <v>58</v>
      </c>
      <c r="Q910" t="s">
        <v>60</v>
      </c>
      <c r="R910" t="s">
        <v>70</v>
      </c>
    </row>
    <row r="911" spans="1:18" x14ac:dyDescent="0.25">
      <c r="A911" t="s">
        <v>30</v>
      </c>
      <c r="B911" t="s">
        <v>38</v>
      </c>
      <c r="C911" t="s">
        <v>52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0.94598329999999997</v>
      </c>
      <c r="H911">
        <v>0.94598329999999997</v>
      </c>
      <c r="I911">
        <v>84.905500000000004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4674</v>
      </c>
      <c r="P911" t="s">
        <v>58</v>
      </c>
      <c r="Q911" t="s">
        <v>60</v>
      </c>
    </row>
    <row r="912" spans="1:18" x14ac:dyDescent="0.25">
      <c r="A912" t="s">
        <v>28</v>
      </c>
      <c r="B912" t="s">
        <v>38</v>
      </c>
      <c r="C912" t="s">
        <v>52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8.5837160000000008</v>
      </c>
      <c r="H912">
        <v>8.5837160000000008</v>
      </c>
      <c r="I912">
        <v>84.905500000000004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4674</v>
      </c>
      <c r="P912" t="s">
        <v>58</v>
      </c>
      <c r="Q912" t="s">
        <v>60</v>
      </c>
    </row>
    <row r="913" spans="1:18" x14ac:dyDescent="0.25">
      <c r="A913" t="s">
        <v>29</v>
      </c>
      <c r="B913" t="s">
        <v>38</v>
      </c>
      <c r="C913" t="s">
        <v>52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3.6360600000000001</v>
      </c>
      <c r="H913">
        <v>3.6360600000000001</v>
      </c>
      <c r="I913">
        <v>84.905500000000004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4674</v>
      </c>
      <c r="P913" t="s">
        <v>58</v>
      </c>
      <c r="Q913" t="s">
        <v>60</v>
      </c>
    </row>
    <row r="914" spans="1:18" x14ac:dyDescent="0.25">
      <c r="A914" t="s">
        <v>43</v>
      </c>
      <c r="B914" t="s">
        <v>38</v>
      </c>
      <c r="C914" t="s">
        <v>52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40.120289999999997</v>
      </c>
      <c r="H914">
        <v>40.120289999999997</v>
      </c>
      <c r="I914">
        <v>84.905500000000004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4674</v>
      </c>
      <c r="P914" t="s">
        <v>58</v>
      </c>
      <c r="Q914" t="s">
        <v>60</v>
      </c>
    </row>
    <row r="915" spans="1:18" x14ac:dyDescent="0.25">
      <c r="A915" t="s">
        <v>30</v>
      </c>
      <c r="B915" t="s">
        <v>38</v>
      </c>
      <c r="C915" t="s">
        <v>53</v>
      </c>
      <c r="D915" t="s">
        <v>47</v>
      </c>
      <c r="E915">
        <v>11</v>
      </c>
      <c r="F915" t="str">
        <f t="shared" si="14"/>
        <v>Average Per Ton1-in-10September Monthly System Peak Day30% Cycling11</v>
      </c>
      <c r="G915">
        <v>1.061693</v>
      </c>
      <c r="H915">
        <v>1.061693</v>
      </c>
      <c r="I915">
        <v>90.829099999999997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1134</v>
      </c>
      <c r="P915" t="s">
        <v>58</v>
      </c>
      <c r="Q915" t="s">
        <v>60</v>
      </c>
      <c r="R915" t="s">
        <v>71</v>
      </c>
    </row>
    <row r="916" spans="1:18" x14ac:dyDescent="0.25">
      <c r="A916" t="s">
        <v>28</v>
      </c>
      <c r="B916" t="s">
        <v>38</v>
      </c>
      <c r="C916" t="s">
        <v>53</v>
      </c>
      <c r="D916" t="s">
        <v>47</v>
      </c>
      <c r="E916">
        <v>11</v>
      </c>
      <c r="F916" t="str">
        <f t="shared" si="14"/>
        <v>Average Per Premise1-in-10September Monthly System Peak Day30% Cycling11</v>
      </c>
      <c r="G916">
        <v>11.744619999999999</v>
      </c>
      <c r="H916">
        <v>11.744619999999999</v>
      </c>
      <c r="I916">
        <v>90.829099999999997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1134</v>
      </c>
      <c r="P916" t="s">
        <v>58</v>
      </c>
      <c r="Q916" t="s">
        <v>60</v>
      </c>
      <c r="R916" t="s">
        <v>71</v>
      </c>
    </row>
    <row r="917" spans="1:18" x14ac:dyDescent="0.25">
      <c r="A917" t="s">
        <v>29</v>
      </c>
      <c r="B917" t="s">
        <v>38</v>
      </c>
      <c r="C917" t="s">
        <v>53</v>
      </c>
      <c r="D917" t="s">
        <v>47</v>
      </c>
      <c r="E917">
        <v>11</v>
      </c>
      <c r="F917" t="str">
        <f t="shared" si="14"/>
        <v>Average Per Device1-in-10September Monthly System Peak Day30% Cycling11</v>
      </c>
      <c r="G917">
        <v>4.1068160000000002</v>
      </c>
      <c r="H917">
        <v>4.1068150000000001</v>
      </c>
      <c r="I917">
        <v>90.829099999999997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1134</v>
      </c>
      <c r="P917" t="s">
        <v>58</v>
      </c>
      <c r="Q917" t="s">
        <v>60</v>
      </c>
      <c r="R917" t="s">
        <v>71</v>
      </c>
    </row>
    <row r="918" spans="1:18" x14ac:dyDescent="0.25">
      <c r="A918" t="s">
        <v>43</v>
      </c>
      <c r="B918" t="s">
        <v>38</v>
      </c>
      <c r="C918" t="s">
        <v>53</v>
      </c>
      <c r="D918" t="s">
        <v>47</v>
      </c>
      <c r="E918">
        <v>11</v>
      </c>
      <c r="F918" t="str">
        <f t="shared" si="14"/>
        <v>Aggregate1-in-10September Monthly System Peak Day30% Cycling11</v>
      </c>
      <c r="G918">
        <v>13.3184</v>
      </c>
      <c r="H918">
        <v>13.3184</v>
      </c>
      <c r="I918">
        <v>90.829099999999997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1134</v>
      </c>
      <c r="P918" t="s">
        <v>58</v>
      </c>
      <c r="Q918" t="s">
        <v>60</v>
      </c>
      <c r="R918" t="s">
        <v>71</v>
      </c>
    </row>
    <row r="919" spans="1:18" x14ac:dyDescent="0.25">
      <c r="A919" t="s">
        <v>30</v>
      </c>
      <c r="B919" t="s">
        <v>38</v>
      </c>
      <c r="C919" t="s">
        <v>53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1.0176909999999999</v>
      </c>
      <c r="H919">
        <v>1.017692</v>
      </c>
      <c r="I919">
        <v>89.168099999999995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3540</v>
      </c>
      <c r="P919" t="s">
        <v>58</v>
      </c>
      <c r="Q919" t="s">
        <v>60</v>
      </c>
      <c r="R919" t="s">
        <v>71</v>
      </c>
    </row>
    <row r="920" spans="1:18" x14ac:dyDescent="0.25">
      <c r="A920" t="s">
        <v>28</v>
      </c>
      <c r="B920" t="s">
        <v>38</v>
      </c>
      <c r="C920" t="s">
        <v>53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8.5861820000000009</v>
      </c>
      <c r="H920">
        <v>8.5861820000000009</v>
      </c>
      <c r="I920">
        <v>89.168099999999995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3540</v>
      </c>
      <c r="P920" t="s">
        <v>58</v>
      </c>
      <c r="Q920" t="s">
        <v>60</v>
      </c>
      <c r="R920" t="s">
        <v>71</v>
      </c>
    </row>
    <row r="921" spans="1:18" x14ac:dyDescent="0.25">
      <c r="A921" t="s">
        <v>29</v>
      </c>
      <c r="B921" t="s">
        <v>38</v>
      </c>
      <c r="C921" t="s">
        <v>53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3.9013070000000001</v>
      </c>
      <c r="H921">
        <v>3.9013070000000001</v>
      </c>
      <c r="I921">
        <v>89.168099999999995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3540</v>
      </c>
      <c r="P921" t="s">
        <v>58</v>
      </c>
      <c r="Q921" t="s">
        <v>60</v>
      </c>
      <c r="R921" t="s">
        <v>71</v>
      </c>
    </row>
    <row r="922" spans="1:18" x14ac:dyDescent="0.25">
      <c r="A922" t="s">
        <v>43</v>
      </c>
      <c r="B922" t="s">
        <v>38</v>
      </c>
      <c r="C922" t="s">
        <v>53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30.39508</v>
      </c>
      <c r="H922">
        <v>30.39509</v>
      </c>
      <c r="I922">
        <v>89.168099999999995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3540</v>
      </c>
      <c r="P922" t="s">
        <v>58</v>
      </c>
      <c r="Q922" t="s">
        <v>60</v>
      </c>
      <c r="R922" t="s">
        <v>71</v>
      </c>
    </row>
    <row r="923" spans="1:18" x14ac:dyDescent="0.25">
      <c r="A923" t="s">
        <v>30</v>
      </c>
      <c r="B923" t="s">
        <v>38</v>
      </c>
      <c r="C923" t="s">
        <v>53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1.0283659999999999</v>
      </c>
      <c r="H923">
        <v>1.0283659999999999</v>
      </c>
      <c r="I923">
        <v>89.570999999999998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4674</v>
      </c>
      <c r="P923" t="s">
        <v>58</v>
      </c>
      <c r="Q923" t="s">
        <v>60</v>
      </c>
    </row>
    <row r="924" spans="1:18" x14ac:dyDescent="0.25">
      <c r="A924" t="s">
        <v>28</v>
      </c>
      <c r="B924" t="s">
        <v>38</v>
      </c>
      <c r="C924" t="s">
        <v>53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9.3312460000000002</v>
      </c>
      <c r="H924">
        <v>9.3312460000000002</v>
      </c>
      <c r="I924">
        <v>89.570999999999998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4674</v>
      </c>
      <c r="P924" t="s">
        <v>58</v>
      </c>
      <c r="Q924" t="s">
        <v>60</v>
      </c>
    </row>
    <row r="925" spans="1:18" x14ac:dyDescent="0.25">
      <c r="A925" t="s">
        <v>29</v>
      </c>
      <c r="B925" t="s">
        <v>38</v>
      </c>
      <c r="C925" t="s">
        <v>53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3.9527130000000001</v>
      </c>
      <c r="H925">
        <v>3.9527139999999998</v>
      </c>
      <c r="I925">
        <v>89.570999999999998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4674</v>
      </c>
      <c r="P925" t="s">
        <v>58</v>
      </c>
      <c r="Q925" t="s">
        <v>60</v>
      </c>
    </row>
    <row r="926" spans="1:18" x14ac:dyDescent="0.25">
      <c r="A926" t="s">
        <v>43</v>
      </c>
      <c r="B926" t="s">
        <v>38</v>
      </c>
      <c r="C926" t="s">
        <v>53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43.614240000000002</v>
      </c>
      <c r="H926">
        <v>43.614240000000002</v>
      </c>
      <c r="I926">
        <v>89.570999999999998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4674</v>
      </c>
      <c r="P926" t="s">
        <v>58</v>
      </c>
      <c r="Q926" t="s">
        <v>60</v>
      </c>
    </row>
    <row r="927" spans="1:18" x14ac:dyDescent="0.25">
      <c r="A927" t="s">
        <v>30</v>
      </c>
      <c r="B927" t="s">
        <v>38</v>
      </c>
      <c r="C927" t="s">
        <v>48</v>
      </c>
      <c r="D927" t="s">
        <v>47</v>
      </c>
      <c r="E927">
        <v>12</v>
      </c>
      <c r="F927" t="str">
        <f t="shared" si="14"/>
        <v>Average Per Ton1-in-10August Monthly System Peak Day30% Cycling12</v>
      </c>
      <c r="G927">
        <v>1.112006</v>
      </c>
      <c r="H927">
        <v>1.112006</v>
      </c>
      <c r="I927">
        <v>87.787999999999997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1134</v>
      </c>
      <c r="P927" t="s">
        <v>58</v>
      </c>
      <c r="Q927" t="s">
        <v>60</v>
      </c>
      <c r="R927" t="s">
        <v>66</v>
      </c>
    </row>
    <row r="928" spans="1:18" x14ac:dyDescent="0.25">
      <c r="A928" t="s">
        <v>28</v>
      </c>
      <c r="B928" t="s">
        <v>38</v>
      </c>
      <c r="C928" t="s">
        <v>48</v>
      </c>
      <c r="D928" t="s">
        <v>47</v>
      </c>
      <c r="E928">
        <v>12</v>
      </c>
      <c r="F928" t="str">
        <f t="shared" si="14"/>
        <v>Average Per Premise1-in-10August Monthly System Peak Day30% Cycling12</v>
      </c>
      <c r="G928">
        <v>12.30119</v>
      </c>
      <c r="H928">
        <v>12.3012</v>
      </c>
      <c r="I928">
        <v>87.787999999999997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1134</v>
      </c>
      <c r="P928" t="s">
        <v>58</v>
      </c>
      <c r="Q928" t="s">
        <v>60</v>
      </c>
      <c r="R928" t="s">
        <v>66</v>
      </c>
    </row>
    <row r="929" spans="1:18" x14ac:dyDescent="0.25">
      <c r="A929" t="s">
        <v>29</v>
      </c>
      <c r="B929" t="s">
        <v>38</v>
      </c>
      <c r="C929" t="s">
        <v>48</v>
      </c>
      <c r="D929" t="s">
        <v>47</v>
      </c>
      <c r="E929">
        <v>12</v>
      </c>
      <c r="F929" t="str">
        <f t="shared" si="14"/>
        <v>Average Per Device1-in-10August Monthly System Peak Day30% Cycling12</v>
      </c>
      <c r="G929">
        <v>4.3014349999999997</v>
      </c>
      <c r="H929">
        <v>4.3014349999999997</v>
      </c>
      <c r="I929">
        <v>87.787999999999997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1134</v>
      </c>
      <c r="P929" t="s">
        <v>58</v>
      </c>
      <c r="Q929" t="s">
        <v>60</v>
      </c>
      <c r="R929" t="s">
        <v>66</v>
      </c>
    </row>
    <row r="930" spans="1:18" x14ac:dyDescent="0.25">
      <c r="A930" t="s">
        <v>43</v>
      </c>
      <c r="B930" t="s">
        <v>38</v>
      </c>
      <c r="C930" t="s">
        <v>48</v>
      </c>
      <c r="D930" t="s">
        <v>47</v>
      </c>
      <c r="E930">
        <v>12</v>
      </c>
      <c r="F930" t="str">
        <f t="shared" si="14"/>
        <v>Aggregate1-in-10August Monthly System Peak Day30% Cycling12</v>
      </c>
      <c r="G930">
        <v>13.94955</v>
      </c>
      <c r="H930">
        <v>13.94956</v>
      </c>
      <c r="I930">
        <v>87.787999999999997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1134</v>
      </c>
      <c r="P930" t="s">
        <v>58</v>
      </c>
      <c r="Q930" t="s">
        <v>60</v>
      </c>
      <c r="R930" t="s">
        <v>66</v>
      </c>
    </row>
    <row r="931" spans="1:18" x14ac:dyDescent="0.25">
      <c r="A931" t="s">
        <v>30</v>
      </c>
      <c r="B931" t="s">
        <v>38</v>
      </c>
      <c r="C931" t="s">
        <v>48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1.0452779999999999</v>
      </c>
      <c r="H931">
        <v>1.0452779999999999</v>
      </c>
      <c r="I931">
        <v>86.830799999999996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3540</v>
      </c>
      <c r="P931" t="s">
        <v>58</v>
      </c>
      <c r="Q931" t="s">
        <v>60</v>
      </c>
      <c r="R931" t="s">
        <v>66</v>
      </c>
    </row>
    <row r="932" spans="1:18" x14ac:dyDescent="0.25">
      <c r="A932" t="s">
        <v>28</v>
      </c>
      <c r="B932" t="s">
        <v>38</v>
      </c>
      <c r="C932" t="s">
        <v>48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8.8189250000000001</v>
      </c>
      <c r="H932">
        <v>8.8189250000000001</v>
      </c>
      <c r="I932">
        <v>86.830799999999996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3540</v>
      </c>
      <c r="P932" t="s">
        <v>58</v>
      </c>
      <c r="Q932" t="s">
        <v>60</v>
      </c>
      <c r="R932" t="s">
        <v>66</v>
      </c>
    </row>
    <row r="933" spans="1:18" x14ac:dyDescent="0.25">
      <c r="A933" t="s">
        <v>29</v>
      </c>
      <c r="B933" t="s">
        <v>38</v>
      </c>
      <c r="C933" t="s">
        <v>48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4.0070589999999999</v>
      </c>
      <c r="H933">
        <v>4.0070589999999999</v>
      </c>
      <c r="I933">
        <v>86.830799999999996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3540</v>
      </c>
      <c r="P933" t="s">
        <v>58</v>
      </c>
      <c r="Q933" t="s">
        <v>60</v>
      </c>
      <c r="R933" t="s">
        <v>66</v>
      </c>
    </row>
    <row r="934" spans="1:18" x14ac:dyDescent="0.25">
      <c r="A934" t="s">
        <v>43</v>
      </c>
      <c r="B934" t="s">
        <v>38</v>
      </c>
      <c r="C934" t="s">
        <v>48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31.218990000000002</v>
      </c>
      <c r="H934">
        <v>31.218990000000002</v>
      </c>
      <c r="I934">
        <v>86.830799999999996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3540</v>
      </c>
      <c r="P934" t="s">
        <v>58</v>
      </c>
      <c r="Q934" t="s">
        <v>60</v>
      </c>
      <c r="R934" t="s">
        <v>66</v>
      </c>
    </row>
    <row r="935" spans="1:18" x14ac:dyDescent="0.25">
      <c r="A935" t="s">
        <v>30</v>
      </c>
      <c r="B935" t="s">
        <v>38</v>
      </c>
      <c r="C935" t="s">
        <v>48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1.061466</v>
      </c>
      <c r="H935">
        <v>1.061466</v>
      </c>
      <c r="I935">
        <v>87.063000000000002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4674</v>
      </c>
      <c r="P935" t="s">
        <v>58</v>
      </c>
      <c r="Q935" t="s">
        <v>60</v>
      </c>
    </row>
    <row r="936" spans="1:18" x14ac:dyDescent="0.25">
      <c r="A936" t="s">
        <v>28</v>
      </c>
      <c r="B936" t="s">
        <v>38</v>
      </c>
      <c r="C936" t="s">
        <v>48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9.6315880000000007</v>
      </c>
      <c r="H936">
        <v>9.6315880000000007</v>
      </c>
      <c r="I936">
        <v>87.063000000000002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4674</v>
      </c>
      <c r="P936" t="s">
        <v>58</v>
      </c>
      <c r="Q936" t="s">
        <v>60</v>
      </c>
    </row>
    <row r="937" spans="1:18" x14ac:dyDescent="0.25">
      <c r="A937" t="s">
        <v>29</v>
      </c>
      <c r="B937" t="s">
        <v>38</v>
      </c>
      <c r="C937" t="s">
        <v>48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4.0799380000000003</v>
      </c>
      <c r="H937">
        <v>4.0799390000000004</v>
      </c>
      <c r="I937">
        <v>87.063000000000002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4674</v>
      </c>
      <c r="P937" t="s">
        <v>58</v>
      </c>
      <c r="Q937" t="s">
        <v>60</v>
      </c>
    </row>
    <row r="938" spans="1:18" x14ac:dyDescent="0.25">
      <c r="A938" t="s">
        <v>43</v>
      </c>
      <c r="B938" t="s">
        <v>38</v>
      </c>
      <c r="C938" t="s">
        <v>48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45.018039999999999</v>
      </c>
      <c r="H938">
        <v>45.018039999999999</v>
      </c>
      <c r="I938">
        <v>87.063000000000002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4674</v>
      </c>
      <c r="P938" t="s">
        <v>58</v>
      </c>
      <c r="Q938" t="s">
        <v>60</v>
      </c>
    </row>
    <row r="939" spans="1:18" x14ac:dyDescent="0.25">
      <c r="A939" t="s">
        <v>30</v>
      </c>
      <c r="B939" t="s">
        <v>38</v>
      </c>
      <c r="C939" t="s">
        <v>37</v>
      </c>
      <c r="D939" t="s">
        <v>47</v>
      </c>
      <c r="E939">
        <v>12</v>
      </c>
      <c r="F939" t="str">
        <f t="shared" si="14"/>
        <v>Average Per Ton1-in-10August Typical Event Day30% Cycling12</v>
      </c>
      <c r="G939">
        <v>1.100241</v>
      </c>
      <c r="H939">
        <v>1.100241</v>
      </c>
      <c r="I939">
        <v>88.182599999999994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1134</v>
      </c>
      <c r="P939" t="s">
        <v>58</v>
      </c>
      <c r="Q939" t="s">
        <v>60</v>
      </c>
      <c r="R939" t="s">
        <v>66</v>
      </c>
    </row>
    <row r="940" spans="1:18" x14ac:dyDescent="0.25">
      <c r="A940" t="s">
        <v>28</v>
      </c>
      <c r="B940" t="s">
        <v>38</v>
      </c>
      <c r="C940" t="s">
        <v>37</v>
      </c>
      <c r="D940" t="s">
        <v>47</v>
      </c>
      <c r="E940">
        <v>12</v>
      </c>
      <c r="F940" t="str">
        <f t="shared" si="14"/>
        <v>Average Per Premise1-in-10August Typical Event Day30% Cycling12</v>
      </c>
      <c r="G940">
        <v>12.171049999999999</v>
      </c>
      <c r="H940">
        <v>12.171049999999999</v>
      </c>
      <c r="I940">
        <v>88.182599999999994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1134</v>
      </c>
      <c r="P940" t="s">
        <v>58</v>
      </c>
      <c r="Q940" t="s">
        <v>60</v>
      </c>
      <c r="R940" t="s">
        <v>66</v>
      </c>
    </row>
    <row r="941" spans="1:18" x14ac:dyDescent="0.25">
      <c r="A941" t="s">
        <v>29</v>
      </c>
      <c r="B941" t="s">
        <v>38</v>
      </c>
      <c r="C941" t="s">
        <v>37</v>
      </c>
      <c r="D941" t="s">
        <v>47</v>
      </c>
      <c r="E941">
        <v>12</v>
      </c>
      <c r="F941" t="str">
        <f t="shared" si="14"/>
        <v>Average Per Device1-in-10August Typical Event Day30% Cycling12</v>
      </c>
      <c r="G941">
        <v>4.2559269999999998</v>
      </c>
      <c r="H941">
        <v>4.2559269999999998</v>
      </c>
      <c r="I941">
        <v>88.182599999999994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1134</v>
      </c>
      <c r="P941" t="s">
        <v>58</v>
      </c>
      <c r="Q941" t="s">
        <v>60</v>
      </c>
      <c r="R941" t="s">
        <v>66</v>
      </c>
    </row>
    <row r="942" spans="1:18" x14ac:dyDescent="0.25">
      <c r="A942" t="s">
        <v>43</v>
      </c>
      <c r="B942" t="s">
        <v>38</v>
      </c>
      <c r="C942" t="s">
        <v>37</v>
      </c>
      <c r="D942" t="s">
        <v>47</v>
      </c>
      <c r="E942">
        <v>12</v>
      </c>
      <c r="F942" t="str">
        <f t="shared" si="14"/>
        <v>Aggregate1-in-10August Typical Event Day30% Cycling12</v>
      </c>
      <c r="G942">
        <v>13.801970000000001</v>
      </c>
      <c r="H942">
        <v>13.801970000000001</v>
      </c>
      <c r="I942">
        <v>88.182599999999994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1134</v>
      </c>
      <c r="P942" t="s">
        <v>58</v>
      </c>
      <c r="Q942" t="s">
        <v>60</v>
      </c>
      <c r="R942" t="s">
        <v>66</v>
      </c>
    </row>
    <row r="943" spans="1:18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1.0212330000000001</v>
      </c>
      <c r="H943">
        <v>1.0212330000000001</v>
      </c>
      <c r="I943">
        <v>86.922300000000007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3540</v>
      </c>
      <c r="P943" t="s">
        <v>58</v>
      </c>
      <c r="Q943" t="s">
        <v>60</v>
      </c>
      <c r="R943" t="s">
        <v>66</v>
      </c>
    </row>
    <row r="944" spans="1:18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8.6160650000000008</v>
      </c>
      <c r="H944">
        <v>8.6160650000000008</v>
      </c>
      <c r="I944">
        <v>86.922300000000007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3540</v>
      </c>
      <c r="P944" t="s">
        <v>58</v>
      </c>
      <c r="Q944" t="s">
        <v>60</v>
      </c>
      <c r="R944" t="s">
        <v>66</v>
      </c>
    </row>
    <row r="945" spans="1:18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3.9148849999999999</v>
      </c>
      <c r="H945">
        <v>3.9148849999999999</v>
      </c>
      <c r="I945">
        <v>86.922300000000007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3540</v>
      </c>
      <c r="P945" t="s">
        <v>58</v>
      </c>
      <c r="Q945" t="s">
        <v>60</v>
      </c>
      <c r="R945" t="s">
        <v>66</v>
      </c>
    </row>
    <row r="946" spans="1:18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30.500869999999999</v>
      </c>
      <c r="H946">
        <v>30.500869999999999</v>
      </c>
      <c r="I946">
        <v>86.922300000000007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3540</v>
      </c>
      <c r="P946" t="s">
        <v>58</v>
      </c>
      <c r="Q946" t="s">
        <v>60</v>
      </c>
      <c r="R946" t="s">
        <v>66</v>
      </c>
    </row>
    <row r="947" spans="1:18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1.0404009999999999</v>
      </c>
      <c r="H947">
        <v>1.0404009999999999</v>
      </c>
      <c r="I947">
        <v>87.228099999999998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4674</v>
      </c>
      <c r="P947" t="s">
        <v>58</v>
      </c>
      <c r="Q947" t="s">
        <v>60</v>
      </c>
    </row>
    <row r="948" spans="1:18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9.4404450000000004</v>
      </c>
      <c r="H948">
        <v>9.4404450000000004</v>
      </c>
      <c r="I948">
        <v>87.228099999999998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4674</v>
      </c>
      <c r="P948" t="s">
        <v>58</v>
      </c>
      <c r="Q948" t="s">
        <v>60</v>
      </c>
    </row>
    <row r="949" spans="1:18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3.9989699999999999</v>
      </c>
      <c r="H949">
        <v>3.9989699999999999</v>
      </c>
      <c r="I949">
        <v>87.228099999999998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4674</v>
      </c>
      <c r="P949" t="s">
        <v>58</v>
      </c>
      <c r="Q949" t="s">
        <v>60</v>
      </c>
    </row>
    <row r="950" spans="1:18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44.124639999999999</v>
      </c>
      <c r="H950">
        <v>44.124639999999999</v>
      </c>
      <c r="I950">
        <v>87.228099999999998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4674</v>
      </c>
      <c r="P950" t="s">
        <v>58</v>
      </c>
      <c r="Q950" t="s">
        <v>60</v>
      </c>
    </row>
    <row r="951" spans="1:18" x14ac:dyDescent="0.25">
      <c r="A951" t="s">
        <v>30</v>
      </c>
      <c r="B951" t="s">
        <v>38</v>
      </c>
      <c r="C951" t="s">
        <v>49</v>
      </c>
      <c r="D951" t="s">
        <v>47</v>
      </c>
      <c r="E951">
        <v>12</v>
      </c>
      <c r="F951" t="str">
        <f t="shared" si="14"/>
        <v>Average Per Ton1-in-10July Monthly System Peak Day30% Cycling12</v>
      </c>
      <c r="G951">
        <v>1.103572</v>
      </c>
      <c r="H951">
        <v>1.103572</v>
      </c>
      <c r="I951">
        <v>87.5762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1134</v>
      </c>
      <c r="P951" t="s">
        <v>58</v>
      </c>
      <c r="Q951" t="s">
        <v>60</v>
      </c>
      <c r="R951" t="s">
        <v>67</v>
      </c>
    </row>
    <row r="952" spans="1:18" x14ac:dyDescent="0.25">
      <c r="A952" t="s">
        <v>28</v>
      </c>
      <c r="B952" t="s">
        <v>38</v>
      </c>
      <c r="C952" t="s">
        <v>49</v>
      </c>
      <c r="D952" t="s">
        <v>47</v>
      </c>
      <c r="E952">
        <v>12</v>
      </c>
      <c r="F952" t="str">
        <f t="shared" si="14"/>
        <v>Average Per Premise1-in-10July Monthly System Peak Day30% Cycling12</v>
      </c>
      <c r="G952">
        <v>12.20791</v>
      </c>
      <c r="H952">
        <v>12.20791</v>
      </c>
      <c r="I952">
        <v>87.5762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1134</v>
      </c>
      <c r="P952" t="s">
        <v>58</v>
      </c>
      <c r="Q952" t="s">
        <v>60</v>
      </c>
      <c r="R952" t="s">
        <v>67</v>
      </c>
    </row>
    <row r="953" spans="1:18" x14ac:dyDescent="0.25">
      <c r="A953" t="s">
        <v>29</v>
      </c>
      <c r="B953" t="s">
        <v>38</v>
      </c>
      <c r="C953" t="s">
        <v>49</v>
      </c>
      <c r="D953" t="s">
        <v>47</v>
      </c>
      <c r="E953">
        <v>12</v>
      </c>
      <c r="F953" t="str">
        <f t="shared" si="14"/>
        <v>Average Per Device1-in-10July Monthly System Peak Day30% Cycling12</v>
      </c>
      <c r="G953">
        <v>4.2688139999999999</v>
      </c>
      <c r="H953">
        <v>4.2688139999999999</v>
      </c>
      <c r="I953">
        <v>87.5762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1134</v>
      </c>
      <c r="P953" t="s">
        <v>58</v>
      </c>
      <c r="Q953" t="s">
        <v>60</v>
      </c>
      <c r="R953" t="s">
        <v>67</v>
      </c>
    </row>
    <row r="954" spans="1:18" x14ac:dyDescent="0.25">
      <c r="A954" t="s">
        <v>43</v>
      </c>
      <c r="B954" t="s">
        <v>38</v>
      </c>
      <c r="C954" t="s">
        <v>49</v>
      </c>
      <c r="D954" t="s">
        <v>47</v>
      </c>
      <c r="E954">
        <v>12</v>
      </c>
      <c r="F954" t="str">
        <f t="shared" si="14"/>
        <v>Aggregate1-in-10July Monthly System Peak Day30% Cycling12</v>
      </c>
      <c r="G954">
        <v>13.843769999999999</v>
      </c>
      <c r="H954">
        <v>13.843769999999999</v>
      </c>
      <c r="I954">
        <v>87.5762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1134</v>
      </c>
      <c r="P954" t="s">
        <v>58</v>
      </c>
      <c r="Q954" t="s">
        <v>60</v>
      </c>
      <c r="R954" t="s">
        <v>67</v>
      </c>
    </row>
    <row r="955" spans="1:18" x14ac:dyDescent="0.25">
      <c r="A955" t="s">
        <v>30</v>
      </c>
      <c r="B955" t="s">
        <v>38</v>
      </c>
      <c r="C955" t="s">
        <v>49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1.0292030000000001</v>
      </c>
      <c r="H955">
        <v>1.0292030000000001</v>
      </c>
      <c r="I955">
        <v>86.4054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3540</v>
      </c>
      <c r="P955" t="s">
        <v>58</v>
      </c>
      <c r="Q955" t="s">
        <v>60</v>
      </c>
      <c r="R955" t="s">
        <v>67</v>
      </c>
    </row>
    <row r="956" spans="1:18" x14ac:dyDescent="0.25">
      <c r="A956" t="s">
        <v>28</v>
      </c>
      <c r="B956" t="s">
        <v>38</v>
      </c>
      <c r="C956" t="s">
        <v>49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8.6833069999999992</v>
      </c>
      <c r="H956">
        <v>8.6833080000000002</v>
      </c>
      <c r="I956">
        <v>86.4054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3540</v>
      </c>
      <c r="P956" t="s">
        <v>58</v>
      </c>
      <c r="Q956" t="s">
        <v>60</v>
      </c>
      <c r="R956" t="s">
        <v>67</v>
      </c>
    </row>
    <row r="957" spans="1:18" x14ac:dyDescent="0.25">
      <c r="A957" t="s">
        <v>29</v>
      </c>
      <c r="B957" t="s">
        <v>38</v>
      </c>
      <c r="C957" t="s">
        <v>49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3.9454379999999998</v>
      </c>
      <c r="H957">
        <v>3.9454379999999998</v>
      </c>
      <c r="I957">
        <v>86.4054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3540</v>
      </c>
      <c r="P957" t="s">
        <v>58</v>
      </c>
      <c r="Q957" t="s">
        <v>60</v>
      </c>
      <c r="R957" t="s">
        <v>67</v>
      </c>
    </row>
    <row r="958" spans="1:18" x14ac:dyDescent="0.25">
      <c r="A958" t="s">
        <v>43</v>
      </c>
      <c r="B958" t="s">
        <v>38</v>
      </c>
      <c r="C958" t="s">
        <v>49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30.738910000000001</v>
      </c>
      <c r="H958">
        <v>30.738910000000001</v>
      </c>
      <c r="I958">
        <v>86.4054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3540</v>
      </c>
      <c r="P958" t="s">
        <v>58</v>
      </c>
      <c r="Q958" t="s">
        <v>60</v>
      </c>
      <c r="R958" t="s">
        <v>67</v>
      </c>
    </row>
    <row r="959" spans="1:18" x14ac:dyDescent="0.25">
      <c r="A959" t="s">
        <v>30</v>
      </c>
      <c r="B959" t="s">
        <v>38</v>
      </c>
      <c r="C959" t="s">
        <v>49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1.047245</v>
      </c>
      <c r="H959">
        <v>1.047245</v>
      </c>
      <c r="I959">
        <v>86.689400000000006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4674</v>
      </c>
      <c r="P959" t="s">
        <v>58</v>
      </c>
      <c r="Q959" t="s">
        <v>60</v>
      </c>
    </row>
    <row r="960" spans="1:18" x14ac:dyDescent="0.25">
      <c r="A960" t="s">
        <v>28</v>
      </c>
      <c r="B960" t="s">
        <v>38</v>
      </c>
      <c r="C960" t="s">
        <v>49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9.5025530000000007</v>
      </c>
      <c r="H960">
        <v>9.5025530000000007</v>
      </c>
      <c r="I960">
        <v>86.689400000000006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4674</v>
      </c>
      <c r="P960" t="s">
        <v>58</v>
      </c>
      <c r="Q960" t="s">
        <v>60</v>
      </c>
    </row>
    <row r="961" spans="1:18" x14ac:dyDescent="0.25">
      <c r="A961" t="s">
        <v>29</v>
      </c>
      <c r="B961" t="s">
        <v>38</v>
      </c>
      <c r="C961" t="s">
        <v>49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4.0252790000000003</v>
      </c>
      <c r="H961">
        <v>4.0252790000000003</v>
      </c>
      <c r="I961">
        <v>86.689400000000006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4674</v>
      </c>
      <c r="P961" t="s">
        <v>58</v>
      </c>
      <c r="Q961" t="s">
        <v>60</v>
      </c>
    </row>
    <row r="962" spans="1:18" x14ac:dyDescent="0.25">
      <c r="A962" t="s">
        <v>43</v>
      </c>
      <c r="B962" t="s">
        <v>38</v>
      </c>
      <c r="C962" t="s">
        <v>49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44.414929999999998</v>
      </c>
      <c r="H962">
        <v>44.414929999999998</v>
      </c>
      <c r="I962">
        <v>86.689400000000006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4674</v>
      </c>
      <c r="P962" t="s">
        <v>58</v>
      </c>
      <c r="Q962" t="s">
        <v>60</v>
      </c>
    </row>
    <row r="963" spans="1:18" x14ac:dyDescent="0.25">
      <c r="A963" t="s">
        <v>30</v>
      </c>
      <c r="B963" t="s">
        <v>38</v>
      </c>
      <c r="C963" t="s">
        <v>50</v>
      </c>
      <c r="D963" t="s">
        <v>47</v>
      </c>
      <c r="E963">
        <v>12</v>
      </c>
      <c r="F963" t="str">
        <f t="shared" ref="F963:F1026" si="15">CONCATENATE(A963,B963,C963,D963,E963)</f>
        <v>Average Per Ton1-in-10June Monthly System Peak Day30% Cycling12</v>
      </c>
      <c r="G963">
        <v>1.048592</v>
      </c>
      <c r="H963">
        <v>1.048592</v>
      </c>
      <c r="I963">
        <v>83.578199999999995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1134</v>
      </c>
      <c r="P963" t="s">
        <v>58</v>
      </c>
      <c r="Q963" t="s">
        <v>60</v>
      </c>
      <c r="R963" t="s">
        <v>68</v>
      </c>
    </row>
    <row r="964" spans="1:18" x14ac:dyDescent="0.25">
      <c r="A964" t="s">
        <v>28</v>
      </c>
      <c r="B964" t="s">
        <v>38</v>
      </c>
      <c r="C964" t="s">
        <v>50</v>
      </c>
      <c r="D964" t="s">
        <v>47</v>
      </c>
      <c r="E964">
        <v>12</v>
      </c>
      <c r="F964" t="str">
        <f t="shared" si="15"/>
        <v>Average Per Premise1-in-10June Monthly System Peak Day30% Cycling12</v>
      </c>
      <c r="G964">
        <v>11.5997</v>
      </c>
      <c r="H964">
        <v>11.5997</v>
      </c>
      <c r="I964">
        <v>83.578199999999995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1134</v>
      </c>
      <c r="P964" t="s">
        <v>58</v>
      </c>
      <c r="Q964" t="s">
        <v>60</v>
      </c>
      <c r="R964" t="s">
        <v>68</v>
      </c>
    </row>
    <row r="965" spans="1:18" x14ac:dyDescent="0.25">
      <c r="A965" t="s">
        <v>29</v>
      </c>
      <c r="B965" t="s">
        <v>38</v>
      </c>
      <c r="C965" t="s">
        <v>50</v>
      </c>
      <c r="D965" t="s">
        <v>47</v>
      </c>
      <c r="E965">
        <v>12</v>
      </c>
      <c r="F965" t="str">
        <f t="shared" si="15"/>
        <v>Average Per Device1-in-10June Monthly System Peak Day30% Cycling12</v>
      </c>
      <c r="G965">
        <v>4.0561400000000001</v>
      </c>
      <c r="H965">
        <v>4.0561410000000002</v>
      </c>
      <c r="I965">
        <v>83.578199999999995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1134</v>
      </c>
      <c r="P965" t="s">
        <v>58</v>
      </c>
      <c r="Q965" t="s">
        <v>60</v>
      </c>
      <c r="R965" t="s">
        <v>68</v>
      </c>
    </row>
    <row r="966" spans="1:18" x14ac:dyDescent="0.25">
      <c r="A966" t="s">
        <v>43</v>
      </c>
      <c r="B966" t="s">
        <v>38</v>
      </c>
      <c r="C966" t="s">
        <v>50</v>
      </c>
      <c r="D966" t="s">
        <v>47</v>
      </c>
      <c r="E966">
        <v>12</v>
      </c>
      <c r="F966" t="str">
        <f t="shared" si="15"/>
        <v>Aggregate1-in-10June Monthly System Peak Day30% Cycling12</v>
      </c>
      <c r="G966">
        <v>13.154059999999999</v>
      </c>
      <c r="H966">
        <v>13.154059999999999</v>
      </c>
      <c r="I966">
        <v>83.578199999999995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1134</v>
      </c>
      <c r="P966" t="s">
        <v>58</v>
      </c>
      <c r="Q966" t="s">
        <v>60</v>
      </c>
      <c r="R966" t="s">
        <v>68</v>
      </c>
    </row>
    <row r="967" spans="1:18" x14ac:dyDescent="0.25">
      <c r="A967" t="s">
        <v>30</v>
      </c>
      <c r="B967" t="s">
        <v>38</v>
      </c>
      <c r="C967" t="s">
        <v>50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0.9242416</v>
      </c>
      <c r="H967">
        <v>0.9242416</v>
      </c>
      <c r="I967">
        <v>82.407899999999998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3540</v>
      </c>
      <c r="P967" t="s">
        <v>58</v>
      </c>
      <c r="Q967" t="s">
        <v>60</v>
      </c>
      <c r="R967" t="s">
        <v>68</v>
      </c>
    </row>
    <row r="968" spans="1:18" x14ac:dyDescent="0.25">
      <c r="A968" t="s">
        <v>28</v>
      </c>
      <c r="B968" t="s">
        <v>38</v>
      </c>
      <c r="C968" t="s">
        <v>50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7.7977530000000002</v>
      </c>
      <c r="H968">
        <v>7.7977530000000002</v>
      </c>
      <c r="I968">
        <v>82.407899999999998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3540</v>
      </c>
      <c r="P968" t="s">
        <v>58</v>
      </c>
      <c r="Q968" t="s">
        <v>60</v>
      </c>
      <c r="R968" t="s">
        <v>68</v>
      </c>
    </row>
    <row r="969" spans="1:18" x14ac:dyDescent="0.25">
      <c r="A969" t="s">
        <v>29</v>
      </c>
      <c r="B969" t="s">
        <v>38</v>
      </c>
      <c r="C969" t="s">
        <v>50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3.5430679999999999</v>
      </c>
      <c r="H969">
        <v>3.5430679999999999</v>
      </c>
      <c r="I969">
        <v>82.407899999999998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3540</v>
      </c>
      <c r="P969" t="s">
        <v>58</v>
      </c>
      <c r="Q969" t="s">
        <v>60</v>
      </c>
      <c r="R969" t="s">
        <v>68</v>
      </c>
    </row>
    <row r="970" spans="1:18" x14ac:dyDescent="0.25">
      <c r="A970" t="s">
        <v>43</v>
      </c>
      <c r="B970" t="s">
        <v>38</v>
      </c>
      <c r="C970" t="s">
        <v>50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27.604050000000001</v>
      </c>
      <c r="H970">
        <v>27.604040000000001</v>
      </c>
      <c r="I970">
        <v>82.407899999999998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3540</v>
      </c>
      <c r="P970" t="s">
        <v>58</v>
      </c>
      <c r="Q970" t="s">
        <v>60</v>
      </c>
      <c r="R970" t="s">
        <v>68</v>
      </c>
    </row>
    <row r="971" spans="1:18" x14ac:dyDescent="0.25">
      <c r="A971" t="s">
        <v>30</v>
      </c>
      <c r="B971" t="s">
        <v>38</v>
      </c>
      <c r="C971" t="s">
        <v>50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0.95440910000000001</v>
      </c>
      <c r="H971">
        <v>0.95440899999999995</v>
      </c>
      <c r="I971">
        <v>82.691800000000001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4674</v>
      </c>
      <c r="P971" t="s">
        <v>58</v>
      </c>
      <c r="Q971" t="s">
        <v>60</v>
      </c>
    </row>
    <row r="972" spans="1:18" x14ac:dyDescent="0.25">
      <c r="A972" t="s">
        <v>28</v>
      </c>
      <c r="B972" t="s">
        <v>38</v>
      </c>
      <c r="C972" t="s">
        <v>50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8.6601700000000008</v>
      </c>
      <c r="H972">
        <v>8.6601689999999998</v>
      </c>
      <c r="I972">
        <v>82.691800000000001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4674</v>
      </c>
      <c r="P972" t="s">
        <v>58</v>
      </c>
      <c r="Q972" t="s">
        <v>60</v>
      </c>
    </row>
    <row r="973" spans="1:18" x14ac:dyDescent="0.25">
      <c r="A973" t="s">
        <v>29</v>
      </c>
      <c r="B973" t="s">
        <v>38</v>
      </c>
      <c r="C973" t="s">
        <v>50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3.6684459999999999</v>
      </c>
      <c r="H973">
        <v>3.6684459999999999</v>
      </c>
      <c r="I973">
        <v>82.691800000000001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4674</v>
      </c>
      <c r="P973" t="s">
        <v>58</v>
      </c>
      <c r="Q973" t="s">
        <v>60</v>
      </c>
    </row>
    <row r="974" spans="1:18" x14ac:dyDescent="0.25">
      <c r="A974" t="s">
        <v>43</v>
      </c>
      <c r="B974" t="s">
        <v>38</v>
      </c>
      <c r="C974" t="s">
        <v>50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40.477629999999998</v>
      </c>
      <c r="H974">
        <v>40.477629999999998</v>
      </c>
      <c r="I974">
        <v>82.691800000000001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4674</v>
      </c>
      <c r="P974" t="s">
        <v>58</v>
      </c>
      <c r="Q974" t="s">
        <v>60</v>
      </c>
    </row>
    <row r="975" spans="1:18" x14ac:dyDescent="0.25">
      <c r="A975" t="s">
        <v>30</v>
      </c>
      <c r="B975" t="s">
        <v>38</v>
      </c>
      <c r="C975" t="s">
        <v>51</v>
      </c>
      <c r="D975" t="s">
        <v>47</v>
      </c>
      <c r="E975">
        <v>12</v>
      </c>
      <c r="F975" t="str">
        <f t="shared" si="15"/>
        <v>Average Per Ton1-in-10May Monthly System Peak Day30% Cycling12</v>
      </c>
      <c r="G975">
        <v>1.079021</v>
      </c>
      <c r="H975">
        <v>1.079021</v>
      </c>
      <c r="I975">
        <v>89.449799999999996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1134</v>
      </c>
      <c r="P975" t="s">
        <v>58</v>
      </c>
      <c r="Q975" t="s">
        <v>60</v>
      </c>
      <c r="R975" t="s">
        <v>69</v>
      </c>
    </row>
    <row r="976" spans="1:18" x14ac:dyDescent="0.25">
      <c r="A976" t="s">
        <v>28</v>
      </c>
      <c r="B976" t="s">
        <v>38</v>
      </c>
      <c r="C976" t="s">
        <v>51</v>
      </c>
      <c r="D976" t="s">
        <v>47</v>
      </c>
      <c r="E976">
        <v>12</v>
      </c>
      <c r="F976" t="str">
        <f t="shared" si="15"/>
        <v>Average Per Premise1-in-10May Monthly System Peak Day30% Cycling12</v>
      </c>
      <c r="G976">
        <v>11.93632</v>
      </c>
      <c r="H976">
        <v>11.93632</v>
      </c>
      <c r="I976">
        <v>89.449799999999996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1134</v>
      </c>
      <c r="P976" t="s">
        <v>58</v>
      </c>
      <c r="Q976" t="s">
        <v>60</v>
      </c>
      <c r="R976" t="s">
        <v>69</v>
      </c>
    </row>
    <row r="977" spans="1:18" x14ac:dyDescent="0.25">
      <c r="A977" t="s">
        <v>29</v>
      </c>
      <c r="B977" t="s">
        <v>38</v>
      </c>
      <c r="C977" t="s">
        <v>51</v>
      </c>
      <c r="D977" t="s">
        <v>47</v>
      </c>
      <c r="E977">
        <v>12</v>
      </c>
      <c r="F977" t="str">
        <f t="shared" si="15"/>
        <v>Average Per Device1-in-10May Monthly System Peak Day30% Cycling12</v>
      </c>
      <c r="G977">
        <v>4.1738460000000002</v>
      </c>
      <c r="H977">
        <v>4.1738460000000002</v>
      </c>
      <c r="I977">
        <v>89.449799999999996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1134</v>
      </c>
      <c r="P977" t="s">
        <v>58</v>
      </c>
      <c r="Q977" t="s">
        <v>60</v>
      </c>
      <c r="R977" t="s">
        <v>69</v>
      </c>
    </row>
    <row r="978" spans="1:18" x14ac:dyDescent="0.25">
      <c r="A978" t="s">
        <v>43</v>
      </c>
      <c r="B978" t="s">
        <v>38</v>
      </c>
      <c r="C978" t="s">
        <v>51</v>
      </c>
      <c r="D978" t="s">
        <v>47</v>
      </c>
      <c r="E978">
        <v>12</v>
      </c>
      <c r="F978" t="str">
        <f t="shared" si="15"/>
        <v>Aggregate1-in-10May Monthly System Peak Day30% Cycling12</v>
      </c>
      <c r="G978">
        <v>13.535780000000001</v>
      </c>
      <c r="H978">
        <v>13.535780000000001</v>
      </c>
      <c r="I978">
        <v>89.449799999999996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1134</v>
      </c>
      <c r="P978" t="s">
        <v>58</v>
      </c>
      <c r="Q978" t="s">
        <v>60</v>
      </c>
      <c r="R978" t="s">
        <v>69</v>
      </c>
    </row>
    <row r="979" spans="1:18" x14ac:dyDescent="0.25">
      <c r="A979" t="s">
        <v>30</v>
      </c>
      <c r="B979" t="s">
        <v>38</v>
      </c>
      <c r="C979" t="s">
        <v>51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0.98322140000000002</v>
      </c>
      <c r="H979">
        <v>0.98322129999999996</v>
      </c>
      <c r="I979">
        <v>88.524000000000001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3540</v>
      </c>
      <c r="P979" t="s">
        <v>58</v>
      </c>
      <c r="Q979" t="s">
        <v>60</v>
      </c>
      <c r="R979" t="s">
        <v>69</v>
      </c>
    </row>
    <row r="980" spans="1:18" x14ac:dyDescent="0.25">
      <c r="A980" t="s">
        <v>28</v>
      </c>
      <c r="B980" t="s">
        <v>38</v>
      </c>
      <c r="C980" t="s">
        <v>51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8.2953600000000005</v>
      </c>
      <c r="H980">
        <v>8.2953600000000005</v>
      </c>
      <c r="I980">
        <v>88.524000000000001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3540</v>
      </c>
      <c r="P980" t="s">
        <v>58</v>
      </c>
      <c r="Q980" t="s">
        <v>60</v>
      </c>
      <c r="R980" t="s">
        <v>69</v>
      </c>
    </row>
    <row r="981" spans="1:18" x14ac:dyDescent="0.25">
      <c r="A981" t="s">
        <v>29</v>
      </c>
      <c r="B981" t="s">
        <v>38</v>
      </c>
      <c r="C981" t="s">
        <v>51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3.7691669999999999</v>
      </c>
      <c r="H981">
        <v>3.7691659999999998</v>
      </c>
      <c r="I981">
        <v>88.524000000000001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3540</v>
      </c>
      <c r="P981" t="s">
        <v>58</v>
      </c>
      <c r="Q981" t="s">
        <v>60</v>
      </c>
      <c r="R981" t="s">
        <v>69</v>
      </c>
    </row>
    <row r="982" spans="1:18" x14ac:dyDescent="0.25">
      <c r="A982" t="s">
        <v>43</v>
      </c>
      <c r="B982" t="s">
        <v>38</v>
      </c>
      <c r="C982" t="s">
        <v>51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29.365580000000001</v>
      </c>
      <c r="H982">
        <v>29.365570000000002</v>
      </c>
      <c r="I982">
        <v>88.524000000000001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3540</v>
      </c>
      <c r="P982" t="s">
        <v>58</v>
      </c>
      <c r="Q982" t="s">
        <v>60</v>
      </c>
      <c r="R982" t="s">
        <v>69</v>
      </c>
    </row>
    <row r="983" spans="1:18" x14ac:dyDescent="0.25">
      <c r="A983" t="s">
        <v>30</v>
      </c>
      <c r="B983" t="s">
        <v>38</v>
      </c>
      <c r="C983" t="s">
        <v>51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1.006462</v>
      </c>
      <c r="H983">
        <v>1.006462</v>
      </c>
      <c r="I983">
        <v>88.748599999999996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4674</v>
      </c>
      <c r="P983" t="s">
        <v>58</v>
      </c>
      <c r="Q983" t="s">
        <v>60</v>
      </c>
    </row>
    <row r="984" spans="1:18" x14ac:dyDescent="0.25">
      <c r="A984" t="s">
        <v>28</v>
      </c>
      <c r="B984" t="s">
        <v>38</v>
      </c>
      <c r="C984" t="s">
        <v>51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9.1324939999999994</v>
      </c>
      <c r="H984">
        <v>9.1324939999999994</v>
      </c>
      <c r="I984">
        <v>88.748599999999996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4674</v>
      </c>
      <c r="P984" t="s">
        <v>58</v>
      </c>
      <c r="Q984" t="s">
        <v>60</v>
      </c>
    </row>
    <row r="985" spans="1:18" x14ac:dyDescent="0.25">
      <c r="A985" t="s">
        <v>29</v>
      </c>
      <c r="B985" t="s">
        <v>38</v>
      </c>
      <c r="C985" t="s">
        <v>51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3.8685230000000002</v>
      </c>
      <c r="H985">
        <v>3.8685230000000002</v>
      </c>
      <c r="I985">
        <v>88.748599999999996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4674</v>
      </c>
      <c r="P985" t="s">
        <v>58</v>
      </c>
      <c r="Q985" t="s">
        <v>60</v>
      </c>
    </row>
    <row r="986" spans="1:18" x14ac:dyDescent="0.25">
      <c r="A986" t="s">
        <v>43</v>
      </c>
      <c r="B986" t="s">
        <v>38</v>
      </c>
      <c r="C986" t="s">
        <v>51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42.685279999999999</v>
      </c>
      <c r="H986">
        <v>42.685279999999999</v>
      </c>
      <c r="I986">
        <v>88.748599999999996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4674</v>
      </c>
      <c r="P986" t="s">
        <v>58</v>
      </c>
      <c r="Q986" t="s">
        <v>60</v>
      </c>
    </row>
    <row r="987" spans="1:18" x14ac:dyDescent="0.25">
      <c r="A987" t="s">
        <v>30</v>
      </c>
      <c r="B987" t="s">
        <v>38</v>
      </c>
      <c r="C987" t="s">
        <v>52</v>
      </c>
      <c r="D987" t="s">
        <v>47</v>
      </c>
      <c r="E987">
        <v>12</v>
      </c>
      <c r="F987" t="str">
        <f t="shared" si="15"/>
        <v>Average Per Ton1-in-10October Monthly System Peak Day30% Cycling12</v>
      </c>
      <c r="G987">
        <v>1.081993</v>
      </c>
      <c r="H987">
        <v>1.081993</v>
      </c>
      <c r="I987">
        <v>87.770399999999995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1134</v>
      </c>
      <c r="P987" t="s">
        <v>58</v>
      </c>
      <c r="Q987" t="s">
        <v>60</v>
      </c>
      <c r="R987" t="s">
        <v>70</v>
      </c>
    </row>
    <row r="988" spans="1:18" x14ac:dyDescent="0.25">
      <c r="A988" t="s">
        <v>28</v>
      </c>
      <c r="B988" t="s">
        <v>38</v>
      </c>
      <c r="C988" t="s">
        <v>52</v>
      </c>
      <c r="D988" t="s">
        <v>47</v>
      </c>
      <c r="E988">
        <v>12</v>
      </c>
      <c r="F988" t="str">
        <f t="shared" si="15"/>
        <v>Average Per Premise1-in-10October Monthly System Peak Day30% Cycling12</v>
      </c>
      <c r="G988">
        <v>11.969189999999999</v>
      </c>
      <c r="H988">
        <v>11.969189999999999</v>
      </c>
      <c r="I988">
        <v>87.770399999999995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1134</v>
      </c>
      <c r="P988" t="s">
        <v>58</v>
      </c>
      <c r="Q988" t="s">
        <v>60</v>
      </c>
      <c r="R988" t="s">
        <v>70</v>
      </c>
    </row>
    <row r="989" spans="1:18" x14ac:dyDescent="0.25">
      <c r="A989" t="s">
        <v>29</v>
      </c>
      <c r="B989" t="s">
        <v>38</v>
      </c>
      <c r="C989" t="s">
        <v>52</v>
      </c>
      <c r="D989" t="s">
        <v>47</v>
      </c>
      <c r="E989">
        <v>12</v>
      </c>
      <c r="F989" t="str">
        <f t="shared" si="15"/>
        <v>Average Per Device1-in-10October Monthly System Peak Day30% Cycling12</v>
      </c>
      <c r="G989">
        <v>4.1853410000000002</v>
      </c>
      <c r="H989">
        <v>4.1853410000000002</v>
      </c>
      <c r="I989">
        <v>87.770399999999995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1134</v>
      </c>
      <c r="P989" t="s">
        <v>58</v>
      </c>
      <c r="Q989" t="s">
        <v>60</v>
      </c>
      <c r="R989" t="s">
        <v>70</v>
      </c>
    </row>
    <row r="990" spans="1:18" x14ac:dyDescent="0.25">
      <c r="A990" t="s">
        <v>43</v>
      </c>
      <c r="B990" t="s">
        <v>38</v>
      </c>
      <c r="C990" t="s">
        <v>52</v>
      </c>
      <c r="D990" t="s">
        <v>47</v>
      </c>
      <c r="E990">
        <v>12</v>
      </c>
      <c r="F990" t="str">
        <f t="shared" si="15"/>
        <v>Aggregate1-in-10October Monthly System Peak Day30% Cycling12</v>
      </c>
      <c r="G990">
        <v>13.57306</v>
      </c>
      <c r="H990">
        <v>13.57306</v>
      </c>
      <c r="I990">
        <v>87.770399999999995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1134</v>
      </c>
      <c r="P990" t="s">
        <v>58</v>
      </c>
      <c r="Q990" t="s">
        <v>60</v>
      </c>
      <c r="R990" t="s">
        <v>70</v>
      </c>
    </row>
    <row r="991" spans="1:18" x14ac:dyDescent="0.25">
      <c r="A991" t="s">
        <v>30</v>
      </c>
      <c r="B991" t="s">
        <v>38</v>
      </c>
      <c r="C991" t="s">
        <v>52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0.98761359999999998</v>
      </c>
      <c r="H991">
        <v>0.98761359999999998</v>
      </c>
      <c r="I991">
        <v>86.653999999999996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3540</v>
      </c>
      <c r="P991" t="s">
        <v>58</v>
      </c>
      <c r="Q991" t="s">
        <v>60</v>
      </c>
      <c r="R991" t="s">
        <v>70</v>
      </c>
    </row>
    <row r="992" spans="1:18" x14ac:dyDescent="0.25">
      <c r="A992" t="s">
        <v>28</v>
      </c>
      <c r="B992" t="s">
        <v>38</v>
      </c>
      <c r="C992" t="s">
        <v>52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8.3324169999999995</v>
      </c>
      <c r="H992">
        <v>8.3324169999999995</v>
      </c>
      <c r="I992">
        <v>86.653999999999996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3540</v>
      </c>
      <c r="P992" t="s">
        <v>58</v>
      </c>
      <c r="Q992" t="s">
        <v>60</v>
      </c>
      <c r="R992" t="s">
        <v>70</v>
      </c>
    </row>
    <row r="993" spans="1:18" x14ac:dyDescent="0.25">
      <c r="A993" t="s">
        <v>29</v>
      </c>
      <c r="B993" t="s">
        <v>38</v>
      </c>
      <c r="C993" t="s">
        <v>52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3.7860040000000001</v>
      </c>
      <c r="H993">
        <v>3.7860040000000001</v>
      </c>
      <c r="I993">
        <v>86.653999999999996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3540</v>
      </c>
      <c r="P993" t="s">
        <v>58</v>
      </c>
      <c r="Q993" t="s">
        <v>60</v>
      </c>
      <c r="R993" t="s">
        <v>70</v>
      </c>
    </row>
    <row r="994" spans="1:18" x14ac:dyDescent="0.25">
      <c r="A994" t="s">
        <v>43</v>
      </c>
      <c r="B994" t="s">
        <v>38</v>
      </c>
      <c r="C994" t="s">
        <v>52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29.496759999999998</v>
      </c>
      <c r="H994">
        <v>29.496759999999998</v>
      </c>
      <c r="I994">
        <v>86.653999999999996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3540</v>
      </c>
      <c r="P994" t="s">
        <v>58</v>
      </c>
      <c r="Q994" t="s">
        <v>60</v>
      </c>
      <c r="R994" t="s">
        <v>70</v>
      </c>
    </row>
    <row r="995" spans="1:18" x14ac:dyDescent="0.25">
      <c r="A995" t="s">
        <v>30</v>
      </c>
      <c r="B995" t="s">
        <v>38</v>
      </c>
      <c r="C995" t="s">
        <v>52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1.01051</v>
      </c>
      <c r="H995">
        <v>1.01051</v>
      </c>
      <c r="I995">
        <v>86.924800000000005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4674</v>
      </c>
      <c r="P995" t="s">
        <v>58</v>
      </c>
      <c r="Q995" t="s">
        <v>60</v>
      </c>
    </row>
    <row r="996" spans="1:18" x14ac:dyDescent="0.25">
      <c r="A996" t="s">
        <v>28</v>
      </c>
      <c r="B996" t="s">
        <v>38</v>
      </c>
      <c r="C996" t="s">
        <v>52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9.1692210000000003</v>
      </c>
      <c r="H996">
        <v>9.1692210000000003</v>
      </c>
      <c r="I996">
        <v>86.924800000000005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4674</v>
      </c>
      <c r="P996" t="s">
        <v>58</v>
      </c>
      <c r="Q996" t="s">
        <v>60</v>
      </c>
    </row>
    <row r="997" spans="1:18" x14ac:dyDescent="0.25">
      <c r="A997" t="s">
        <v>29</v>
      </c>
      <c r="B997" t="s">
        <v>38</v>
      </c>
      <c r="C997" t="s">
        <v>52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3.88408</v>
      </c>
      <c r="H997">
        <v>3.88408</v>
      </c>
      <c r="I997">
        <v>86.924800000000005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4674</v>
      </c>
      <c r="P997" t="s">
        <v>58</v>
      </c>
      <c r="Q997" t="s">
        <v>60</v>
      </c>
    </row>
    <row r="998" spans="1:18" x14ac:dyDescent="0.25">
      <c r="A998" t="s">
        <v>43</v>
      </c>
      <c r="B998" t="s">
        <v>38</v>
      </c>
      <c r="C998" t="s">
        <v>52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42.856940000000002</v>
      </c>
      <c r="H998">
        <v>42.856940000000002</v>
      </c>
      <c r="I998">
        <v>86.924800000000005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4674</v>
      </c>
      <c r="P998" t="s">
        <v>58</v>
      </c>
      <c r="Q998" t="s">
        <v>60</v>
      </c>
    </row>
    <row r="999" spans="1:18" x14ac:dyDescent="0.25">
      <c r="A999" t="s">
        <v>30</v>
      </c>
      <c r="B999" t="s">
        <v>38</v>
      </c>
      <c r="C999" t="s">
        <v>53</v>
      </c>
      <c r="D999" t="s">
        <v>47</v>
      </c>
      <c r="E999">
        <v>12</v>
      </c>
      <c r="F999" t="str">
        <f t="shared" si="15"/>
        <v>Average Per Ton1-in-10September Monthly System Peak Day30% Cycling12</v>
      </c>
      <c r="G999">
        <v>1.1367929999999999</v>
      </c>
      <c r="H999">
        <v>1.1367929999999999</v>
      </c>
      <c r="I999">
        <v>93.787899999999993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1134</v>
      </c>
      <c r="P999" t="s">
        <v>58</v>
      </c>
      <c r="Q999" t="s">
        <v>60</v>
      </c>
      <c r="R999" t="s">
        <v>71</v>
      </c>
    </row>
    <row r="1000" spans="1:18" x14ac:dyDescent="0.25">
      <c r="A1000" t="s">
        <v>28</v>
      </c>
      <c r="B1000" t="s">
        <v>38</v>
      </c>
      <c r="C1000" t="s">
        <v>53</v>
      </c>
      <c r="D1000" t="s">
        <v>47</v>
      </c>
      <c r="E1000">
        <v>12</v>
      </c>
      <c r="F1000" t="str">
        <f t="shared" si="15"/>
        <v>Average Per Premise1-in-10September Monthly System Peak Day30% Cycling12</v>
      </c>
      <c r="G1000">
        <v>12.5754</v>
      </c>
      <c r="H1000">
        <v>12.5754</v>
      </c>
      <c r="I1000">
        <v>93.787899999999993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1134</v>
      </c>
      <c r="P1000" t="s">
        <v>58</v>
      </c>
      <c r="Q1000" t="s">
        <v>60</v>
      </c>
      <c r="R1000" t="s">
        <v>71</v>
      </c>
    </row>
    <row r="1001" spans="1:18" x14ac:dyDescent="0.25">
      <c r="A1001" t="s">
        <v>29</v>
      </c>
      <c r="B1001" t="s">
        <v>38</v>
      </c>
      <c r="C1001" t="s">
        <v>53</v>
      </c>
      <c r="D1001" t="s">
        <v>47</v>
      </c>
      <c r="E1001">
        <v>12</v>
      </c>
      <c r="F1001" t="str">
        <f t="shared" si="15"/>
        <v>Average Per Device1-in-10September Monthly System Peak Day30% Cycling12</v>
      </c>
      <c r="G1001">
        <v>4.3973170000000001</v>
      </c>
      <c r="H1001">
        <v>4.3973170000000001</v>
      </c>
      <c r="I1001">
        <v>93.787899999999993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1134</v>
      </c>
      <c r="P1001" t="s">
        <v>58</v>
      </c>
      <c r="Q1001" t="s">
        <v>60</v>
      </c>
      <c r="R1001" t="s">
        <v>71</v>
      </c>
    </row>
    <row r="1002" spans="1:18" x14ac:dyDescent="0.25">
      <c r="A1002" t="s">
        <v>43</v>
      </c>
      <c r="B1002" t="s">
        <v>38</v>
      </c>
      <c r="C1002" t="s">
        <v>53</v>
      </c>
      <c r="D1002" t="s">
        <v>47</v>
      </c>
      <c r="E1002">
        <v>12</v>
      </c>
      <c r="F1002" t="str">
        <f t="shared" si="15"/>
        <v>Aggregate1-in-10September Monthly System Peak Day30% Cycling12</v>
      </c>
      <c r="G1002">
        <v>14.2605</v>
      </c>
      <c r="H1002">
        <v>14.2605</v>
      </c>
      <c r="I1002">
        <v>93.787899999999993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1134</v>
      </c>
      <c r="P1002" t="s">
        <v>58</v>
      </c>
      <c r="Q1002" t="s">
        <v>60</v>
      </c>
      <c r="R1002" t="s">
        <v>71</v>
      </c>
    </row>
    <row r="1003" spans="1:18" x14ac:dyDescent="0.25">
      <c r="A1003" t="s">
        <v>30</v>
      </c>
      <c r="B1003" t="s">
        <v>38</v>
      </c>
      <c r="C1003" t="s">
        <v>53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1.0862099999999999</v>
      </c>
      <c r="H1003">
        <v>1.0862099999999999</v>
      </c>
      <c r="I1003">
        <v>92.045199999999994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3540</v>
      </c>
      <c r="P1003" t="s">
        <v>58</v>
      </c>
      <c r="Q1003" t="s">
        <v>60</v>
      </c>
      <c r="R1003" t="s">
        <v>71</v>
      </c>
    </row>
    <row r="1004" spans="1:18" x14ac:dyDescent="0.25">
      <c r="A1004" t="s">
        <v>28</v>
      </c>
      <c r="B1004" t="s">
        <v>38</v>
      </c>
      <c r="C1004" t="s">
        <v>53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9.1642709999999994</v>
      </c>
      <c r="H1004">
        <v>9.1642720000000004</v>
      </c>
      <c r="I1004">
        <v>92.045199999999994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3540</v>
      </c>
      <c r="P1004" t="s">
        <v>58</v>
      </c>
      <c r="Q1004" t="s">
        <v>60</v>
      </c>
      <c r="R1004" t="s">
        <v>71</v>
      </c>
    </row>
    <row r="1005" spans="1:18" x14ac:dyDescent="0.25">
      <c r="A1005" t="s">
        <v>29</v>
      </c>
      <c r="B1005" t="s">
        <v>38</v>
      </c>
      <c r="C1005" t="s">
        <v>53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4.1639739999999996</v>
      </c>
      <c r="H1005">
        <v>4.1639739999999996</v>
      </c>
      <c r="I1005">
        <v>92.045199999999994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3540</v>
      </c>
      <c r="P1005" t="s">
        <v>58</v>
      </c>
      <c r="Q1005" t="s">
        <v>60</v>
      </c>
      <c r="R1005" t="s">
        <v>71</v>
      </c>
    </row>
    <row r="1006" spans="1:18" x14ac:dyDescent="0.25">
      <c r="A1006" t="s">
        <v>43</v>
      </c>
      <c r="B1006" t="s">
        <v>38</v>
      </c>
      <c r="C1006" t="s">
        <v>53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32.441519999999997</v>
      </c>
      <c r="H1006">
        <v>32.441519999999997</v>
      </c>
      <c r="I1006">
        <v>92.045199999999994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3540</v>
      </c>
      <c r="P1006" t="s">
        <v>58</v>
      </c>
      <c r="Q1006" t="s">
        <v>60</v>
      </c>
      <c r="R1006" t="s">
        <v>71</v>
      </c>
    </row>
    <row r="1007" spans="1:18" x14ac:dyDescent="0.25">
      <c r="A1007" t="s">
        <v>30</v>
      </c>
      <c r="B1007" t="s">
        <v>38</v>
      </c>
      <c r="C1007" t="s">
        <v>53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1.098482</v>
      </c>
      <c r="H1007">
        <v>1.098482</v>
      </c>
      <c r="I1007">
        <v>92.468000000000004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4674</v>
      </c>
      <c r="P1007" t="s">
        <v>58</v>
      </c>
      <c r="Q1007" t="s">
        <v>60</v>
      </c>
    </row>
    <row r="1008" spans="1:18" x14ac:dyDescent="0.25">
      <c r="A1008" t="s">
        <v>28</v>
      </c>
      <c r="B1008" t="s">
        <v>38</v>
      </c>
      <c r="C1008" t="s">
        <v>53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9.9674650000000007</v>
      </c>
      <c r="H1008">
        <v>9.9674650000000007</v>
      </c>
      <c r="I1008">
        <v>92.468000000000004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4674</v>
      </c>
      <c r="P1008" t="s">
        <v>58</v>
      </c>
      <c r="Q1008" t="s">
        <v>60</v>
      </c>
    </row>
    <row r="1009" spans="1:18" x14ac:dyDescent="0.25">
      <c r="A1009" t="s">
        <v>29</v>
      </c>
      <c r="B1009" t="s">
        <v>38</v>
      </c>
      <c r="C1009" t="s">
        <v>53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4.2222160000000004</v>
      </c>
      <c r="H1009">
        <v>4.2222160000000004</v>
      </c>
      <c r="I1009">
        <v>92.468000000000004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4674</v>
      </c>
      <c r="P1009" t="s">
        <v>58</v>
      </c>
      <c r="Q1009" t="s">
        <v>60</v>
      </c>
    </row>
    <row r="1010" spans="1:18" x14ac:dyDescent="0.25">
      <c r="A1010" t="s">
        <v>43</v>
      </c>
      <c r="B1010" t="s">
        <v>38</v>
      </c>
      <c r="C1010" t="s">
        <v>53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46.58793</v>
      </c>
      <c r="H1010">
        <v>46.58793</v>
      </c>
      <c r="I1010">
        <v>92.468000000000004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4674</v>
      </c>
      <c r="P1010" t="s">
        <v>58</v>
      </c>
      <c r="Q1010" t="s">
        <v>60</v>
      </c>
    </row>
    <row r="1011" spans="1:18" x14ac:dyDescent="0.25">
      <c r="A1011" t="s">
        <v>30</v>
      </c>
      <c r="B1011" t="s">
        <v>38</v>
      </c>
      <c r="C1011" t="s">
        <v>48</v>
      </c>
      <c r="D1011" t="s">
        <v>47</v>
      </c>
      <c r="E1011">
        <v>13</v>
      </c>
      <c r="F1011" t="str">
        <f t="shared" si="15"/>
        <v>Average Per Ton1-in-10August Monthly System Peak Day30% Cycling13</v>
      </c>
      <c r="G1011">
        <v>1.14015</v>
      </c>
      <c r="H1011">
        <v>1.14015</v>
      </c>
      <c r="I1011">
        <v>89.664100000000005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1134</v>
      </c>
      <c r="P1011" t="s">
        <v>58</v>
      </c>
      <c r="Q1011" t="s">
        <v>60</v>
      </c>
      <c r="R1011" t="s">
        <v>66</v>
      </c>
    </row>
    <row r="1012" spans="1:18" x14ac:dyDescent="0.25">
      <c r="A1012" t="s">
        <v>28</v>
      </c>
      <c r="B1012" t="s">
        <v>38</v>
      </c>
      <c r="C1012" t="s">
        <v>48</v>
      </c>
      <c r="D1012" t="s">
        <v>47</v>
      </c>
      <c r="E1012">
        <v>13</v>
      </c>
      <c r="F1012" t="str">
        <f t="shared" si="15"/>
        <v>Average Per Premise1-in-10August Monthly System Peak Day30% Cycling13</v>
      </c>
      <c r="G1012">
        <v>12.612539999999999</v>
      </c>
      <c r="H1012">
        <v>12.612539999999999</v>
      </c>
      <c r="I1012">
        <v>89.664100000000005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1134</v>
      </c>
      <c r="P1012" t="s">
        <v>58</v>
      </c>
      <c r="Q1012" t="s">
        <v>60</v>
      </c>
      <c r="R1012" t="s">
        <v>66</v>
      </c>
    </row>
    <row r="1013" spans="1:18" x14ac:dyDescent="0.25">
      <c r="A1013" t="s">
        <v>29</v>
      </c>
      <c r="B1013" t="s">
        <v>38</v>
      </c>
      <c r="C1013" t="s">
        <v>48</v>
      </c>
      <c r="D1013" t="s">
        <v>47</v>
      </c>
      <c r="E1013">
        <v>13</v>
      </c>
      <c r="F1013" t="str">
        <f t="shared" si="15"/>
        <v>Average Per Device1-in-10August Monthly System Peak Day30% Cycling13</v>
      </c>
      <c r="G1013">
        <v>4.410304</v>
      </c>
      <c r="H1013">
        <v>4.410304</v>
      </c>
      <c r="I1013">
        <v>89.664100000000005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1134</v>
      </c>
      <c r="P1013" t="s">
        <v>58</v>
      </c>
      <c r="Q1013" t="s">
        <v>60</v>
      </c>
      <c r="R1013" t="s">
        <v>66</v>
      </c>
    </row>
    <row r="1014" spans="1:18" x14ac:dyDescent="0.25">
      <c r="A1014" t="s">
        <v>43</v>
      </c>
      <c r="B1014" t="s">
        <v>38</v>
      </c>
      <c r="C1014" t="s">
        <v>48</v>
      </c>
      <c r="D1014" t="s">
        <v>47</v>
      </c>
      <c r="E1014">
        <v>13</v>
      </c>
      <c r="F1014" t="str">
        <f t="shared" si="15"/>
        <v>Aggregate1-in-10August Monthly System Peak Day30% Cycling13</v>
      </c>
      <c r="G1014">
        <v>14.302619999999999</v>
      </c>
      <c r="H1014">
        <v>14.302619999999999</v>
      </c>
      <c r="I1014">
        <v>89.664100000000005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1134</v>
      </c>
      <c r="P1014" t="s">
        <v>58</v>
      </c>
      <c r="Q1014" t="s">
        <v>60</v>
      </c>
      <c r="R1014" t="s">
        <v>66</v>
      </c>
    </row>
    <row r="1015" spans="1:18" x14ac:dyDescent="0.25">
      <c r="A1015" t="s">
        <v>30</v>
      </c>
      <c r="B1015" t="s">
        <v>38</v>
      </c>
      <c r="C1015" t="s">
        <v>48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1.063634</v>
      </c>
      <c r="H1015">
        <v>1.063634</v>
      </c>
      <c r="I1015">
        <v>88.728300000000004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3540</v>
      </c>
      <c r="P1015" t="s">
        <v>58</v>
      </c>
      <c r="Q1015" t="s">
        <v>60</v>
      </c>
      <c r="R1015" t="s">
        <v>66</v>
      </c>
    </row>
    <row r="1016" spans="1:18" x14ac:dyDescent="0.25">
      <c r="A1016" t="s">
        <v>28</v>
      </c>
      <c r="B1016" t="s">
        <v>38</v>
      </c>
      <c r="C1016" t="s">
        <v>48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8.9737939999999998</v>
      </c>
      <c r="H1016">
        <v>8.9737930000000006</v>
      </c>
      <c r="I1016">
        <v>88.728300000000004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3540</v>
      </c>
      <c r="P1016" t="s">
        <v>58</v>
      </c>
      <c r="Q1016" t="s">
        <v>60</v>
      </c>
      <c r="R1016" t="s">
        <v>66</v>
      </c>
    </row>
    <row r="1017" spans="1:18" x14ac:dyDescent="0.25">
      <c r="A1017" t="s">
        <v>29</v>
      </c>
      <c r="B1017" t="s">
        <v>38</v>
      </c>
      <c r="C1017" t="s">
        <v>48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4.0774270000000001</v>
      </c>
      <c r="H1017">
        <v>4.077426</v>
      </c>
      <c r="I1017">
        <v>88.728300000000004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3540</v>
      </c>
      <c r="P1017" t="s">
        <v>58</v>
      </c>
      <c r="Q1017" t="s">
        <v>60</v>
      </c>
      <c r="R1017" t="s">
        <v>66</v>
      </c>
    </row>
    <row r="1018" spans="1:18" x14ac:dyDescent="0.25">
      <c r="A1018" t="s">
        <v>43</v>
      </c>
      <c r="B1018" t="s">
        <v>38</v>
      </c>
      <c r="C1018" t="s">
        <v>48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31.767230000000001</v>
      </c>
      <c r="H1018">
        <v>31.767230000000001</v>
      </c>
      <c r="I1018">
        <v>88.728300000000004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3540</v>
      </c>
      <c r="P1018" t="s">
        <v>58</v>
      </c>
      <c r="Q1018" t="s">
        <v>60</v>
      </c>
      <c r="R1018" t="s">
        <v>66</v>
      </c>
    </row>
    <row r="1019" spans="1:18" x14ac:dyDescent="0.25">
      <c r="A1019" t="s">
        <v>30</v>
      </c>
      <c r="B1019" t="s">
        <v>38</v>
      </c>
      <c r="C1019" t="s">
        <v>48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1.0821970000000001</v>
      </c>
      <c r="H1019">
        <v>1.0821970000000001</v>
      </c>
      <c r="I1019">
        <v>88.955299999999994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4674</v>
      </c>
      <c r="P1019" t="s">
        <v>58</v>
      </c>
      <c r="Q1019" t="s">
        <v>60</v>
      </c>
    </row>
    <row r="1020" spans="1:18" x14ac:dyDescent="0.25">
      <c r="A1020" t="s">
        <v>28</v>
      </c>
      <c r="B1020" t="s">
        <v>38</v>
      </c>
      <c r="C1020" t="s">
        <v>48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9.8196960000000004</v>
      </c>
      <c r="H1020">
        <v>9.8196960000000004</v>
      </c>
      <c r="I1020">
        <v>88.955299999999994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4674</v>
      </c>
      <c r="P1020" t="s">
        <v>58</v>
      </c>
      <c r="Q1020" t="s">
        <v>60</v>
      </c>
    </row>
    <row r="1021" spans="1:18" x14ac:dyDescent="0.25">
      <c r="A1021" t="s">
        <v>29</v>
      </c>
      <c r="B1021" t="s">
        <v>38</v>
      </c>
      <c r="C1021" t="s">
        <v>48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4.1596209999999996</v>
      </c>
      <c r="H1021">
        <v>4.1596209999999996</v>
      </c>
      <c r="I1021">
        <v>88.955299999999994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4674</v>
      </c>
      <c r="P1021" t="s">
        <v>58</v>
      </c>
      <c r="Q1021" t="s">
        <v>60</v>
      </c>
    </row>
    <row r="1022" spans="1:18" x14ac:dyDescent="0.25">
      <c r="A1022" t="s">
        <v>43</v>
      </c>
      <c r="B1022" t="s">
        <v>38</v>
      </c>
      <c r="C1022" t="s">
        <v>48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45.897260000000003</v>
      </c>
      <c r="H1022">
        <v>45.897260000000003</v>
      </c>
      <c r="I1022">
        <v>88.955299999999994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4674</v>
      </c>
      <c r="P1022" t="s">
        <v>58</v>
      </c>
      <c r="Q1022" t="s">
        <v>60</v>
      </c>
    </row>
    <row r="1023" spans="1:18" x14ac:dyDescent="0.25">
      <c r="A1023" t="s">
        <v>30</v>
      </c>
      <c r="B1023" t="s">
        <v>38</v>
      </c>
      <c r="C1023" t="s">
        <v>37</v>
      </c>
      <c r="D1023" t="s">
        <v>47</v>
      </c>
      <c r="E1023">
        <v>13</v>
      </c>
      <c r="F1023" t="str">
        <f t="shared" si="15"/>
        <v>Average Per Ton1-in-10August Typical Event Day30% Cycling13</v>
      </c>
      <c r="G1023">
        <v>1.128088</v>
      </c>
      <c r="H1023">
        <v>1.128088</v>
      </c>
      <c r="I1023">
        <v>89.357200000000006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1134</v>
      </c>
      <c r="P1023" t="s">
        <v>58</v>
      </c>
      <c r="Q1023" t="s">
        <v>60</v>
      </c>
      <c r="R1023" t="s">
        <v>66</v>
      </c>
    </row>
    <row r="1024" spans="1:18" x14ac:dyDescent="0.25">
      <c r="A1024" t="s">
        <v>28</v>
      </c>
      <c r="B1024" t="s">
        <v>38</v>
      </c>
      <c r="C1024" t="s">
        <v>37</v>
      </c>
      <c r="D1024" t="s">
        <v>47</v>
      </c>
      <c r="E1024">
        <v>13</v>
      </c>
      <c r="F1024" t="str">
        <f t="shared" si="15"/>
        <v>Average Per Premise1-in-10August Typical Event Day30% Cycling13</v>
      </c>
      <c r="G1024">
        <v>12.479100000000001</v>
      </c>
      <c r="H1024">
        <v>12.479100000000001</v>
      </c>
      <c r="I1024">
        <v>89.357200000000006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1134</v>
      </c>
      <c r="P1024" t="s">
        <v>58</v>
      </c>
      <c r="Q1024" t="s">
        <v>60</v>
      </c>
      <c r="R1024" t="s">
        <v>66</v>
      </c>
    </row>
    <row r="1025" spans="1:18" x14ac:dyDescent="0.25">
      <c r="A1025" t="s">
        <v>29</v>
      </c>
      <c r="B1025" t="s">
        <v>38</v>
      </c>
      <c r="C1025" t="s">
        <v>37</v>
      </c>
      <c r="D1025" t="s">
        <v>47</v>
      </c>
      <c r="E1025">
        <v>13</v>
      </c>
      <c r="F1025" t="str">
        <f t="shared" si="15"/>
        <v>Average Per Device1-in-10August Typical Event Day30% Cycling13</v>
      </c>
      <c r="G1025">
        <v>4.3636429999999997</v>
      </c>
      <c r="H1025">
        <v>4.3636439999999999</v>
      </c>
      <c r="I1025">
        <v>89.357200000000006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1134</v>
      </c>
      <c r="P1025" t="s">
        <v>58</v>
      </c>
      <c r="Q1025" t="s">
        <v>60</v>
      </c>
      <c r="R1025" t="s">
        <v>66</v>
      </c>
    </row>
    <row r="1026" spans="1:18" x14ac:dyDescent="0.25">
      <c r="A1026" t="s">
        <v>43</v>
      </c>
      <c r="B1026" t="s">
        <v>38</v>
      </c>
      <c r="C1026" t="s">
        <v>37</v>
      </c>
      <c r="D1026" t="s">
        <v>47</v>
      </c>
      <c r="E1026">
        <v>13</v>
      </c>
      <c r="F1026" t="str">
        <f t="shared" si="15"/>
        <v>Aggregate1-in-10August Typical Event Day30% Cycling13</v>
      </c>
      <c r="G1026">
        <v>14.151300000000001</v>
      </c>
      <c r="H1026">
        <v>14.151300000000001</v>
      </c>
      <c r="I1026">
        <v>89.357200000000006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1134</v>
      </c>
      <c r="P1026" t="s">
        <v>58</v>
      </c>
      <c r="Q1026" t="s">
        <v>60</v>
      </c>
      <c r="R1026" t="s">
        <v>66</v>
      </c>
    </row>
    <row r="1027" spans="1:18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1.039167</v>
      </c>
      <c r="H1027">
        <v>1.039167</v>
      </c>
      <c r="I1027">
        <v>88.0548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3540</v>
      </c>
      <c r="P1027" t="s">
        <v>58</v>
      </c>
      <c r="Q1027" t="s">
        <v>60</v>
      </c>
      <c r="R1027" t="s">
        <v>66</v>
      </c>
    </row>
    <row r="1028" spans="1:18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8.7673710000000007</v>
      </c>
      <c r="H1028">
        <v>8.7673710000000007</v>
      </c>
      <c r="I1028">
        <v>88.0548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3540</v>
      </c>
      <c r="P1028" t="s">
        <v>58</v>
      </c>
      <c r="Q1028" t="s">
        <v>60</v>
      </c>
      <c r="R1028" t="s">
        <v>66</v>
      </c>
    </row>
    <row r="1029" spans="1:18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3.9836339999999999</v>
      </c>
      <c r="H1029">
        <v>3.9836339999999999</v>
      </c>
      <c r="I1029">
        <v>88.0548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3540</v>
      </c>
      <c r="P1029" t="s">
        <v>58</v>
      </c>
      <c r="Q1029" t="s">
        <v>60</v>
      </c>
      <c r="R1029" t="s">
        <v>66</v>
      </c>
    </row>
    <row r="1030" spans="1:18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31.036490000000001</v>
      </c>
      <c r="H1030">
        <v>31.036490000000001</v>
      </c>
      <c r="I1030">
        <v>88.0548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3540</v>
      </c>
      <c r="P1030" t="s">
        <v>58</v>
      </c>
      <c r="Q1030" t="s">
        <v>60</v>
      </c>
      <c r="R1030" t="s">
        <v>66</v>
      </c>
    </row>
    <row r="1031" spans="1:18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1.0607390000000001</v>
      </c>
      <c r="H1031">
        <v>1.0607390000000001</v>
      </c>
      <c r="I1031">
        <v>88.370800000000003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4674</v>
      </c>
      <c r="P1031" t="s">
        <v>58</v>
      </c>
      <c r="Q1031" t="s">
        <v>60</v>
      </c>
    </row>
    <row r="1032" spans="1:18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9.6249950000000002</v>
      </c>
      <c r="H1032">
        <v>9.6249950000000002</v>
      </c>
      <c r="I1032">
        <v>88.370800000000003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4674</v>
      </c>
      <c r="P1032" t="s">
        <v>58</v>
      </c>
      <c r="Q1032" t="s">
        <v>60</v>
      </c>
    </row>
    <row r="1033" spans="1:18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4.0771459999999999</v>
      </c>
      <c r="H1033">
        <v>4.0771459999999999</v>
      </c>
      <c r="I1033">
        <v>88.370800000000003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4674</v>
      </c>
      <c r="P1033" t="s">
        <v>58</v>
      </c>
      <c r="Q1033" t="s">
        <v>60</v>
      </c>
    </row>
    <row r="1034" spans="1:18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44.987229999999997</v>
      </c>
      <c r="H1034">
        <v>44.987229999999997</v>
      </c>
      <c r="I1034">
        <v>88.370800000000003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4674</v>
      </c>
      <c r="P1034" t="s">
        <v>58</v>
      </c>
      <c r="Q1034" t="s">
        <v>60</v>
      </c>
    </row>
    <row r="1035" spans="1:18" x14ac:dyDescent="0.25">
      <c r="A1035" t="s">
        <v>30</v>
      </c>
      <c r="B1035" t="s">
        <v>38</v>
      </c>
      <c r="C1035" t="s">
        <v>49</v>
      </c>
      <c r="D1035" t="s">
        <v>47</v>
      </c>
      <c r="E1035">
        <v>13</v>
      </c>
      <c r="F1035" t="str">
        <f t="shared" si="16"/>
        <v>Average Per Ton1-in-10July Monthly System Peak Day30% Cycling13</v>
      </c>
      <c r="G1035">
        <v>1.1315040000000001</v>
      </c>
      <c r="H1035">
        <v>1.1315040000000001</v>
      </c>
      <c r="I1035">
        <v>88.214500000000001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1134</v>
      </c>
      <c r="P1035" t="s">
        <v>58</v>
      </c>
      <c r="Q1035" t="s">
        <v>60</v>
      </c>
      <c r="R1035" t="s">
        <v>67</v>
      </c>
    </row>
    <row r="1036" spans="1:18" x14ac:dyDescent="0.25">
      <c r="A1036" t="s">
        <v>28</v>
      </c>
      <c r="B1036" t="s">
        <v>38</v>
      </c>
      <c r="C1036" t="s">
        <v>49</v>
      </c>
      <c r="D1036" t="s">
        <v>47</v>
      </c>
      <c r="E1036">
        <v>13</v>
      </c>
      <c r="F1036" t="str">
        <f t="shared" si="16"/>
        <v>Average Per Premise1-in-10July Monthly System Peak Day30% Cycling13</v>
      </c>
      <c r="G1036">
        <v>12.51689</v>
      </c>
      <c r="H1036">
        <v>12.51689</v>
      </c>
      <c r="I1036">
        <v>88.214500000000001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1134</v>
      </c>
      <c r="P1036" t="s">
        <v>58</v>
      </c>
      <c r="Q1036" t="s">
        <v>60</v>
      </c>
      <c r="R1036" t="s">
        <v>67</v>
      </c>
    </row>
    <row r="1037" spans="1:18" x14ac:dyDescent="0.25">
      <c r="A1037" t="s">
        <v>29</v>
      </c>
      <c r="B1037" t="s">
        <v>38</v>
      </c>
      <c r="C1037" t="s">
        <v>49</v>
      </c>
      <c r="D1037" t="s">
        <v>47</v>
      </c>
      <c r="E1037">
        <v>13</v>
      </c>
      <c r="F1037" t="str">
        <f t="shared" si="16"/>
        <v>Average Per Device1-in-10July Monthly System Peak Day30% Cycling13</v>
      </c>
      <c r="G1037">
        <v>4.3768570000000002</v>
      </c>
      <c r="H1037">
        <v>4.3768570000000002</v>
      </c>
      <c r="I1037">
        <v>88.214500000000001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1134</v>
      </c>
      <c r="P1037" t="s">
        <v>58</v>
      </c>
      <c r="Q1037" t="s">
        <v>60</v>
      </c>
      <c r="R1037" t="s">
        <v>67</v>
      </c>
    </row>
    <row r="1038" spans="1:18" x14ac:dyDescent="0.25">
      <c r="A1038" t="s">
        <v>43</v>
      </c>
      <c r="B1038" t="s">
        <v>38</v>
      </c>
      <c r="C1038" t="s">
        <v>49</v>
      </c>
      <c r="D1038" t="s">
        <v>47</v>
      </c>
      <c r="E1038">
        <v>13</v>
      </c>
      <c r="F1038" t="str">
        <f t="shared" si="16"/>
        <v>Aggregate1-in-10July Monthly System Peak Day30% Cycling13</v>
      </c>
      <c r="G1038">
        <v>14.19415</v>
      </c>
      <c r="H1038">
        <v>14.19415</v>
      </c>
      <c r="I1038">
        <v>88.214500000000001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1134</v>
      </c>
      <c r="P1038" t="s">
        <v>58</v>
      </c>
      <c r="Q1038" t="s">
        <v>60</v>
      </c>
      <c r="R1038" t="s">
        <v>67</v>
      </c>
    </row>
    <row r="1039" spans="1:18" x14ac:dyDescent="0.25">
      <c r="A1039" t="s">
        <v>30</v>
      </c>
      <c r="B1039" t="s">
        <v>38</v>
      </c>
      <c r="C1039" t="s">
        <v>49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1.047277</v>
      </c>
      <c r="H1039">
        <v>1.047277</v>
      </c>
      <c r="I1039">
        <v>87.152500000000003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3540</v>
      </c>
      <c r="P1039" t="s">
        <v>58</v>
      </c>
      <c r="Q1039" t="s">
        <v>60</v>
      </c>
      <c r="R1039" t="s">
        <v>67</v>
      </c>
    </row>
    <row r="1040" spans="1:18" x14ac:dyDescent="0.25">
      <c r="A1040" t="s">
        <v>28</v>
      </c>
      <c r="B1040" t="s">
        <v>38</v>
      </c>
      <c r="C1040" t="s">
        <v>49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8.8357949999999992</v>
      </c>
      <c r="H1040">
        <v>8.8357939999999999</v>
      </c>
      <c r="I1040">
        <v>87.152500000000003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3540</v>
      </c>
      <c r="P1040" t="s">
        <v>58</v>
      </c>
      <c r="Q1040" t="s">
        <v>60</v>
      </c>
      <c r="R1040" t="s">
        <v>67</v>
      </c>
    </row>
    <row r="1041" spans="1:18" x14ac:dyDescent="0.25">
      <c r="A1041" t="s">
        <v>29</v>
      </c>
      <c r="B1041" t="s">
        <v>38</v>
      </c>
      <c r="C1041" t="s">
        <v>49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4.0147240000000002</v>
      </c>
      <c r="H1041">
        <v>4.0147240000000002</v>
      </c>
      <c r="I1041">
        <v>87.152500000000003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3540</v>
      </c>
      <c r="P1041" t="s">
        <v>58</v>
      </c>
      <c r="Q1041" t="s">
        <v>60</v>
      </c>
      <c r="R1041" t="s">
        <v>67</v>
      </c>
    </row>
    <row r="1042" spans="1:18" x14ac:dyDescent="0.25">
      <c r="A1042" t="s">
        <v>43</v>
      </c>
      <c r="B1042" t="s">
        <v>38</v>
      </c>
      <c r="C1042" t="s">
        <v>49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31.27871</v>
      </c>
      <c r="H1042">
        <v>31.27871</v>
      </c>
      <c r="I1042">
        <v>87.152500000000003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3540</v>
      </c>
      <c r="P1042" t="s">
        <v>58</v>
      </c>
      <c r="Q1042" t="s">
        <v>60</v>
      </c>
      <c r="R1042" t="s">
        <v>67</v>
      </c>
    </row>
    <row r="1043" spans="1:18" x14ac:dyDescent="0.25">
      <c r="A1043" t="s">
        <v>30</v>
      </c>
      <c r="B1043" t="s">
        <v>38</v>
      </c>
      <c r="C1043" t="s">
        <v>49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1.0677110000000001</v>
      </c>
      <c r="H1043">
        <v>1.0677110000000001</v>
      </c>
      <c r="I1043">
        <v>87.410200000000003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4674</v>
      </c>
      <c r="P1043" t="s">
        <v>58</v>
      </c>
      <c r="Q1043" t="s">
        <v>60</v>
      </c>
    </row>
    <row r="1044" spans="1:18" x14ac:dyDescent="0.25">
      <c r="A1044" t="s">
        <v>28</v>
      </c>
      <c r="B1044" t="s">
        <v>38</v>
      </c>
      <c r="C1044" t="s">
        <v>49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9.6882509999999993</v>
      </c>
      <c r="H1044">
        <v>9.6882509999999993</v>
      </c>
      <c r="I1044">
        <v>87.410200000000003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4674</v>
      </c>
      <c r="P1044" t="s">
        <v>58</v>
      </c>
      <c r="Q1044" t="s">
        <v>60</v>
      </c>
    </row>
    <row r="1045" spans="1:18" x14ac:dyDescent="0.25">
      <c r="A1045" t="s">
        <v>29</v>
      </c>
      <c r="B1045" t="s">
        <v>38</v>
      </c>
      <c r="C1045" t="s">
        <v>49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4.1039409999999998</v>
      </c>
      <c r="H1045">
        <v>4.1039409999999998</v>
      </c>
      <c r="I1045">
        <v>87.410200000000003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4674</v>
      </c>
      <c r="P1045" t="s">
        <v>58</v>
      </c>
      <c r="Q1045" t="s">
        <v>60</v>
      </c>
    </row>
    <row r="1046" spans="1:18" x14ac:dyDescent="0.25">
      <c r="A1046" t="s">
        <v>43</v>
      </c>
      <c r="B1046" t="s">
        <v>38</v>
      </c>
      <c r="C1046" t="s">
        <v>49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45.282890000000002</v>
      </c>
      <c r="H1046">
        <v>45.282890000000002</v>
      </c>
      <c r="I1046">
        <v>87.410200000000003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4674</v>
      </c>
      <c r="P1046" t="s">
        <v>58</v>
      </c>
      <c r="Q1046" t="s">
        <v>60</v>
      </c>
    </row>
    <row r="1047" spans="1:18" x14ac:dyDescent="0.25">
      <c r="A1047" t="s">
        <v>30</v>
      </c>
      <c r="B1047" t="s">
        <v>38</v>
      </c>
      <c r="C1047" t="s">
        <v>50</v>
      </c>
      <c r="D1047" t="s">
        <v>47</v>
      </c>
      <c r="E1047">
        <v>13</v>
      </c>
      <c r="F1047" t="str">
        <f t="shared" si="16"/>
        <v>Average Per Ton1-in-10June Monthly System Peak Day30% Cycling13</v>
      </c>
      <c r="G1047">
        <v>1.075132</v>
      </c>
      <c r="H1047">
        <v>1.075132</v>
      </c>
      <c r="I1047">
        <v>85.233099999999993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1134</v>
      </c>
      <c r="P1047" t="s">
        <v>58</v>
      </c>
      <c r="Q1047" t="s">
        <v>60</v>
      </c>
      <c r="R1047" t="s">
        <v>68</v>
      </c>
    </row>
    <row r="1048" spans="1:18" x14ac:dyDescent="0.25">
      <c r="A1048" t="s">
        <v>28</v>
      </c>
      <c r="B1048" t="s">
        <v>38</v>
      </c>
      <c r="C1048" t="s">
        <v>50</v>
      </c>
      <c r="D1048" t="s">
        <v>47</v>
      </c>
      <c r="E1048">
        <v>13</v>
      </c>
      <c r="F1048" t="str">
        <f t="shared" si="16"/>
        <v>Average Per Premise1-in-10June Monthly System Peak Day30% Cycling13</v>
      </c>
      <c r="G1048">
        <v>11.89329</v>
      </c>
      <c r="H1048">
        <v>11.89329</v>
      </c>
      <c r="I1048">
        <v>85.233099999999993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1134</v>
      </c>
      <c r="P1048" t="s">
        <v>58</v>
      </c>
      <c r="Q1048" t="s">
        <v>60</v>
      </c>
      <c r="R1048" t="s">
        <v>68</v>
      </c>
    </row>
    <row r="1049" spans="1:18" x14ac:dyDescent="0.25">
      <c r="A1049" t="s">
        <v>29</v>
      </c>
      <c r="B1049" t="s">
        <v>38</v>
      </c>
      <c r="C1049" t="s">
        <v>50</v>
      </c>
      <c r="D1049" t="s">
        <v>47</v>
      </c>
      <c r="E1049">
        <v>13</v>
      </c>
      <c r="F1049" t="str">
        <f t="shared" si="16"/>
        <v>Average Per Device1-in-10June Monthly System Peak Day30% Cycling13</v>
      </c>
      <c r="G1049">
        <v>4.1588010000000004</v>
      </c>
      <c r="H1049">
        <v>4.1588010000000004</v>
      </c>
      <c r="I1049">
        <v>85.233099999999993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1134</v>
      </c>
      <c r="P1049" t="s">
        <v>58</v>
      </c>
      <c r="Q1049" t="s">
        <v>60</v>
      </c>
      <c r="R1049" t="s">
        <v>68</v>
      </c>
    </row>
    <row r="1050" spans="1:18" x14ac:dyDescent="0.25">
      <c r="A1050" t="s">
        <v>43</v>
      </c>
      <c r="B1050" t="s">
        <v>38</v>
      </c>
      <c r="C1050" t="s">
        <v>50</v>
      </c>
      <c r="D1050" t="s">
        <v>47</v>
      </c>
      <c r="E1050">
        <v>13</v>
      </c>
      <c r="F1050" t="str">
        <f t="shared" si="16"/>
        <v>Aggregate1-in-10June Monthly System Peak Day30% Cycling13</v>
      </c>
      <c r="G1050">
        <v>13.48699</v>
      </c>
      <c r="H1050">
        <v>13.48699</v>
      </c>
      <c r="I1050">
        <v>85.233099999999993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1134</v>
      </c>
      <c r="P1050" t="s">
        <v>58</v>
      </c>
      <c r="Q1050" t="s">
        <v>60</v>
      </c>
      <c r="R1050" t="s">
        <v>68</v>
      </c>
    </row>
    <row r="1051" spans="1:18" x14ac:dyDescent="0.25">
      <c r="A1051" t="s">
        <v>30</v>
      </c>
      <c r="B1051" t="s">
        <v>38</v>
      </c>
      <c r="C1051" t="s">
        <v>50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0.94047210000000003</v>
      </c>
      <c r="H1051">
        <v>0.94047210000000003</v>
      </c>
      <c r="I1051">
        <v>84.036000000000001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3540</v>
      </c>
      <c r="P1051" t="s">
        <v>58</v>
      </c>
      <c r="Q1051" t="s">
        <v>60</v>
      </c>
      <c r="R1051" t="s">
        <v>68</v>
      </c>
    </row>
    <row r="1052" spans="1:18" x14ac:dyDescent="0.25">
      <c r="A1052" t="s">
        <v>28</v>
      </c>
      <c r="B1052" t="s">
        <v>38</v>
      </c>
      <c r="C1052" t="s">
        <v>50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7.9346889999999997</v>
      </c>
      <c r="H1052">
        <v>7.9346880000000004</v>
      </c>
      <c r="I1052">
        <v>84.036000000000001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3540</v>
      </c>
      <c r="P1052" t="s">
        <v>58</v>
      </c>
      <c r="Q1052" t="s">
        <v>60</v>
      </c>
      <c r="R1052" t="s">
        <v>68</v>
      </c>
    </row>
    <row r="1053" spans="1:18" x14ac:dyDescent="0.25">
      <c r="A1053" t="s">
        <v>29</v>
      </c>
      <c r="B1053" t="s">
        <v>38</v>
      </c>
      <c r="C1053" t="s">
        <v>50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3.6052879999999998</v>
      </c>
      <c r="H1053">
        <v>3.6052879999999998</v>
      </c>
      <c r="I1053">
        <v>84.036000000000001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3540</v>
      </c>
      <c r="P1053" t="s">
        <v>58</v>
      </c>
      <c r="Q1053" t="s">
        <v>60</v>
      </c>
      <c r="R1053" t="s">
        <v>68</v>
      </c>
    </row>
    <row r="1054" spans="1:18" x14ac:dyDescent="0.25">
      <c r="A1054" t="s">
        <v>43</v>
      </c>
      <c r="B1054" t="s">
        <v>38</v>
      </c>
      <c r="C1054" t="s">
        <v>50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28.088799999999999</v>
      </c>
      <c r="H1054">
        <v>28.088799999999999</v>
      </c>
      <c r="I1054">
        <v>84.036000000000001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3540</v>
      </c>
      <c r="P1054" t="s">
        <v>58</v>
      </c>
      <c r="Q1054" t="s">
        <v>60</v>
      </c>
      <c r="R1054" t="s">
        <v>68</v>
      </c>
    </row>
    <row r="1055" spans="1:18" x14ac:dyDescent="0.25">
      <c r="A1055" t="s">
        <v>30</v>
      </c>
      <c r="B1055" t="s">
        <v>38</v>
      </c>
      <c r="C1055" t="s">
        <v>50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0.97314060000000002</v>
      </c>
      <c r="H1055">
        <v>0.97314049999999996</v>
      </c>
      <c r="I1055">
        <v>84.326400000000007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4674</v>
      </c>
      <c r="P1055" t="s">
        <v>58</v>
      </c>
      <c r="Q1055" t="s">
        <v>60</v>
      </c>
    </row>
    <row r="1056" spans="1:18" x14ac:dyDescent="0.25">
      <c r="A1056" t="s">
        <v>28</v>
      </c>
      <c r="B1056" t="s">
        <v>38</v>
      </c>
      <c r="C1056" t="s">
        <v>50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8.8301370000000006</v>
      </c>
      <c r="H1056">
        <v>8.8301359999999995</v>
      </c>
      <c r="I1056">
        <v>84.326400000000007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4674</v>
      </c>
      <c r="P1056" t="s">
        <v>58</v>
      </c>
      <c r="Q1056" t="s">
        <v>60</v>
      </c>
    </row>
    <row r="1057" spans="1:18" x14ac:dyDescent="0.25">
      <c r="A1057" t="s">
        <v>29</v>
      </c>
      <c r="B1057" t="s">
        <v>38</v>
      </c>
      <c r="C1057" t="s">
        <v>50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3.7404440000000001</v>
      </c>
      <c r="H1057">
        <v>3.7404440000000001</v>
      </c>
      <c r="I1057">
        <v>84.326400000000007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4674</v>
      </c>
      <c r="P1057" t="s">
        <v>58</v>
      </c>
      <c r="Q1057" t="s">
        <v>60</v>
      </c>
    </row>
    <row r="1058" spans="1:18" x14ac:dyDescent="0.25">
      <c r="A1058" t="s">
        <v>43</v>
      </c>
      <c r="B1058" t="s">
        <v>38</v>
      </c>
      <c r="C1058" t="s">
        <v>50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41.272060000000003</v>
      </c>
      <c r="H1058">
        <v>41.272060000000003</v>
      </c>
      <c r="I1058">
        <v>84.326400000000007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4674</v>
      </c>
      <c r="P1058" t="s">
        <v>58</v>
      </c>
      <c r="Q1058" t="s">
        <v>60</v>
      </c>
    </row>
    <row r="1059" spans="1:18" x14ac:dyDescent="0.25">
      <c r="A1059" t="s">
        <v>30</v>
      </c>
      <c r="B1059" t="s">
        <v>38</v>
      </c>
      <c r="C1059" t="s">
        <v>51</v>
      </c>
      <c r="D1059" t="s">
        <v>47</v>
      </c>
      <c r="E1059">
        <v>13</v>
      </c>
      <c r="F1059" t="str">
        <f t="shared" si="16"/>
        <v>Average Per Ton1-in-10May Monthly System Peak Day30% Cycling13</v>
      </c>
      <c r="G1059">
        <v>1.106331</v>
      </c>
      <c r="H1059">
        <v>1.106331</v>
      </c>
      <c r="I1059">
        <v>89.158600000000007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1134</v>
      </c>
      <c r="P1059" t="s">
        <v>58</v>
      </c>
      <c r="Q1059" t="s">
        <v>60</v>
      </c>
      <c r="R1059" t="s">
        <v>69</v>
      </c>
    </row>
    <row r="1060" spans="1:18" x14ac:dyDescent="0.25">
      <c r="A1060" t="s">
        <v>28</v>
      </c>
      <c r="B1060" t="s">
        <v>38</v>
      </c>
      <c r="C1060" t="s">
        <v>51</v>
      </c>
      <c r="D1060" t="s">
        <v>47</v>
      </c>
      <c r="E1060">
        <v>13</v>
      </c>
      <c r="F1060" t="str">
        <f t="shared" si="16"/>
        <v>Average Per Premise1-in-10May Monthly System Peak Day30% Cycling13</v>
      </c>
      <c r="G1060">
        <v>12.23842</v>
      </c>
      <c r="H1060">
        <v>12.23842</v>
      </c>
      <c r="I1060">
        <v>89.158600000000007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1134</v>
      </c>
      <c r="P1060" t="s">
        <v>58</v>
      </c>
      <c r="Q1060" t="s">
        <v>60</v>
      </c>
      <c r="R1060" t="s">
        <v>69</v>
      </c>
    </row>
    <row r="1061" spans="1:18" x14ac:dyDescent="0.25">
      <c r="A1061" t="s">
        <v>29</v>
      </c>
      <c r="B1061" t="s">
        <v>38</v>
      </c>
      <c r="C1061" t="s">
        <v>51</v>
      </c>
      <c r="D1061" t="s">
        <v>47</v>
      </c>
      <c r="E1061">
        <v>13</v>
      </c>
      <c r="F1061" t="str">
        <f t="shared" si="16"/>
        <v>Average Per Device1-in-10May Monthly System Peak Day30% Cycling13</v>
      </c>
      <c r="G1061">
        <v>4.2794860000000003</v>
      </c>
      <c r="H1061">
        <v>4.2794860000000003</v>
      </c>
      <c r="I1061">
        <v>89.158600000000007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1134</v>
      </c>
      <c r="P1061" t="s">
        <v>58</v>
      </c>
      <c r="Q1061" t="s">
        <v>60</v>
      </c>
      <c r="R1061" t="s">
        <v>69</v>
      </c>
    </row>
    <row r="1062" spans="1:18" x14ac:dyDescent="0.25">
      <c r="A1062" t="s">
        <v>43</v>
      </c>
      <c r="B1062" t="s">
        <v>38</v>
      </c>
      <c r="C1062" t="s">
        <v>51</v>
      </c>
      <c r="D1062" t="s">
        <v>47</v>
      </c>
      <c r="E1062">
        <v>13</v>
      </c>
      <c r="F1062" t="str">
        <f t="shared" si="16"/>
        <v>Aggregate1-in-10May Monthly System Peak Day30% Cycling13</v>
      </c>
      <c r="G1062">
        <v>13.87837</v>
      </c>
      <c r="H1062">
        <v>13.87837</v>
      </c>
      <c r="I1062">
        <v>89.158600000000007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1134</v>
      </c>
      <c r="P1062" t="s">
        <v>58</v>
      </c>
      <c r="Q1062" t="s">
        <v>60</v>
      </c>
      <c r="R1062" t="s">
        <v>69</v>
      </c>
    </row>
    <row r="1063" spans="1:18" x14ac:dyDescent="0.25">
      <c r="A1063" t="s">
        <v>30</v>
      </c>
      <c r="B1063" t="s">
        <v>38</v>
      </c>
      <c r="C1063" t="s">
        <v>51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1.000488</v>
      </c>
      <c r="H1063">
        <v>1.000488</v>
      </c>
      <c r="I1063">
        <v>88.1511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3540</v>
      </c>
      <c r="P1063" t="s">
        <v>58</v>
      </c>
      <c r="Q1063" t="s">
        <v>60</v>
      </c>
      <c r="R1063" t="s">
        <v>69</v>
      </c>
    </row>
    <row r="1064" spans="1:18" x14ac:dyDescent="0.25">
      <c r="A1064" t="s">
        <v>28</v>
      </c>
      <c r="B1064" t="s">
        <v>38</v>
      </c>
      <c r="C1064" t="s">
        <v>51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8.4410340000000001</v>
      </c>
      <c r="H1064">
        <v>8.4410340000000001</v>
      </c>
      <c r="I1064">
        <v>88.1511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3540</v>
      </c>
      <c r="P1064" t="s">
        <v>58</v>
      </c>
      <c r="Q1064" t="s">
        <v>60</v>
      </c>
      <c r="R1064" t="s">
        <v>69</v>
      </c>
    </row>
    <row r="1065" spans="1:18" x14ac:dyDescent="0.25">
      <c r="A1065" t="s">
        <v>29</v>
      </c>
      <c r="B1065" t="s">
        <v>38</v>
      </c>
      <c r="C1065" t="s">
        <v>51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3.835356</v>
      </c>
      <c r="H1065">
        <v>3.835356</v>
      </c>
      <c r="I1065">
        <v>88.1511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3540</v>
      </c>
      <c r="P1065" t="s">
        <v>58</v>
      </c>
      <c r="Q1065" t="s">
        <v>60</v>
      </c>
      <c r="R1065" t="s">
        <v>69</v>
      </c>
    </row>
    <row r="1066" spans="1:18" x14ac:dyDescent="0.25">
      <c r="A1066" t="s">
        <v>43</v>
      </c>
      <c r="B1066" t="s">
        <v>38</v>
      </c>
      <c r="C1066" t="s">
        <v>51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29.881260000000001</v>
      </c>
      <c r="H1066">
        <v>29.881260000000001</v>
      </c>
      <c r="I1066">
        <v>88.1511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3540</v>
      </c>
      <c r="P1066" t="s">
        <v>58</v>
      </c>
      <c r="Q1066" t="s">
        <v>60</v>
      </c>
      <c r="R1066" t="s">
        <v>69</v>
      </c>
    </row>
    <row r="1067" spans="1:18" x14ac:dyDescent="0.25">
      <c r="A1067" t="s">
        <v>30</v>
      </c>
      <c r="B1067" t="s">
        <v>38</v>
      </c>
      <c r="C1067" t="s">
        <v>51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1.026165</v>
      </c>
      <c r="H1067">
        <v>1.026165</v>
      </c>
      <c r="I1067">
        <v>88.395499999999998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4674</v>
      </c>
      <c r="P1067" t="s">
        <v>58</v>
      </c>
      <c r="Q1067" t="s">
        <v>60</v>
      </c>
    </row>
    <row r="1068" spans="1:18" x14ac:dyDescent="0.25">
      <c r="A1068" t="s">
        <v>28</v>
      </c>
      <c r="B1068" t="s">
        <v>38</v>
      </c>
      <c r="C1068" t="s">
        <v>51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9.3112750000000002</v>
      </c>
      <c r="H1068">
        <v>9.3112750000000002</v>
      </c>
      <c r="I1068">
        <v>88.395499999999998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4674</v>
      </c>
      <c r="P1068" t="s">
        <v>58</v>
      </c>
      <c r="Q1068" t="s">
        <v>60</v>
      </c>
    </row>
    <row r="1069" spans="1:18" x14ac:dyDescent="0.25">
      <c r="A1069" t="s">
        <v>29</v>
      </c>
      <c r="B1069" t="s">
        <v>38</v>
      </c>
      <c r="C1069" t="s">
        <v>51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3.9442539999999999</v>
      </c>
      <c r="H1069">
        <v>3.9442539999999999</v>
      </c>
      <c r="I1069">
        <v>88.395499999999998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4674</v>
      </c>
      <c r="P1069" t="s">
        <v>58</v>
      </c>
      <c r="Q1069" t="s">
        <v>60</v>
      </c>
    </row>
    <row r="1070" spans="1:18" x14ac:dyDescent="0.25">
      <c r="A1070" t="s">
        <v>43</v>
      </c>
      <c r="B1070" t="s">
        <v>38</v>
      </c>
      <c r="C1070" t="s">
        <v>51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43.520899999999997</v>
      </c>
      <c r="H1070">
        <v>43.520899999999997</v>
      </c>
      <c r="I1070">
        <v>88.395499999999998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4674</v>
      </c>
      <c r="P1070" t="s">
        <v>58</v>
      </c>
      <c r="Q1070" t="s">
        <v>60</v>
      </c>
    </row>
    <row r="1071" spans="1:18" x14ac:dyDescent="0.25">
      <c r="A1071" t="s">
        <v>30</v>
      </c>
      <c r="B1071" t="s">
        <v>38</v>
      </c>
      <c r="C1071" t="s">
        <v>52</v>
      </c>
      <c r="D1071" t="s">
        <v>47</v>
      </c>
      <c r="E1071">
        <v>13</v>
      </c>
      <c r="F1071" t="str">
        <f t="shared" si="16"/>
        <v>Average Per Ton1-in-10October Monthly System Peak Day30% Cycling13</v>
      </c>
      <c r="G1071">
        <v>1.109378</v>
      </c>
      <c r="H1071">
        <v>1.109378</v>
      </c>
      <c r="I1071">
        <v>89.181299999999993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1134</v>
      </c>
      <c r="P1071" t="s">
        <v>58</v>
      </c>
      <c r="Q1071" t="s">
        <v>60</v>
      </c>
      <c r="R1071" t="s">
        <v>70</v>
      </c>
    </row>
    <row r="1072" spans="1:18" x14ac:dyDescent="0.25">
      <c r="A1072" t="s">
        <v>28</v>
      </c>
      <c r="B1072" t="s">
        <v>38</v>
      </c>
      <c r="C1072" t="s">
        <v>52</v>
      </c>
      <c r="D1072" t="s">
        <v>47</v>
      </c>
      <c r="E1072">
        <v>13</v>
      </c>
      <c r="F1072" t="str">
        <f t="shared" si="16"/>
        <v>Average Per Premise1-in-10October Monthly System Peak Day30% Cycling13</v>
      </c>
      <c r="G1072">
        <v>12.272130000000001</v>
      </c>
      <c r="H1072">
        <v>12.272130000000001</v>
      </c>
      <c r="I1072">
        <v>89.181299999999993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1134</v>
      </c>
      <c r="P1072" t="s">
        <v>58</v>
      </c>
      <c r="Q1072" t="s">
        <v>60</v>
      </c>
      <c r="R1072" t="s">
        <v>70</v>
      </c>
    </row>
    <row r="1073" spans="1:18" x14ac:dyDescent="0.25">
      <c r="A1073" t="s">
        <v>29</v>
      </c>
      <c r="B1073" t="s">
        <v>38</v>
      </c>
      <c r="C1073" t="s">
        <v>52</v>
      </c>
      <c r="D1073" t="s">
        <v>47</v>
      </c>
      <c r="E1073">
        <v>13</v>
      </c>
      <c r="F1073" t="str">
        <f t="shared" si="16"/>
        <v>Average Per Device1-in-10October Monthly System Peak Day30% Cycling13</v>
      </c>
      <c r="G1073">
        <v>4.2912710000000001</v>
      </c>
      <c r="H1073">
        <v>4.2912710000000001</v>
      </c>
      <c r="I1073">
        <v>89.181299999999993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1134</v>
      </c>
      <c r="P1073" t="s">
        <v>58</v>
      </c>
      <c r="Q1073" t="s">
        <v>60</v>
      </c>
      <c r="R1073" t="s">
        <v>70</v>
      </c>
    </row>
    <row r="1074" spans="1:18" x14ac:dyDescent="0.25">
      <c r="A1074" t="s">
        <v>43</v>
      </c>
      <c r="B1074" t="s">
        <v>38</v>
      </c>
      <c r="C1074" t="s">
        <v>52</v>
      </c>
      <c r="D1074" t="s">
        <v>47</v>
      </c>
      <c r="E1074">
        <v>13</v>
      </c>
      <c r="F1074" t="str">
        <f t="shared" si="16"/>
        <v>Aggregate1-in-10October Monthly System Peak Day30% Cycling13</v>
      </c>
      <c r="G1074">
        <v>13.916589999999999</v>
      </c>
      <c r="H1074">
        <v>13.916589999999999</v>
      </c>
      <c r="I1074">
        <v>89.181299999999993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1134</v>
      </c>
      <c r="P1074" t="s">
        <v>58</v>
      </c>
      <c r="Q1074" t="s">
        <v>60</v>
      </c>
      <c r="R1074" t="s">
        <v>70</v>
      </c>
    </row>
    <row r="1075" spans="1:18" x14ac:dyDescent="0.25">
      <c r="A1075" t="s">
        <v>30</v>
      </c>
      <c r="B1075" t="s">
        <v>38</v>
      </c>
      <c r="C1075" t="s">
        <v>52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1.0049570000000001</v>
      </c>
      <c r="H1075">
        <v>1.0049570000000001</v>
      </c>
      <c r="I1075">
        <v>88.390500000000003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3540</v>
      </c>
      <c r="P1075" t="s">
        <v>58</v>
      </c>
      <c r="Q1075" t="s">
        <v>60</v>
      </c>
      <c r="R1075" t="s">
        <v>70</v>
      </c>
    </row>
    <row r="1076" spans="1:18" x14ac:dyDescent="0.25">
      <c r="A1076" t="s">
        <v>28</v>
      </c>
      <c r="B1076" t="s">
        <v>38</v>
      </c>
      <c r="C1076" t="s">
        <v>52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8.4787420000000004</v>
      </c>
      <c r="H1076">
        <v>8.4787420000000004</v>
      </c>
      <c r="I1076">
        <v>88.390500000000003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3540</v>
      </c>
      <c r="P1076" t="s">
        <v>58</v>
      </c>
      <c r="Q1076" t="s">
        <v>60</v>
      </c>
      <c r="R1076" t="s">
        <v>70</v>
      </c>
    </row>
    <row r="1077" spans="1:18" x14ac:dyDescent="0.25">
      <c r="A1077" t="s">
        <v>29</v>
      </c>
      <c r="B1077" t="s">
        <v>38</v>
      </c>
      <c r="C1077" t="s">
        <v>52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3.85249</v>
      </c>
      <c r="H1077">
        <v>3.85249</v>
      </c>
      <c r="I1077">
        <v>88.390500000000003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3540</v>
      </c>
      <c r="P1077" t="s">
        <v>58</v>
      </c>
      <c r="Q1077" t="s">
        <v>60</v>
      </c>
      <c r="R1077" t="s">
        <v>70</v>
      </c>
    </row>
    <row r="1078" spans="1:18" x14ac:dyDescent="0.25">
      <c r="A1078" t="s">
        <v>43</v>
      </c>
      <c r="B1078" t="s">
        <v>38</v>
      </c>
      <c r="C1078" t="s">
        <v>52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30.014749999999999</v>
      </c>
      <c r="H1078">
        <v>30.014749999999999</v>
      </c>
      <c r="I1078">
        <v>88.390500000000003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3540</v>
      </c>
      <c r="P1078" t="s">
        <v>58</v>
      </c>
      <c r="Q1078" t="s">
        <v>60</v>
      </c>
      <c r="R1078" t="s">
        <v>70</v>
      </c>
    </row>
    <row r="1079" spans="1:18" x14ac:dyDescent="0.25">
      <c r="A1079" t="s">
        <v>30</v>
      </c>
      <c r="B1079" t="s">
        <v>38</v>
      </c>
      <c r="C1079" t="s">
        <v>52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1.030289</v>
      </c>
      <c r="H1079">
        <v>1.030289</v>
      </c>
      <c r="I1079">
        <v>88.582300000000004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4674</v>
      </c>
      <c r="P1079" t="s">
        <v>58</v>
      </c>
      <c r="Q1079" t="s">
        <v>60</v>
      </c>
    </row>
    <row r="1080" spans="1:18" x14ac:dyDescent="0.25">
      <c r="A1080" t="s">
        <v>28</v>
      </c>
      <c r="B1080" t="s">
        <v>38</v>
      </c>
      <c r="C1080" t="s">
        <v>52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9.3486980000000006</v>
      </c>
      <c r="H1080">
        <v>9.3486980000000006</v>
      </c>
      <c r="I1080">
        <v>88.582300000000004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4674</v>
      </c>
      <c r="P1080" t="s">
        <v>58</v>
      </c>
      <c r="Q1080" t="s">
        <v>60</v>
      </c>
    </row>
    <row r="1081" spans="1:18" x14ac:dyDescent="0.25">
      <c r="A1081" t="s">
        <v>29</v>
      </c>
      <c r="B1081" t="s">
        <v>38</v>
      </c>
      <c r="C1081" t="s">
        <v>52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3.9601060000000001</v>
      </c>
      <c r="H1081">
        <v>3.9601060000000001</v>
      </c>
      <c r="I1081">
        <v>88.582300000000004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4674</v>
      </c>
      <c r="P1081" t="s">
        <v>58</v>
      </c>
      <c r="Q1081" t="s">
        <v>60</v>
      </c>
    </row>
    <row r="1082" spans="1:18" x14ac:dyDescent="0.25">
      <c r="A1082" t="s">
        <v>43</v>
      </c>
      <c r="B1082" t="s">
        <v>38</v>
      </c>
      <c r="C1082" t="s">
        <v>52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43.695810000000002</v>
      </c>
      <c r="H1082">
        <v>43.695810000000002</v>
      </c>
      <c r="I1082">
        <v>88.582300000000004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4674</v>
      </c>
      <c r="P1082" t="s">
        <v>58</v>
      </c>
      <c r="Q1082" t="s">
        <v>60</v>
      </c>
    </row>
    <row r="1083" spans="1:18" x14ac:dyDescent="0.25">
      <c r="A1083" t="s">
        <v>30</v>
      </c>
      <c r="B1083" t="s">
        <v>38</v>
      </c>
      <c r="C1083" t="s">
        <v>53</v>
      </c>
      <c r="D1083" t="s">
        <v>47</v>
      </c>
      <c r="E1083">
        <v>13</v>
      </c>
      <c r="F1083" t="str">
        <f t="shared" si="16"/>
        <v>Average Per Ton1-in-10September Monthly System Peak Day30% Cycling13</v>
      </c>
      <c r="G1083">
        <v>1.165565</v>
      </c>
      <c r="H1083">
        <v>1.165565</v>
      </c>
      <c r="I1083">
        <v>94.317300000000003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1134</v>
      </c>
      <c r="P1083" t="s">
        <v>58</v>
      </c>
      <c r="Q1083" t="s">
        <v>60</v>
      </c>
      <c r="R1083" t="s">
        <v>71</v>
      </c>
    </row>
    <row r="1084" spans="1:18" x14ac:dyDescent="0.25">
      <c r="A1084" t="s">
        <v>28</v>
      </c>
      <c r="B1084" t="s">
        <v>38</v>
      </c>
      <c r="C1084" t="s">
        <v>53</v>
      </c>
      <c r="D1084" t="s">
        <v>47</v>
      </c>
      <c r="E1084">
        <v>13</v>
      </c>
      <c r="F1084" t="str">
        <f t="shared" si="16"/>
        <v>Average Per Premise1-in-10September Monthly System Peak Day30% Cycling13</v>
      </c>
      <c r="G1084">
        <v>12.89368</v>
      </c>
      <c r="H1084">
        <v>12.89368</v>
      </c>
      <c r="I1084">
        <v>94.317300000000003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1134</v>
      </c>
      <c r="P1084" t="s">
        <v>58</v>
      </c>
      <c r="Q1084" t="s">
        <v>60</v>
      </c>
      <c r="R1084" t="s">
        <v>71</v>
      </c>
    </row>
    <row r="1085" spans="1:18" x14ac:dyDescent="0.25">
      <c r="A1085" t="s">
        <v>29</v>
      </c>
      <c r="B1085" t="s">
        <v>38</v>
      </c>
      <c r="C1085" t="s">
        <v>53</v>
      </c>
      <c r="D1085" t="s">
        <v>47</v>
      </c>
      <c r="E1085">
        <v>13</v>
      </c>
      <c r="F1085" t="str">
        <f t="shared" si="16"/>
        <v>Average Per Device1-in-10September Monthly System Peak Day30% Cycling13</v>
      </c>
      <c r="G1085">
        <v>4.5086130000000004</v>
      </c>
      <c r="H1085">
        <v>4.5086130000000004</v>
      </c>
      <c r="I1085">
        <v>94.317300000000003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1134</v>
      </c>
      <c r="P1085" t="s">
        <v>58</v>
      </c>
      <c r="Q1085" t="s">
        <v>60</v>
      </c>
      <c r="R1085" t="s">
        <v>71</v>
      </c>
    </row>
    <row r="1086" spans="1:18" x14ac:dyDescent="0.25">
      <c r="A1086" t="s">
        <v>43</v>
      </c>
      <c r="B1086" t="s">
        <v>38</v>
      </c>
      <c r="C1086" t="s">
        <v>53</v>
      </c>
      <c r="D1086" t="s">
        <v>47</v>
      </c>
      <c r="E1086">
        <v>13</v>
      </c>
      <c r="F1086" t="str">
        <f t="shared" si="16"/>
        <v>Aggregate1-in-10September Monthly System Peak Day30% Cycling13</v>
      </c>
      <c r="G1086">
        <v>14.62143</v>
      </c>
      <c r="H1086">
        <v>14.62143</v>
      </c>
      <c r="I1086">
        <v>94.317300000000003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1134</v>
      </c>
      <c r="P1086" t="s">
        <v>58</v>
      </c>
      <c r="Q1086" t="s">
        <v>60</v>
      </c>
      <c r="R1086" t="s">
        <v>71</v>
      </c>
    </row>
    <row r="1087" spans="1:18" x14ac:dyDescent="0.25">
      <c r="A1087" t="s">
        <v>30</v>
      </c>
      <c r="B1087" t="s">
        <v>38</v>
      </c>
      <c r="C1087" t="s">
        <v>53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1.1052850000000001</v>
      </c>
      <c r="H1087">
        <v>1.1052850000000001</v>
      </c>
      <c r="I1087">
        <v>92.302300000000002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3540</v>
      </c>
      <c r="P1087" t="s">
        <v>58</v>
      </c>
      <c r="Q1087" t="s">
        <v>60</v>
      </c>
      <c r="R1087" t="s">
        <v>71</v>
      </c>
    </row>
    <row r="1088" spans="1:18" x14ac:dyDescent="0.25">
      <c r="A1088" t="s">
        <v>28</v>
      </c>
      <c r="B1088" t="s">
        <v>38</v>
      </c>
      <c r="C1088" t="s">
        <v>53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9.3252039999999994</v>
      </c>
      <c r="H1088">
        <v>9.3252039999999994</v>
      </c>
      <c r="I1088">
        <v>92.302300000000002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3540</v>
      </c>
      <c r="P1088" t="s">
        <v>58</v>
      </c>
      <c r="Q1088" t="s">
        <v>60</v>
      </c>
      <c r="R1088" t="s">
        <v>71</v>
      </c>
    </row>
    <row r="1089" spans="1:18" x14ac:dyDescent="0.25">
      <c r="A1089" t="s">
        <v>29</v>
      </c>
      <c r="B1089" t="s">
        <v>38</v>
      </c>
      <c r="C1089" t="s">
        <v>53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4.2370970000000003</v>
      </c>
      <c r="H1089">
        <v>4.2370970000000003</v>
      </c>
      <c r="I1089">
        <v>92.302300000000002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3540</v>
      </c>
      <c r="P1089" t="s">
        <v>58</v>
      </c>
      <c r="Q1089" t="s">
        <v>60</v>
      </c>
      <c r="R1089" t="s">
        <v>71</v>
      </c>
    </row>
    <row r="1090" spans="1:18" x14ac:dyDescent="0.25">
      <c r="A1090" t="s">
        <v>43</v>
      </c>
      <c r="B1090" t="s">
        <v>38</v>
      </c>
      <c r="C1090" t="s">
        <v>53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33.011220000000002</v>
      </c>
      <c r="H1090">
        <v>33.011220000000002</v>
      </c>
      <c r="I1090">
        <v>92.302300000000002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3540</v>
      </c>
      <c r="P1090" t="s">
        <v>58</v>
      </c>
      <c r="Q1090" t="s">
        <v>60</v>
      </c>
      <c r="R1090" t="s">
        <v>71</v>
      </c>
    </row>
    <row r="1091" spans="1:18" x14ac:dyDescent="0.25">
      <c r="A1091" t="s">
        <v>30</v>
      </c>
      <c r="B1091" t="s">
        <v>38</v>
      </c>
      <c r="C1091" t="s">
        <v>53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1.119909</v>
      </c>
      <c r="H1091">
        <v>1.119909</v>
      </c>
      <c r="I1091">
        <v>92.7911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4674</v>
      </c>
      <c r="P1091" t="s">
        <v>58</v>
      </c>
      <c r="Q1091" t="s">
        <v>60</v>
      </c>
    </row>
    <row r="1092" spans="1:18" x14ac:dyDescent="0.25">
      <c r="A1092" t="s">
        <v>28</v>
      </c>
      <c r="B1092" t="s">
        <v>38</v>
      </c>
      <c r="C1092" t="s">
        <v>53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10.16189</v>
      </c>
      <c r="H1092">
        <v>10.16189</v>
      </c>
      <c r="I1092">
        <v>92.7911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4674</v>
      </c>
      <c r="P1092" t="s">
        <v>58</v>
      </c>
      <c r="Q1092" t="s">
        <v>60</v>
      </c>
    </row>
    <row r="1093" spans="1:18" x14ac:dyDescent="0.25">
      <c r="A1093" t="s">
        <v>29</v>
      </c>
      <c r="B1093" t="s">
        <v>38</v>
      </c>
      <c r="C1093" t="s">
        <v>53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4.304576</v>
      </c>
      <c r="H1093">
        <v>4.304576</v>
      </c>
      <c r="I1093">
        <v>92.7911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4674</v>
      </c>
      <c r="P1093" t="s">
        <v>58</v>
      </c>
      <c r="Q1093" t="s">
        <v>60</v>
      </c>
    </row>
    <row r="1094" spans="1:18" x14ac:dyDescent="0.25">
      <c r="A1094" t="s">
        <v>43</v>
      </c>
      <c r="B1094" t="s">
        <v>38</v>
      </c>
      <c r="C1094" t="s">
        <v>53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47.496690000000001</v>
      </c>
      <c r="H1094">
        <v>47.496690000000001</v>
      </c>
      <c r="I1094">
        <v>92.7911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4674</v>
      </c>
      <c r="P1094" t="s">
        <v>58</v>
      </c>
      <c r="Q1094" t="s">
        <v>60</v>
      </c>
    </row>
    <row r="1095" spans="1:18" x14ac:dyDescent="0.25">
      <c r="A1095" t="s">
        <v>30</v>
      </c>
      <c r="B1095" t="s">
        <v>38</v>
      </c>
      <c r="C1095" t="s">
        <v>48</v>
      </c>
      <c r="D1095" t="s">
        <v>47</v>
      </c>
      <c r="E1095">
        <v>14</v>
      </c>
      <c r="F1095" t="str">
        <f t="shared" si="17"/>
        <v>Average Per Ton1-in-10August Monthly System Peak Day30% Cycling14</v>
      </c>
      <c r="G1095">
        <v>1.089634</v>
      </c>
      <c r="H1095">
        <v>1.152266</v>
      </c>
      <c r="I1095">
        <v>88.219399999999993</v>
      </c>
      <c r="J1095">
        <v>-0.1127735</v>
      </c>
      <c r="K1095">
        <v>-9.1426000000000007E-3</v>
      </c>
      <c r="L1095">
        <v>6.2631900000000004E-2</v>
      </c>
      <c r="M1095">
        <v>0.13440630000000001</v>
      </c>
      <c r="N1095">
        <v>0.2380372</v>
      </c>
      <c r="O1095">
        <v>1134</v>
      </c>
      <c r="P1095" t="s">
        <v>58</v>
      </c>
      <c r="Q1095" t="s">
        <v>60</v>
      </c>
      <c r="R1095" t="s">
        <v>66</v>
      </c>
    </row>
    <row r="1096" spans="1:18" x14ac:dyDescent="0.25">
      <c r="A1096" t="s">
        <v>28</v>
      </c>
      <c r="B1096" t="s">
        <v>38</v>
      </c>
      <c r="C1096" t="s">
        <v>48</v>
      </c>
      <c r="D1096" t="s">
        <v>47</v>
      </c>
      <c r="E1096">
        <v>14</v>
      </c>
      <c r="F1096" t="str">
        <f t="shared" si="17"/>
        <v>Average Per Premise1-in-10August Monthly System Peak Day30% Cycling14</v>
      </c>
      <c r="G1096">
        <v>12.05372</v>
      </c>
      <c r="H1096">
        <v>12.746560000000001</v>
      </c>
      <c r="I1096">
        <v>88.219399999999993</v>
      </c>
      <c r="J1096">
        <v>-1.247519</v>
      </c>
      <c r="K1096">
        <v>-0.1011367</v>
      </c>
      <c r="L1096">
        <v>0.69284429999999997</v>
      </c>
      <c r="M1096">
        <v>1.4868250000000001</v>
      </c>
      <c r="N1096">
        <v>2.6332080000000002</v>
      </c>
      <c r="O1096">
        <v>1134</v>
      </c>
      <c r="P1096" t="s">
        <v>58</v>
      </c>
      <c r="Q1096" t="s">
        <v>60</v>
      </c>
      <c r="R1096" t="s">
        <v>66</v>
      </c>
    </row>
    <row r="1097" spans="1:18" x14ac:dyDescent="0.25">
      <c r="A1097" t="s">
        <v>29</v>
      </c>
      <c r="B1097" t="s">
        <v>38</v>
      </c>
      <c r="C1097" t="s">
        <v>48</v>
      </c>
      <c r="D1097" t="s">
        <v>47</v>
      </c>
      <c r="E1097">
        <v>14</v>
      </c>
      <c r="F1097" t="str">
        <f t="shared" si="17"/>
        <v>Average Per Device1-in-10August Monthly System Peak Day30% Cycling14</v>
      </c>
      <c r="G1097">
        <v>4.2148979999999998</v>
      </c>
      <c r="H1097">
        <v>4.4571690000000004</v>
      </c>
      <c r="I1097">
        <v>88.219399999999993</v>
      </c>
      <c r="J1097">
        <v>-0.4362278</v>
      </c>
      <c r="K1097">
        <v>-3.5365099999999997E-2</v>
      </c>
      <c r="L1097">
        <v>0.24227119999999999</v>
      </c>
      <c r="M1097">
        <v>0.51990740000000002</v>
      </c>
      <c r="N1097">
        <v>0.92077019999999998</v>
      </c>
      <c r="O1097">
        <v>1134</v>
      </c>
      <c r="P1097" t="s">
        <v>58</v>
      </c>
      <c r="Q1097" t="s">
        <v>60</v>
      </c>
      <c r="R1097" t="s">
        <v>66</v>
      </c>
    </row>
    <row r="1098" spans="1:18" x14ac:dyDescent="0.25">
      <c r="A1098" t="s">
        <v>43</v>
      </c>
      <c r="B1098" t="s">
        <v>38</v>
      </c>
      <c r="C1098" t="s">
        <v>48</v>
      </c>
      <c r="D1098" t="s">
        <v>47</v>
      </c>
      <c r="E1098">
        <v>14</v>
      </c>
      <c r="F1098" t="str">
        <f t="shared" si="17"/>
        <v>Aggregate1-in-10August Monthly System Peak Day30% Cycling14</v>
      </c>
      <c r="G1098">
        <v>13.66891</v>
      </c>
      <c r="H1098">
        <v>14.454599999999999</v>
      </c>
      <c r="I1098">
        <v>88.219399999999993</v>
      </c>
      <c r="J1098">
        <v>-1.414687</v>
      </c>
      <c r="K1098">
        <v>-0.114689</v>
      </c>
      <c r="L1098">
        <v>0.78568550000000004</v>
      </c>
      <c r="M1098">
        <v>1.6860599999999999</v>
      </c>
      <c r="N1098">
        <v>2.9860579999999999</v>
      </c>
      <c r="O1098">
        <v>1134</v>
      </c>
      <c r="P1098" t="s">
        <v>58</v>
      </c>
      <c r="Q1098" t="s">
        <v>60</v>
      </c>
      <c r="R1098" t="s">
        <v>66</v>
      </c>
    </row>
    <row r="1099" spans="1:18" x14ac:dyDescent="0.25">
      <c r="A1099" t="s">
        <v>30</v>
      </c>
      <c r="B1099" t="s">
        <v>38</v>
      </c>
      <c r="C1099" t="s">
        <v>48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0.99019570000000001</v>
      </c>
      <c r="H1099">
        <v>1.0726070000000001</v>
      </c>
      <c r="I1099">
        <v>87.327100000000002</v>
      </c>
      <c r="J1099">
        <v>-0.1208394</v>
      </c>
      <c r="K1099">
        <v>-7.5750000000000004E-4</v>
      </c>
      <c r="L1099">
        <v>8.2410899999999995E-2</v>
      </c>
      <c r="M1099">
        <v>0.16557920000000001</v>
      </c>
      <c r="N1099">
        <v>0.2856611</v>
      </c>
      <c r="O1099">
        <v>3540</v>
      </c>
      <c r="P1099" t="s">
        <v>58</v>
      </c>
      <c r="Q1099" t="s">
        <v>60</v>
      </c>
      <c r="R1099" t="s">
        <v>66</v>
      </c>
    </row>
    <row r="1100" spans="1:18" x14ac:dyDescent="0.25">
      <c r="A1100" t="s">
        <v>28</v>
      </c>
      <c r="B1100" t="s">
        <v>38</v>
      </c>
      <c r="C1100" t="s">
        <v>48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8.3542020000000008</v>
      </c>
      <c r="H1100">
        <v>9.0494959999999995</v>
      </c>
      <c r="I1100">
        <v>87.327100000000002</v>
      </c>
      <c r="J1100">
        <v>-1.019512</v>
      </c>
      <c r="K1100">
        <v>-6.391E-3</v>
      </c>
      <c r="L1100">
        <v>0.69529379999999996</v>
      </c>
      <c r="M1100">
        <v>1.396979</v>
      </c>
      <c r="N1100">
        <v>2.4100999999999999</v>
      </c>
      <c r="O1100">
        <v>3540</v>
      </c>
      <c r="P1100" t="s">
        <v>58</v>
      </c>
      <c r="Q1100" t="s">
        <v>60</v>
      </c>
      <c r="R1100" t="s">
        <v>66</v>
      </c>
    </row>
    <row r="1101" spans="1:18" x14ac:dyDescent="0.25">
      <c r="A1101" t="s">
        <v>29</v>
      </c>
      <c r="B1101" t="s">
        <v>38</v>
      </c>
      <c r="C1101" t="s">
        <v>48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3.795903</v>
      </c>
      <c r="H1101">
        <v>4.1118230000000002</v>
      </c>
      <c r="I1101">
        <v>87.327100000000002</v>
      </c>
      <c r="J1101">
        <v>-0.46323629999999999</v>
      </c>
      <c r="K1101">
        <v>-2.9039000000000001E-3</v>
      </c>
      <c r="L1101">
        <v>0.31592100000000001</v>
      </c>
      <c r="M1101">
        <v>0.63474580000000003</v>
      </c>
      <c r="N1101">
        <v>1.095078</v>
      </c>
      <c r="O1101">
        <v>3540</v>
      </c>
      <c r="P1101" t="s">
        <v>58</v>
      </c>
      <c r="Q1101" t="s">
        <v>60</v>
      </c>
      <c r="R1101" t="s">
        <v>66</v>
      </c>
    </row>
    <row r="1102" spans="1:18" x14ac:dyDescent="0.25">
      <c r="A1102" t="s">
        <v>43</v>
      </c>
      <c r="B1102" t="s">
        <v>38</v>
      </c>
      <c r="C1102" t="s">
        <v>48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29.573879999999999</v>
      </c>
      <c r="H1102">
        <v>32.035220000000002</v>
      </c>
      <c r="I1102">
        <v>87.327100000000002</v>
      </c>
      <c r="J1102">
        <v>-3.6090740000000001</v>
      </c>
      <c r="K1102">
        <v>-2.2624100000000001E-2</v>
      </c>
      <c r="L1102">
        <v>2.4613399999999999</v>
      </c>
      <c r="M1102">
        <v>4.9453040000000001</v>
      </c>
      <c r="N1102">
        <v>8.5317539999999994</v>
      </c>
      <c r="O1102">
        <v>3540</v>
      </c>
      <c r="P1102" t="s">
        <v>58</v>
      </c>
      <c r="Q1102" t="s">
        <v>60</v>
      </c>
      <c r="R1102" t="s">
        <v>66</v>
      </c>
    </row>
    <row r="1103" spans="1:18" x14ac:dyDescent="0.25">
      <c r="A1103" t="s">
        <v>30</v>
      </c>
      <c r="B1103" t="s">
        <v>38</v>
      </c>
      <c r="C1103" t="s">
        <v>48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1.014319</v>
      </c>
      <c r="H1103">
        <v>1.0919319999999999</v>
      </c>
      <c r="I1103">
        <v>87.543599999999998</v>
      </c>
      <c r="J1103">
        <v>-0.1188826</v>
      </c>
      <c r="K1103">
        <v>-2.7916999999999998E-3</v>
      </c>
      <c r="L1103">
        <v>7.7612500000000001E-2</v>
      </c>
      <c r="M1103">
        <v>0.15801670000000001</v>
      </c>
      <c r="N1103">
        <v>0.2741075</v>
      </c>
      <c r="O1103">
        <v>4674</v>
      </c>
      <c r="P1103" t="s">
        <v>58</v>
      </c>
      <c r="Q1103" t="s">
        <v>60</v>
      </c>
    </row>
    <row r="1104" spans="1:18" x14ac:dyDescent="0.25">
      <c r="A1104" t="s">
        <v>28</v>
      </c>
      <c r="B1104" t="s">
        <v>38</v>
      </c>
      <c r="C1104" t="s">
        <v>48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9.2037870000000002</v>
      </c>
      <c r="H1104">
        <v>9.9080320000000004</v>
      </c>
      <c r="I1104">
        <v>87.543599999999998</v>
      </c>
      <c r="J1104">
        <v>-1.078724</v>
      </c>
      <c r="K1104">
        <v>-2.5331699999999999E-2</v>
      </c>
      <c r="L1104">
        <v>0.70424439999999999</v>
      </c>
      <c r="M1104">
        <v>1.4338200000000001</v>
      </c>
      <c r="N1104">
        <v>2.487212</v>
      </c>
      <c r="O1104">
        <v>4674</v>
      </c>
      <c r="P1104" t="s">
        <v>58</v>
      </c>
      <c r="Q1104" t="s">
        <v>60</v>
      </c>
    </row>
    <row r="1105" spans="1:18" x14ac:dyDescent="0.25">
      <c r="A1105" t="s">
        <v>29</v>
      </c>
      <c r="B1105" t="s">
        <v>38</v>
      </c>
      <c r="C1105" t="s">
        <v>48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3.8987219999999998</v>
      </c>
      <c r="H1105">
        <v>4.1970400000000003</v>
      </c>
      <c r="I1105">
        <v>87.543599999999998</v>
      </c>
      <c r="J1105">
        <v>-0.45694709999999999</v>
      </c>
      <c r="K1105">
        <v>-1.07305E-2</v>
      </c>
      <c r="L1105">
        <v>0.29831780000000002</v>
      </c>
      <c r="M1105">
        <v>0.60736590000000001</v>
      </c>
      <c r="N1105">
        <v>1.0535829999999999</v>
      </c>
      <c r="O1105">
        <v>4674</v>
      </c>
      <c r="P1105" t="s">
        <v>58</v>
      </c>
      <c r="Q1105" t="s">
        <v>60</v>
      </c>
    </row>
    <row r="1106" spans="1:18" x14ac:dyDescent="0.25">
      <c r="A1106" t="s">
        <v>43</v>
      </c>
      <c r="B1106" t="s">
        <v>38</v>
      </c>
      <c r="C1106" t="s">
        <v>48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43.018500000000003</v>
      </c>
      <c r="H1106">
        <v>46.310139999999997</v>
      </c>
      <c r="I1106">
        <v>87.543599999999998</v>
      </c>
      <c r="J1106">
        <v>-5.0419539999999996</v>
      </c>
      <c r="K1106">
        <v>-0.1184003</v>
      </c>
      <c r="L1106">
        <v>3.2916379999999998</v>
      </c>
      <c r="M1106">
        <v>6.701676</v>
      </c>
      <c r="N1106">
        <v>11.62523</v>
      </c>
      <c r="O1106">
        <v>4674</v>
      </c>
      <c r="P1106" t="s">
        <v>58</v>
      </c>
      <c r="Q1106" t="s">
        <v>60</v>
      </c>
    </row>
    <row r="1107" spans="1:18" x14ac:dyDescent="0.25">
      <c r="A1107" t="s">
        <v>30</v>
      </c>
      <c r="B1107" t="s">
        <v>38</v>
      </c>
      <c r="C1107" t="s">
        <v>37</v>
      </c>
      <c r="D1107" t="s">
        <v>47</v>
      </c>
      <c r="E1107">
        <v>14</v>
      </c>
      <c r="F1107" t="str">
        <f t="shared" si="17"/>
        <v>Average Per Ton1-in-10August Typical Event Day30% Cycling14</v>
      </c>
      <c r="G1107">
        <v>1.0774539999999999</v>
      </c>
      <c r="H1107">
        <v>1.1400749999999999</v>
      </c>
      <c r="I1107">
        <v>89.4221</v>
      </c>
      <c r="J1107">
        <v>-0.11324339999999999</v>
      </c>
      <c r="K1107">
        <v>-9.3410999999999998E-3</v>
      </c>
      <c r="L1107">
        <v>6.2621399999999994E-2</v>
      </c>
      <c r="M1107">
        <v>0.1345838</v>
      </c>
      <c r="N1107">
        <v>0.23848610000000001</v>
      </c>
      <c r="O1107">
        <v>1134</v>
      </c>
      <c r="P1107" t="s">
        <v>58</v>
      </c>
      <c r="Q1107" t="s">
        <v>60</v>
      </c>
      <c r="R1107" t="s">
        <v>66</v>
      </c>
    </row>
    <row r="1108" spans="1:18" x14ac:dyDescent="0.25">
      <c r="A1108" t="s">
        <v>28</v>
      </c>
      <c r="B1108" t="s">
        <v>38</v>
      </c>
      <c r="C1108" t="s">
        <v>37</v>
      </c>
      <c r="D1108" t="s">
        <v>47</v>
      </c>
      <c r="E1108">
        <v>14</v>
      </c>
      <c r="F1108" t="str">
        <f t="shared" si="17"/>
        <v>Average Per Premise1-in-10August Typical Event Day30% Cycling14</v>
      </c>
      <c r="G1108">
        <v>11.91897</v>
      </c>
      <c r="H1108">
        <v>12.611700000000001</v>
      </c>
      <c r="I1108">
        <v>89.4221</v>
      </c>
      <c r="J1108">
        <v>-1.2527170000000001</v>
      </c>
      <c r="K1108">
        <v>-0.1033324</v>
      </c>
      <c r="L1108">
        <v>0.69272820000000002</v>
      </c>
      <c r="M1108">
        <v>1.4887889999999999</v>
      </c>
      <c r="N1108">
        <v>2.6381739999999998</v>
      </c>
      <c r="O1108">
        <v>1134</v>
      </c>
      <c r="P1108" t="s">
        <v>58</v>
      </c>
      <c r="Q1108" t="s">
        <v>60</v>
      </c>
      <c r="R1108" t="s">
        <v>66</v>
      </c>
    </row>
    <row r="1109" spans="1:18" x14ac:dyDescent="0.25">
      <c r="A1109" t="s">
        <v>29</v>
      </c>
      <c r="B1109" t="s">
        <v>38</v>
      </c>
      <c r="C1109" t="s">
        <v>37</v>
      </c>
      <c r="D1109" t="s">
        <v>47</v>
      </c>
      <c r="E1109">
        <v>14</v>
      </c>
      <c r="F1109" t="str">
        <f t="shared" si="17"/>
        <v>Average Per Device1-in-10August Typical Event Day30% Cycling14</v>
      </c>
      <c r="G1109">
        <v>4.1677819999999999</v>
      </c>
      <c r="H1109">
        <v>4.4100130000000002</v>
      </c>
      <c r="I1109">
        <v>89.4221</v>
      </c>
      <c r="J1109">
        <v>-0.43804549999999998</v>
      </c>
      <c r="K1109">
        <v>-3.6132900000000003E-2</v>
      </c>
      <c r="L1109">
        <v>0.24223059999999999</v>
      </c>
      <c r="M1109">
        <v>0.52059409999999995</v>
      </c>
      <c r="N1109">
        <v>0.92250659999999995</v>
      </c>
      <c r="O1109">
        <v>1134</v>
      </c>
      <c r="P1109" t="s">
        <v>58</v>
      </c>
      <c r="Q1109" t="s">
        <v>60</v>
      </c>
      <c r="R1109" t="s">
        <v>66</v>
      </c>
    </row>
    <row r="1110" spans="1:18" x14ac:dyDescent="0.25">
      <c r="A1110" t="s">
        <v>43</v>
      </c>
      <c r="B1110" t="s">
        <v>38</v>
      </c>
      <c r="C1110" t="s">
        <v>37</v>
      </c>
      <c r="D1110" t="s">
        <v>47</v>
      </c>
      <c r="E1110">
        <v>14</v>
      </c>
      <c r="F1110" t="str">
        <f t="shared" si="17"/>
        <v>Aggregate1-in-10August Typical Event Day30% Cycling14</v>
      </c>
      <c r="G1110">
        <v>13.516120000000001</v>
      </c>
      <c r="H1110">
        <v>14.30167</v>
      </c>
      <c r="I1110">
        <v>89.4221</v>
      </c>
      <c r="J1110">
        <v>-1.420582</v>
      </c>
      <c r="K1110">
        <v>-0.11717900000000001</v>
      </c>
      <c r="L1110">
        <v>0.78555379999999997</v>
      </c>
      <c r="M1110">
        <v>1.6882870000000001</v>
      </c>
      <c r="N1110">
        <v>2.991689</v>
      </c>
      <c r="O1110">
        <v>1134</v>
      </c>
      <c r="P1110" t="s">
        <v>58</v>
      </c>
      <c r="Q1110" t="s">
        <v>60</v>
      </c>
      <c r="R1110" t="s">
        <v>66</v>
      </c>
    </row>
    <row r="1111" spans="1:18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0.96678379999999997</v>
      </c>
      <c r="H1111">
        <v>1.0479339999999999</v>
      </c>
      <c r="I1111">
        <v>88.232500000000002</v>
      </c>
      <c r="J1111">
        <v>-0.12228260000000001</v>
      </c>
      <c r="K1111">
        <v>-2.0931000000000001E-3</v>
      </c>
      <c r="L1111">
        <v>8.1149799999999994E-2</v>
      </c>
      <c r="M1111">
        <v>0.1643927</v>
      </c>
      <c r="N1111">
        <v>0.28458230000000001</v>
      </c>
      <c r="O1111">
        <v>3540</v>
      </c>
      <c r="P1111" t="s">
        <v>58</v>
      </c>
      <c r="Q1111" t="s">
        <v>60</v>
      </c>
      <c r="R1111" t="s">
        <v>66</v>
      </c>
    </row>
    <row r="1112" spans="1:18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8.1566779999999994</v>
      </c>
      <c r="H1112">
        <v>8.8413319999999995</v>
      </c>
      <c r="I1112">
        <v>88.232500000000002</v>
      </c>
      <c r="J1112">
        <v>-1.0316890000000001</v>
      </c>
      <c r="K1112">
        <v>-1.7659299999999999E-2</v>
      </c>
      <c r="L1112">
        <v>0.6846546</v>
      </c>
      <c r="M1112">
        <v>1.386968</v>
      </c>
      <c r="N1112">
        <v>2.400998</v>
      </c>
      <c r="O1112">
        <v>3540</v>
      </c>
      <c r="P1112" t="s">
        <v>58</v>
      </c>
      <c r="Q1112" t="s">
        <v>60</v>
      </c>
      <c r="R1112" t="s">
        <v>66</v>
      </c>
    </row>
    <row r="1113" spans="1:18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3.706153</v>
      </c>
      <c r="H1113">
        <v>4.0172400000000001</v>
      </c>
      <c r="I1113">
        <v>88.232500000000002</v>
      </c>
      <c r="J1113">
        <v>-0.46876889999999999</v>
      </c>
      <c r="K1113">
        <v>-8.0239000000000005E-3</v>
      </c>
      <c r="L1113">
        <v>0.3110868</v>
      </c>
      <c r="M1113">
        <v>0.63019749999999997</v>
      </c>
      <c r="N1113">
        <v>1.090943</v>
      </c>
      <c r="O1113">
        <v>3540</v>
      </c>
      <c r="P1113" t="s">
        <v>58</v>
      </c>
      <c r="Q1113" t="s">
        <v>60</v>
      </c>
      <c r="R1113" t="s">
        <v>66</v>
      </c>
    </row>
    <row r="1114" spans="1:18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28.874639999999999</v>
      </c>
      <c r="H1114">
        <v>31.29832</v>
      </c>
      <c r="I1114">
        <v>88.232500000000002</v>
      </c>
      <c r="J1114">
        <v>-3.6521789999999998</v>
      </c>
      <c r="K1114">
        <v>-6.2513799999999994E-2</v>
      </c>
      <c r="L1114">
        <v>2.4236770000000001</v>
      </c>
      <c r="M1114">
        <v>4.9098680000000003</v>
      </c>
      <c r="N1114">
        <v>8.4995329999999996</v>
      </c>
      <c r="O1114">
        <v>3540</v>
      </c>
      <c r="P1114" t="s">
        <v>58</v>
      </c>
      <c r="Q1114" t="s">
        <v>60</v>
      </c>
      <c r="R1114" t="s">
        <v>66</v>
      </c>
    </row>
    <row r="1115" spans="1:18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0.99363230000000002</v>
      </c>
      <c r="H1115">
        <v>1.070287</v>
      </c>
      <c r="I1115">
        <v>88.521100000000004</v>
      </c>
      <c r="J1115">
        <v>-0.12008969999999999</v>
      </c>
      <c r="K1115">
        <v>-3.8514999999999999E-3</v>
      </c>
      <c r="L1115">
        <v>7.6654799999999995E-2</v>
      </c>
      <c r="M1115">
        <v>0.1571611</v>
      </c>
      <c r="N1115">
        <v>0.27339940000000001</v>
      </c>
      <c r="O1115">
        <v>4674</v>
      </c>
      <c r="P1115" t="s">
        <v>58</v>
      </c>
      <c r="Q1115" t="s">
        <v>60</v>
      </c>
    </row>
    <row r="1116" spans="1:18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9.016076</v>
      </c>
      <c r="H1116">
        <v>9.7116299999999995</v>
      </c>
      <c r="I1116">
        <v>88.521100000000004</v>
      </c>
      <c r="J1116">
        <v>-1.089677</v>
      </c>
      <c r="K1116">
        <v>-3.4947499999999999E-2</v>
      </c>
      <c r="L1116">
        <v>0.69555469999999997</v>
      </c>
      <c r="M1116">
        <v>1.4260569999999999</v>
      </c>
      <c r="N1116">
        <v>2.4807860000000002</v>
      </c>
      <c r="O1116">
        <v>4674</v>
      </c>
      <c r="P1116" t="s">
        <v>58</v>
      </c>
      <c r="Q1116" t="s">
        <v>60</v>
      </c>
    </row>
    <row r="1117" spans="1:18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3.8192080000000002</v>
      </c>
      <c r="H1117">
        <v>4.1138440000000003</v>
      </c>
      <c r="I1117">
        <v>88.521100000000004</v>
      </c>
      <c r="J1117">
        <v>-0.46158680000000002</v>
      </c>
      <c r="K1117">
        <v>-1.4803800000000001E-2</v>
      </c>
      <c r="L1117">
        <v>0.29463679999999998</v>
      </c>
      <c r="M1117">
        <v>0.60407739999999999</v>
      </c>
      <c r="N1117">
        <v>1.0508599999999999</v>
      </c>
      <c r="O1117">
        <v>4674</v>
      </c>
      <c r="P1117" t="s">
        <v>58</v>
      </c>
      <c r="Q1117" t="s">
        <v>60</v>
      </c>
    </row>
    <row r="1118" spans="1:18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42.14114</v>
      </c>
      <c r="H1118">
        <v>45.392159999999997</v>
      </c>
      <c r="I1118">
        <v>88.521100000000004</v>
      </c>
      <c r="J1118">
        <v>-5.0931490000000004</v>
      </c>
      <c r="K1118">
        <v>-0.16334470000000001</v>
      </c>
      <c r="L1118">
        <v>3.251023</v>
      </c>
      <c r="M1118">
        <v>6.6653909999999996</v>
      </c>
      <c r="N1118">
        <v>11.595190000000001</v>
      </c>
      <c r="O1118">
        <v>4674</v>
      </c>
      <c r="P1118" t="s">
        <v>58</v>
      </c>
      <c r="Q1118" t="s">
        <v>60</v>
      </c>
    </row>
    <row r="1119" spans="1:18" x14ac:dyDescent="0.25">
      <c r="A1119" t="s">
        <v>30</v>
      </c>
      <c r="B1119" t="s">
        <v>38</v>
      </c>
      <c r="C1119" t="s">
        <v>49</v>
      </c>
      <c r="D1119" t="s">
        <v>47</v>
      </c>
      <c r="E1119">
        <v>14</v>
      </c>
      <c r="F1119" t="str">
        <f t="shared" si="17"/>
        <v>Average Per Ton1-in-10July Monthly System Peak Day30% Cycling14</v>
      </c>
      <c r="G1119">
        <v>1.0809029999999999</v>
      </c>
      <c r="H1119">
        <v>1.143527</v>
      </c>
      <c r="I1119">
        <v>89.144000000000005</v>
      </c>
      <c r="J1119">
        <v>-0.11307</v>
      </c>
      <c r="K1119">
        <v>-9.2683000000000001E-3</v>
      </c>
      <c r="L1119">
        <v>6.2624299999999994E-2</v>
      </c>
      <c r="M1119">
        <v>0.134517</v>
      </c>
      <c r="N1119">
        <v>0.23831859999999999</v>
      </c>
      <c r="O1119">
        <v>1134</v>
      </c>
      <c r="P1119" t="s">
        <v>58</v>
      </c>
      <c r="Q1119" t="s">
        <v>60</v>
      </c>
      <c r="R1119" t="s">
        <v>67</v>
      </c>
    </row>
    <row r="1120" spans="1:18" x14ac:dyDescent="0.25">
      <c r="A1120" t="s">
        <v>28</v>
      </c>
      <c r="B1120" t="s">
        <v>38</v>
      </c>
      <c r="C1120" t="s">
        <v>49</v>
      </c>
      <c r="D1120" t="s">
        <v>47</v>
      </c>
      <c r="E1120">
        <v>14</v>
      </c>
      <c r="F1120" t="str">
        <f t="shared" si="17"/>
        <v>Average Per Premise1-in-10July Monthly System Peak Day30% Cycling14</v>
      </c>
      <c r="G1120">
        <v>11.957129999999999</v>
      </c>
      <c r="H1120">
        <v>12.649889999999999</v>
      </c>
      <c r="I1120">
        <v>89.144000000000005</v>
      </c>
      <c r="J1120">
        <v>-1.250799</v>
      </c>
      <c r="K1120">
        <v>-0.10252799999999999</v>
      </c>
      <c r="L1120">
        <v>0.69276099999999996</v>
      </c>
      <c r="M1120">
        <v>1.4880500000000001</v>
      </c>
      <c r="N1120">
        <v>2.6363210000000001</v>
      </c>
      <c r="O1120">
        <v>1134</v>
      </c>
      <c r="P1120" t="s">
        <v>58</v>
      </c>
      <c r="Q1120" t="s">
        <v>60</v>
      </c>
      <c r="R1120" t="s">
        <v>67</v>
      </c>
    </row>
    <row r="1121" spans="1:18" x14ac:dyDescent="0.25">
      <c r="A1121" t="s">
        <v>29</v>
      </c>
      <c r="B1121" t="s">
        <v>38</v>
      </c>
      <c r="C1121" t="s">
        <v>49</v>
      </c>
      <c r="D1121" t="s">
        <v>47</v>
      </c>
      <c r="E1121">
        <v>14</v>
      </c>
      <c r="F1121" t="str">
        <f t="shared" si="17"/>
        <v>Average Per Device1-in-10July Monthly System Peak Day30% Cycling14</v>
      </c>
      <c r="G1121">
        <v>4.1811249999999998</v>
      </c>
      <c r="H1121">
        <v>4.4233669999999998</v>
      </c>
      <c r="I1121">
        <v>89.144000000000005</v>
      </c>
      <c r="J1121">
        <v>-0.43737470000000001</v>
      </c>
      <c r="K1121">
        <v>-3.5851599999999997E-2</v>
      </c>
      <c r="L1121">
        <v>0.24224209999999999</v>
      </c>
      <c r="M1121">
        <v>0.52033580000000001</v>
      </c>
      <c r="N1121">
        <v>0.92185879999999998</v>
      </c>
      <c r="O1121">
        <v>1134</v>
      </c>
      <c r="P1121" t="s">
        <v>58</v>
      </c>
      <c r="Q1121" t="s">
        <v>60</v>
      </c>
      <c r="R1121" t="s">
        <v>67</v>
      </c>
    </row>
    <row r="1122" spans="1:18" x14ac:dyDescent="0.25">
      <c r="A1122" t="s">
        <v>43</v>
      </c>
      <c r="B1122" t="s">
        <v>38</v>
      </c>
      <c r="C1122" t="s">
        <v>49</v>
      </c>
      <c r="D1122" t="s">
        <v>47</v>
      </c>
      <c r="E1122">
        <v>14</v>
      </c>
      <c r="F1122" t="str">
        <f t="shared" si="17"/>
        <v>Aggregate1-in-10July Monthly System Peak Day30% Cycling14</v>
      </c>
      <c r="G1122">
        <v>13.55939</v>
      </c>
      <c r="H1122">
        <v>14.34498</v>
      </c>
      <c r="I1122">
        <v>89.144000000000005</v>
      </c>
      <c r="J1122">
        <v>-1.4184060000000001</v>
      </c>
      <c r="K1122">
        <v>-0.1162667</v>
      </c>
      <c r="L1122">
        <v>0.78559100000000004</v>
      </c>
      <c r="M1122">
        <v>1.687449</v>
      </c>
      <c r="N1122">
        <v>2.9895879999999999</v>
      </c>
      <c r="O1122">
        <v>1134</v>
      </c>
      <c r="P1122" t="s">
        <v>58</v>
      </c>
      <c r="Q1122" t="s">
        <v>60</v>
      </c>
      <c r="R1122" t="s">
        <v>67</v>
      </c>
    </row>
    <row r="1123" spans="1:18" x14ac:dyDescent="0.25">
      <c r="A1123" t="s">
        <v>30</v>
      </c>
      <c r="B1123" t="s">
        <v>38</v>
      </c>
      <c r="C1123" t="s">
        <v>49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0.97454410000000002</v>
      </c>
      <c r="H1123">
        <v>1.0561119999999999</v>
      </c>
      <c r="I1123">
        <v>88.272599999999997</v>
      </c>
      <c r="J1123">
        <v>-0.1217509</v>
      </c>
      <c r="K1123">
        <v>-1.6286E-3</v>
      </c>
      <c r="L1123">
        <v>8.1567799999999996E-2</v>
      </c>
      <c r="M1123">
        <v>0.1647642</v>
      </c>
      <c r="N1123">
        <v>0.28488649999999999</v>
      </c>
      <c r="O1123">
        <v>3540</v>
      </c>
      <c r="P1123" t="s">
        <v>58</v>
      </c>
      <c r="Q1123" t="s">
        <v>60</v>
      </c>
      <c r="R1123" t="s">
        <v>67</v>
      </c>
    </row>
    <row r="1124" spans="1:18" x14ac:dyDescent="0.25">
      <c r="A1124" t="s">
        <v>28</v>
      </c>
      <c r="B1124" t="s">
        <v>38</v>
      </c>
      <c r="C1124" t="s">
        <v>49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8.2221510000000002</v>
      </c>
      <c r="H1124">
        <v>8.9103329999999996</v>
      </c>
      <c r="I1124">
        <v>88.272599999999997</v>
      </c>
      <c r="J1124">
        <v>-1.0272030000000001</v>
      </c>
      <c r="K1124">
        <v>-1.374E-2</v>
      </c>
      <c r="L1124">
        <v>0.68818120000000005</v>
      </c>
      <c r="M1124">
        <v>1.3901019999999999</v>
      </c>
      <c r="N1124">
        <v>2.403565</v>
      </c>
      <c r="O1124">
        <v>3540</v>
      </c>
      <c r="P1124" t="s">
        <v>58</v>
      </c>
      <c r="Q1124" t="s">
        <v>60</v>
      </c>
      <c r="R1124" t="s">
        <v>67</v>
      </c>
    </row>
    <row r="1125" spans="1:18" x14ac:dyDescent="0.25">
      <c r="A1125" t="s">
        <v>29</v>
      </c>
      <c r="B1125" t="s">
        <v>38</v>
      </c>
      <c r="C1125" t="s">
        <v>49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3.7359019999999998</v>
      </c>
      <c r="H1125">
        <v>4.0485920000000002</v>
      </c>
      <c r="I1125">
        <v>88.272599999999997</v>
      </c>
      <c r="J1125">
        <v>-0.4667306</v>
      </c>
      <c r="K1125">
        <v>-6.2430999999999997E-3</v>
      </c>
      <c r="L1125">
        <v>0.3126892</v>
      </c>
      <c r="M1125">
        <v>0.6316214</v>
      </c>
      <c r="N1125">
        <v>1.092109</v>
      </c>
      <c r="O1125">
        <v>3540</v>
      </c>
      <c r="P1125" t="s">
        <v>58</v>
      </c>
      <c r="Q1125" t="s">
        <v>60</v>
      </c>
      <c r="R1125" t="s">
        <v>67</v>
      </c>
    </row>
    <row r="1126" spans="1:18" x14ac:dyDescent="0.25">
      <c r="A1126" t="s">
        <v>43</v>
      </c>
      <c r="B1126" t="s">
        <v>38</v>
      </c>
      <c r="C1126" t="s">
        <v>49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29.10641</v>
      </c>
      <c r="H1126">
        <v>31.542580000000001</v>
      </c>
      <c r="I1126">
        <v>88.272599999999997</v>
      </c>
      <c r="J1126">
        <v>-3.636298</v>
      </c>
      <c r="K1126">
        <v>-4.8639599999999998E-2</v>
      </c>
      <c r="L1126">
        <v>2.4361609999999998</v>
      </c>
      <c r="M1126">
        <v>4.9209630000000004</v>
      </c>
      <c r="N1126">
        <v>8.5086200000000005</v>
      </c>
      <c r="O1126">
        <v>3540</v>
      </c>
      <c r="P1126" t="s">
        <v>58</v>
      </c>
      <c r="Q1126" t="s">
        <v>60</v>
      </c>
      <c r="R1126" t="s">
        <v>67</v>
      </c>
    </row>
    <row r="1127" spans="1:18" x14ac:dyDescent="0.25">
      <c r="A1127" t="s">
        <v>30</v>
      </c>
      <c r="B1127" t="s">
        <v>38</v>
      </c>
      <c r="C1127" t="s">
        <v>49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1.0003470000000001</v>
      </c>
      <c r="H1127">
        <v>1.0773189999999999</v>
      </c>
      <c r="I1127">
        <v>88.483999999999995</v>
      </c>
      <c r="J1127">
        <v>-0.1196449</v>
      </c>
      <c r="K1127">
        <v>-3.4819999999999999E-3</v>
      </c>
      <c r="L1127">
        <v>7.6972100000000002E-2</v>
      </c>
      <c r="M1127">
        <v>0.15742619999999999</v>
      </c>
      <c r="N1127">
        <v>0.27358919999999998</v>
      </c>
      <c r="O1127">
        <v>4674</v>
      </c>
      <c r="P1127" t="s">
        <v>58</v>
      </c>
      <c r="Q1127" t="s">
        <v>60</v>
      </c>
    </row>
    <row r="1128" spans="1:18" x14ac:dyDescent="0.25">
      <c r="A1128" t="s">
        <v>28</v>
      </c>
      <c r="B1128" t="s">
        <v>38</v>
      </c>
      <c r="C1128" t="s">
        <v>49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9.0770020000000002</v>
      </c>
      <c r="H1128">
        <v>9.7754359999999991</v>
      </c>
      <c r="I1128">
        <v>88.483999999999995</v>
      </c>
      <c r="J1128">
        <v>-1.0856410000000001</v>
      </c>
      <c r="K1128">
        <v>-3.1594900000000002E-2</v>
      </c>
      <c r="L1128">
        <v>0.698434</v>
      </c>
      <c r="M1128">
        <v>1.428463</v>
      </c>
      <c r="N1128">
        <v>2.4825080000000002</v>
      </c>
      <c r="O1128">
        <v>4674</v>
      </c>
      <c r="P1128" t="s">
        <v>58</v>
      </c>
      <c r="Q1128" t="s">
        <v>60</v>
      </c>
    </row>
    <row r="1129" spans="1:18" x14ac:dyDescent="0.25">
      <c r="A1129" t="s">
        <v>29</v>
      </c>
      <c r="B1129" t="s">
        <v>38</v>
      </c>
      <c r="C1129" t="s">
        <v>49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3.8450160000000002</v>
      </c>
      <c r="H1129">
        <v>4.140873</v>
      </c>
      <c r="I1129">
        <v>88.483999999999995</v>
      </c>
      <c r="J1129">
        <v>-0.45987709999999998</v>
      </c>
      <c r="K1129">
        <v>-1.3383600000000001E-2</v>
      </c>
      <c r="L1129">
        <v>0.29585650000000002</v>
      </c>
      <c r="M1129">
        <v>0.60509650000000004</v>
      </c>
      <c r="N1129">
        <v>1.05159</v>
      </c>
      <c r="O1129">
        <v>4674</v>
      </c>
      <c r="P1129" t="s">
        <v>58</v>
      </c>
      <c r="Q1129" t="s">
        <v>60</v>
      </c>
    </row>
    <row r="1130" spans="1:18" x14ac:dyDescent="0.25">
      <c r="A1130" t="s">
        <v>43</v>
      </c>
      <c r="B1130" t="s">
        <v>38</v>
      </c>
      <c r="C1130" t="s">
        <v>49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42.425910000000002</v>
      </c>
      <c r="H1130">
        <v>45.690390000000001</v>
      </c>
      <c r="I1130">
        <v>88.483999999999995</v>
      </c>
      <c r="J1130">
        <v>-5.0742839999999996</v>
      </c>
      <c r="K1130">
        <v>-0.14767449999999999</v>
      </c>
      <c r="L1130">
        <v>3.2644799999999998</v>
      </c>
      <c r="M1130">
        <v>6.6766360000000002</v>
      </c>
      <c r="N1130">
        <v>11.60324</v>
      </c>
      <c r="O1130">
        <v>4674</v>
      </c>
      <c r="P1130" t="s">
        <v>58</v>
      </c>
      <c r="Q1130" t="s">
        <v>60</v>
      </c>
    </row>
    <row r="1131" spans="1:18" x14ac:dyDescent="0.25">
      <c r="A1131" t="s">
        <v>30</v>
      </c>
      <c r="B1131" t="s">
        <v>38</v>
      </c>
      <c r="C1131" t="s">
        <v>50</v>
      </c>
      <c r="D1131" t="s">
        <v>47</v>
      </c>
      <c r="E1131">
        <v>14</v>
      </c>
      <c r="F1131" t="str">
        <f t="shared" si="17"/>
        <v>Average Per Ton1-in-10June Monthly System Peak Day30% Cycling14</v>
      </c>
      <c r="G1131">
        <v>1.023981</v>
      </c>
      <c r="H1131">
        <v>1.0865560000000001</v>
      </c>
      <c r="I1131">
        <v>85.828199999999995</v>
      </c>
      <c r="J1131">
        <v>-0.1198951</v>
      </c>
      <c r="K1131">
        <v>-1.2090099999999999E-2</v>
      </c>
      <c r="L1131">
        <v>6.25753E-2</v>
      </c>
      <c r="M1131">
        <v>0.13724059999999999</v>
      </c>
      <c r="N1131">
        <v>0.2450456</v>
      </c>
      <c r="O1131">
        <v>1134</v>
      </c>
      <c r="P1131" t="s">
        <v>58</v>
      </c>
      <c r="Q1131" t="s">
        <v>60</v>
      </c>
      <c r="R1131" t="s">
        <v>68</v>
      </c>
    </row>
    <row r="1132" spans="1:18" x14ac:dyDescent="0.25">
      <c r="A1132" t="s">
        <v>28</v>
      </c>
      <c r="B1132" t="s">
        <v>38</v>
      </c>
      <c r="C1132" t="s">
        <v>50</v>
      </c>
      <c r="D1132" t="s">
        <v>47</v>
      </c>
      <c r="E1132">
        <v>14</v>
      </c>
      <c r="F1132" t="str">
        <f t="shared" si="17"/>
        <v>Average Per Premise1-in-10June Monthly System Peak Day30% Cycling14</v>
      </c>
      <c r="G1132">
        <v>11.327450000000001</v>
      </c>
      <c r="H1132">
        <v>12.01967</v>
      </c>
      <c r="I1132">
        <v>85.828199999999995</v>
      </c>
      <c r="J1132">
        <v>-1.3263</v>
      </c>
      <c r="K1132">
        <v>-0.1337429</v>
      </c>
      <c r="L1132">
        <v>0.69221829999999995</v>
      </c>
      <c r="M1132">
        <v>1.5181789999999999</v>
      </c>
      <c r="N1132">
        <v>2.7107359999999998</v>
      </c>
      <c r="O1132">
        <v>1134</v>
      </c>
      <c r="P1132" t="s">
        <v>58</v>
      </c>
      <c r="Q1132" t="s">
        <v>60</v>
      </c>
      <c r="R1132" t="s">
        <v>68</v>
      </c>
    </row>
    <row r="1133" spans="1:18" x14ac:dyDescent="0.25">
      <c r="A1133" t="s">
        <v>29</v>
      </c>
      <c r="B1133" t="s">
        <v>38</v>
      </c>
      <c r="C1133" t="s">
        <v>50</v>
      </c>
      <c r="D1133" t="s">
        <v>47</v>
      </c>
      <c r="E1133">
        <v>14</v>
      </c>
      <c r="F1133" t="str">
        <f t="shared" si="17"/>
        <v>Average Per Device1-in-10June Monthly System Peak Day30% Cycling14</v>
      </c>
      <c r="G1133">
        <v>3.960941</v>
      </c>
      <c r="H1133">
        <v>4.2029930000000002</v>
      </c>
      <c r="I1133">
        <v>85.828199999999995</v>
      </c>
      <c r="J1133">
        <v>-0.46377550000000001</v>
      </c>
      <c r="K1133">
        <v>-4.6766700000000001E-2</v>
      </c>
      <c r="L1133">
        <v>0.2420523</v>
      </c>
      <c r="M1133">
        <v>0.53087119999999999</v>
      </c>
      <c r="N1133">
        <v>0.94787999999999994</v>
      </c>
      <c r="O1133">
        <v>1134</v>
      </c>
      <c r="P1133" t="s">
        <v>58</v>
      </c>
      <c r="Q1133" t="s">
        <v>60</v>
      </c>
      <c r="R1133" t="s">
        <v>68</v>
      </c>
    </row>
    <row r="1134" spans="1:18" x14ac:dyDescent="0.25">
      <c r="A1134" t="s">
        <v>43</v>
      </c>
      <c r="B1134" t="s">
        <v>38</v>
      </c>
      <c r="C1134" t="s">
        <v>50</v>
      </c>
      <c r="D1134" t="s">
        <v>47</v>
      </c>
      <c r="E1134">
        <v>14</v>
      </c>
      <c r="F1134" t="str">
        <f t="shared" si="17"/>
        <v>Aggregate1-in-10June Monthly System Peak Day30% Cycling14</v>
      </c>
      <c r="G1134">
        <v>12.845330000000001</v>
      </c>
      <c r="H1134">
        <v>13.63031</v>
      </c>
      <c r="I1134">
        <v>85.828199999999995</v>
      </c>
      <c r="J1134">
        <v>-1.504024</v>
      </c>
      <c r="K1134">
        <v>-0.15166450000000001</v>
      </c>
      <c r="L1134">
        <v>0.78497550000000005</v>
      </c>
      <c r="M1134">
        <v>1.7216149999999999</v>
      </c>
      <c r="N1134">
        <v>3.0739749999999999</v>
      </c>
      <c r="O1134">
        <v>1134</v>
      </c>
      <c r="P1134" t="s">
        <v>58</v>
      </c>
      <c r="Q1134" t="s">
        <v>60</v>
      </c>
      <c r="R1134" t="s">
        <v>68</v>
      </c>
    </row>
    <row r="1135" spans="1:18" x14ac:dyDescent="0.25">
      <c r="A1135" t="s">
        <v>30</v>
      </c>
      <c r="B1135" t="s">
        <v>38</v>
      </c>
      <c r="C1135" t="s">
        <v>50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0.87234290000000003</v>
      </c>
      <c r="H1135">
        <v>0.94840590000000002</v>
      </c>
      <c r="I1135">
        <v>84.657899999999998</v>
      </c>
      <c r="J1135">
        <v>-0.13291610000000001</v>
      </c>
      <c r="K1135">
        <v>-9.4496000000000007E-3</v>
      </c>
      <c r="L1135">
        <v>7.6063000000000006E-2</v>
      </c>
      <c r="M1135">
        <v>0.16157550000000001</v>
      </c>
      <c r="N1135">
        <v>0.28504200000000002</v>
      </c>
      <c r="O1135">
        <v>3540</v>
      </c>
      <c r="P1135" t="s">
        <v>58</v>
      </c>
      <c r="Q1135" t="s">
        <v>60</v>
      </c>
      <c r="R1135" t="s">
        <v>68</v>
      </c>
    </row>
    <row r="1136" spans="1:18" x14ac:dyDescent="0.25">
      <c r="A1136" t="s">
        <v>28</v>
      </c>
      <c r="B1136" t="s">
        <v>38</v>
      </c>
      <c r="C1136" t="s">
        <v>50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7.3598879999999998</v>
      </c>
      <c r="H1136">
        <v>8.0016250000000007</v>
      </c>
      <c r="I1136">
        <v>84.657899999999998</v>
      </c>
      <c r="J1136">
        <v>-1.1214029999999999</v>
      </c>
      <c r="K1136">
        <v>-7.9725299999999999E-2</v>
      </c>
      <c r="L1136">
        <v>0.64173720000000001</v>
      </c>
      <c r="M1136">
        <v>1.3632</v>
      </c>
      <c r="N1136">
        <v>2.4048769999999999</v>
      </c>
      <c r="O1136">
        <v>3540</v>
      </c>
      <c r="P1136" t="s">
        <v>58</v>
      </c>
      <c r="Q1136" t="s">
        <v>60</v>
      </c>
      <c r="R1136" t="s">
        <v>68</v>
      </c>
    </row>
    <row r="1137" spans="1:18" x14ac:dyDescent="0.25">
      <c r="A1137" t="s">
        <v>29</v>
      </c>
      <c r="B1137" t="s">
        <v>38</v>
      </c>
      <c r="C1137" t="s">
        <v>50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3.3441149999999999</v>
      </c>
      <c r="H1137">
        <v>3.6357020000000002</v>
      </c>
      <c r="I1137">
        <v>84.657899999999998</v>
      </c>
      <c r="J1137">
        <v>-0.50953230000000005</v>
      </c>
      <c r="K1137">
        <v>-3.6224800000000001E-2</v>
      </c>
      <c r="L1137">
        <v>0.29158640000000002</v>
      </c>
      <c r="M1137">
        <v>0.61939770000000005</v>
      </c>
      <c r="N1137">
        <v>1.092705</v>
      </c>
      <c r="O1137">
        <v>3540</v>
      </c>
      <c r="P1137" t="s">
        <v>58</v>
      </c>
      <c r="Q1137" t="s">
        <v>60</v>
      </c>
      <c r="R1137" t="s">
        <v>68</v>
      </c>
    </row>
    <row r="1138" spans="1:18" x14ac:dyDescent="0.25">
      <c r="A1138" t="s">
        <v>43</v>
      </c>
      <c r="B1138" t="s">
        <v>38</v>
      </c>
      <c r="C1138" t="s">
        <v>50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26.053999999999998</v>
      </c>
      <c r="H1138">
        <v>28.325749999999999</v>
      </c>
      <c r="I1138">
        <v>84.657899999999998</v>
      </c>
      <c r="J1138">
        <v>-3.9697659999999999</v>
      </c>
      <c r="K1138">
        <v>-0.28222770000000003</v>
      </c>
      <c r="L1138">
        <v>2.2717499999999999</v>
      </c>
      <c r="M1138">
        <v>4.8257279999999998</v>
      </c>
      <c r="N1138">
        <v>8.5132650000000005</v>
      </c>
      <c r="O1138">
        <v>3540</v>
      </c>
      <c r="P1138" t="s">
        <v>58</v>
      </c>
      <c r="Q1138" t="s">
        <v>60</v>
      </c>
      <c r="R1138" t="s">
        <v>68</v>
      </c>
    </row>
    <row r="1139" spans="1:18" x14ac:dyDescent="0.25">
      <c r="A1139" t="s">
        <v>30</v>
      </c>
      <c r="B1139" t="s">
        <v>38</v>
      </c>
      <c r="C1139" t="s">
        <v>50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0.90913029999999995</v>
      </c>
      <c r="H1139">
        <v>0.98192120000000005</v>
      </c>
      <c r="I1139">
        <v>84.941800000000001</v>
      </c>
      <c r="J1139">
        <v>-0.12975719999999999</v>
      </c>
      <c r="K1139">
        <v>-1.0090200000000001E-2</v>
      </c>
      <c r="L1139">
        <v>7.2790900000000006E-2</v>
      </c>
      <c r="M1139">
        <v>0.1556719</v>
      </c>
      <c r="N1139">
        <v>0.2753389</v>
      </c>
      <c r="O1139">
        <v>4674</v>
      </c>
      <c r="P1139" t="s">
        <v>58</v>
      </c>
      <c r="Q1139" t="s">
        <v>60</v>
      </c>
    </row>
    <row r="1140" spans="1:18" x14ac:dyDescent="0.25">
      <c r="A1140" t="s">
        <v>28</v>
      </c>
      <c r="B1140" t="s">
        <v>38</v>
      </c>
      <c r="C1140" t="s">
        <v>50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8.2493169999999996</v>
      </c>
      <c r="H1140">
        <v>8.9098109999999995</v>
      </c>
      <c r="I1140">
        <v>84.941800000000001</v>
      </c>
      <c r="J1140">
        <v>-1.1773979999999999</v>
      </c>
      <c r="K1140">
        <v>-9.1556799999999994E-2</v>
      </c>
      <c r="L1140">
        <v>0.66049369999999996</v>
      </c>
      <c r="M1140">
        <v>1.412544</v>
      </c>
      <c r="N1140">
        <v>2.4983849999999999</v>
      </c>
      <c r="O1140">
        <v>4674</v>
      </c>
      <c r="P1140" t="s">
        <v>58</v>
      </c>
      <c r="Q1140" t="s">
        <v>60</v>
      </c>
    </row>
    <row r="1141" spans="1:18" x14ac:dyDescent="0.25">
      <c r="A1141" t="s">
        <v>29</v>
      </c>
      <c r="B1141" t="s">
        <v>38</v>
      </c>
      <c r="C1141" t="s">
        <v>50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3.4944090000000001</v>
      </c>
      <c r="H1141">
        <v>3.774194</v>
      </c>
      <c r="I1141">
        <v>84.941800000000001</v>
      </c>
      <c r="J1141">
        <v>-0.49874560000000001</v>
      </c>
      <c r="K1141">
        <v>-3.8783400000000003E-2</v>
      </c>
      <c r="L1141">
        <v>0.27978500000000001</v>
      </c>
      <c r="M1141">
        <v>0.59835340000000004</v>
      </c>
      <c r="N1141">
        <v>1.0583149999999999</v>
      </c>
      <c r="O1141">
        <v>4674</v>
      </c>
      <c r="P1141" t="s">
        <v>58</v>
      </c>
      <c r="Q1141" t="s">
        <v>60</v>
      </c>
    </row>
    <row r="1142" spans="1:18" x14ac:dyDescent="0.25">
      <c r="A1142" t="s">
        <v>43</v>
      </c>
      <c r="B1142" t="s">
        <v>38</v>
      </c>
      <c r="C1142" t="s">
        <v>50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38.557310000000001</v>
      </c>
      <c r="H1142">
        <v>41.644460000000002</v>
      </c>
      <c r="I1142">
        <v>84.941800000000001</v>
      </c>
      <c r="J1142">
        <v>-5.5031590000000001</v>
      </c>
      <c r="K1142">
        <v>-0.42793629999999999</v>
      </c>
      <c r="L1142">
        <v>3.087148</v>
      </c>
      <c r="M1142">
        <v>6.6022319999999999</v>
      </c>
      <c r="N1142">
        <v>11.67745</v>
      </c>
      <c r="O1142">
        <v>4674</v>
      </c>
      <c r="P1142" t="s">
        <v>58</v>
      </c>
      <c r="Q1142" t="s">
        <v>60</v>
      </c>
    </row>
    <row r="1143" spans="1:18" x14ac:dyDescent="0.25">
      <c r="A1143" t="s">
        <v>30</v>
      </c>
      <c r="B1143" t="s">
        <v>38</v>
      </c>
      <c r="C1143" t="s">
        <v>51</v>
      </c>
      <c r="D1143" t="s">
        <v>47</v>
      </c>
      <c r="E1143">
        <v>14</v>
      </c>
      <c r="F1143" t="str">
        <f t="shared" si="17"/>
        <v>Average Per Ton1-in-10May Monthly System Peak Day30% Cycling14</v>
      </c>
      <c r="G1143">
        <v>1.055485</v>
      </c>
      <c r="H1143">
        <v>1.1180870000000001</v>
      </c>
      <c r="I1143">
        <v>87.894000000000005</v>
      </c>
      <c r="J1143">
        <v>-0.1150881</v>
      </c>
      <c r="K1143">
        <v>-1.0107100000000001E-2</v>
      </c>
      <c r="L1143">
        <v>6.2602400000000002E-2</v>
      </c>
      <c r="M1143">
        <v>0.13531190000000001</v>
      </c>
      <c r="N1143">
        <v>0.2402929</v>
      </c>
      <c r="O1143">
        <v>1134</v>
      </c>
      <c r="P1143" t="s">
        <v>58</v>
      </c>
      <c r="Q1143" t="s">
        <v>60</v>
      </c>
      <c r="R1143" t="s">
        <v>69</v>
      </c>
    </row>
    <row r="1144" spans="1:18" x14ac:dyDescent="0.25">
      <c r="A1144" t="s">
        <v>28</v>
      </c>
      <c r="B1144" t="s">
        <v>38</v>
      </c>
      <c r="C1144" t="s">
        <v>51</v>
      </c>
      <c r="D1144" t="s">
        <v>47</v>
      </c>
      <c r="E1144">
        <v>14</v>
      </c>
      <c r="F1144" t="str">
        <f t="shared" si="17"/>
        <v>Average Per Premise1-in-10May Monthly System Peak Day30% Cycling14</v>
      </c>
      <c r="G1144">
        <v>11.67595</v>
      </c>
      <c r="H1144">
        <v>12.36847</v>
      </c>
      <c r="I1144">
        <v>87.894000000000005</v>
      </c>
      <c r="J1144">
        <v>-1.2731239999999999</v>
      </c>
      <c r="K1144">
        <v>-0.1118063</v>
      </c>
      <c r="L1144">
        <v>0.69251870000000004</v>
      </c>
      <c r="M1144">
        <v>1.4968440000000001</v>
      </c>
      <c r="N1144">
        <v>2.6581610000000002</v>
      </c>
      <c r="O1144">
        <v>1134</v>
      </c>
      <c r="P1144" t="s">
        <v>58</v>
      </c>
      <c r="Q1144" t="s">
        <v>60</v>
      </c>
      <c r="R1144" t="s">
        <v>69</v>
      </c>
    </row>
    <row r="1145" spans="1:18" x14ac:dyDescent="0.25">
      <c r="A1145" t="s">
        <v>29</v>
      </c>
      <c r="B1145" t="s">
        <v>38</v>
      </c>
      <c r="C1145" t="s">
        <v>51</v>
      </c>
      <c r="D1145" t="s">
        <v>47</v>
      </c>
      <c r="E1145">
        <v>14</v>
      </c>
      <c r="F1145" t="str">
        <f t="shared" si="17"/>
        <v>Average Per Device1-in-10May Monthly System Peak Day30% Cycling14</v>
      </c>
      <c r="G1145">
        <v>4.0828030000000002</v>
      </c>
      <c r="H1145">
        <v>4.3249599999999999</v>
      </c>
      <c r="I1145">
        <v>87.894000000000005</v>
      </c>
      <c r="J1145">
        <v>-0.4451811</v>
      </c>
      <c r="K1145">
        <v>-3.9095999999999999E-2</v>
      </c>
      <c r="L1145">
        <v>0.24215729999999999</v>
      </c>
      <c r="M1145">
        <v>0.52341059999999995</v>
      </c>
      <c r="N1145">
        <v>0.92949570000000004</v>
      </c>
      <c r="O1145">
        <v>1134</v>
      </c>
      <c r="P1145" t="s">
        <v>58</v>
      </c>
      <c r="Q1145" t="s">
        <v>60</v>
      </c>
      <c r="R1145" t="s">
        <v>69</v>
      </c>
    </row>
    <row r="1146" spans="1:18" x14ac:dyDescent="0.25">
      <c r="A1146" t="s">
        <v>43</v>
      </c>
      <c r="B1146" t="s">
        <v>38</v>
      </c>
      <c r="C1146" t="s">
        <v>51</v>
      </c>
      <c r="D1146" t="s">
        <v>47</v>
      </c>
      <c r="E1146">
        <v>14</v>
      </c>
      <c r="F1146" t="str">
        <f t="shared" si="17"/>
        <v>Aggregate1-in-10May Monthly System Peak Day30% Cycling14</v>
      </c>
      <c r="G1146">
        <v>13.24053</v>
      </c>
      <c r="H1146">
        <v>14.02585</v>
      </c>
      <c r="I1146">
        <v>87.894000000000005</v>
      </c>
      <c r="J1146">
        <v>-1.4437219999999999</v>
      </c>
      <c r="K1146">
        <v>-0.12678829999999999</v>
      </c>
      <c r="L1146">
        <v>0.78531620000000002</v>
      </c>
      <c r="M1146">
        <v>1.6974210000000001</v>
      </c>
      <c r="N1146">
        <v>3.0143550000000001</v>
      </c>
      <c r="O1146">
        <v>1134</v>
      </c>
      <c r="P1146" t="s">
        <v>58</v>
      </c>
      <c r="Q1146" t="s">
        <v>60</v>
      </c>
      <c r="R1146" t="s">
        <v>69</v>
      </c>
    </row>
    <row r="1147" spans="1:18" x14ac:dyDescent="0.25">
      <c r="A1147" t="s">
        <v>30</v>
      </c>
      <c r="B1147" t="s">
        <v>38</v>
      </c>
      <c r="C1147" t="s">
        <v>51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0.92977149999999997</v>
      </c>
      <c r="H1147">
        <v>1.008928</v>
      </c>
      <c r="I1147">
        <v>87.022599999999997</v>
      </c>
      <c r="J1147">
        <v>-0.1255423</v>
      </c>
      <c r="K1147">
        <v>-4.6048E-3</v>
      </c>
      <c r="L1147">
        <v>7.9156199999999996E-2</v>
      </c>
      <c r="M1147">
        <v>0.16291720000000001</v>
      </c>
      <c r="N1147">
        <v>0.28385480000000002</v>
      </c>
      <c r="O1147">
        <v>3540</v>
      </c>
      <c r="P1147" t="s">
        <v>58</v>
      </c>
      <c r="Q1147" t="s">
        <v>60</v>
      </c>
      <c r="R1147" t="s">
        <v>69</v>
      </c>
    </row>
    <row r="1148" spans="1:18" x14ac:dyDescent="0.25">
      <c r="A1148" t="s">
        <v>28</v>
      </c>
      <c r="B1148" t="s">
        <v>38</v>
      </c>
      <c r="C1148" t="s">
        <v>51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7.8444079999999996</v>
      </c>
      <c r="H1148">
        <v>8.5122420000000005</v>
      </c>
      <c r="I1148">
        <v>87.022599999999997</v>
      </c>
      <c r="J1148">
        <v>-1.059191</v>
      </c>
      <c r="K1148">
        <v>-3.88499E-2</v>
      </c>
      <c r="L1148">
        <v>0.66783490000000001</v>
      </c>
      <c r="M1148">
        <v>1.37452</v>
      </c>
      <c r="N1148">
        <v>2.39486</v>
      </c>
      <c r="O1148">
        <v>3540</v>
      </c>
      <c r="P1148" t="s">
        <v>58</v>
      </c>
      <c r="Q1148" t="s">
        <v>60</v>
      </c>
      <c r="R1148" t="s">
        <v>69</v>
      </c>
    </row>
    <row r="1149" spans="1:18" x14ac:dyDescent="0.25">
      <c r="A1149" t="s">
        <v>29</v>
      </c>
      <c r="B1149" t="s">
        <v>38</v>
      </c>
      <c r="C1149" t="s">
        <v>51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3.5642670000000001</v>
      </c>
      <c r="H1149">
        <v>3.8677109999999999</v>
      </c>
      <c r="I1149">
        <v>87.022599999999997</v>
      </c>
      <c r="J1149">
        <v>-0.4812649</v>
      </c>
      <c r="K1149">
        <v>-1.7652299999999999E-2</v>
      </c>
      <c r="L1149">
        <v>0.3034444</v>
      </c>
      <c r="M1149">
        <v>0.62454109999999996</v>
      </c>
      <c r="N1149">
        <v>1.0881540000000001</v>
      </c>
      <c r="O1149">
        <v>3540</v>
      </c>
      <c r="P1149" t="s">
        <v>58</v>
      </c>
      <c r="Q1149" t="s">
        <v>60</v>
      </c>
      <c r="R1149" t="s">
        <v>69</v>
      </c>
    </row>
    <row r="1150" spans="1:18" x14ac:dyDescent="0.25">
      <c r="A1150" t="s">
        <v>43</v>
      </c>
      <c r="B1150" t="s">
        <v>38</v>
      </c>
      <c r="C1150" t="s">
        <v>51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27.769200000000001</v>
      </c>
      <c r="H1150">
        <v>30.13334</v>
      </c>
      <c r="I1150">
        <v>87.022599999999997</v>
      </c>
      <c r="J1150">
        <v>-3.7495340000000001</v>
      </c>
      <c r="K1150">
        <v>-0.13752880000000001</v>
      </c>
      <c r="L1150">
        <v>2.3641350000000001</v>
      </c>
      <c r="M1150">
        <v>4.8658000000000001</v>
      </c>
      <c r="N1150">
        <v>8.477805</v>
      </c>
      <c r="O1150">
        <v>3540</v>
      </c>
      <c r="P1150" t="s">
        <v>58</v>
      </c>
      <c r="Q1150" t="s">
        <v>60</v>
      </c>
      <c r="R1150" t="s">
        <v>69</v>
      </c>
    </row>
    <row r="1151" spans="1:18" x14ac:dyDescent="0.25">
      <c r="A1151" t="s">
        <v>30</v>
      </c>
      <c r="B1151" t="s">
        <v>38</v>
      </c>
      <c r="C1151" t="s">
        <v>51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0.9602695</v>
      </c>
      <c r="H1151">
        <v>1.0354099999999999</v>
      </c>
      <c r="I1151">
        <v>87.233999999999995</v>
      </c>
      <c r="J1151">
        <v>-0.12300609999999999</v>
      </c>
      <c r="K1151">
        <v>-5.9395999999999997E-3</v>
      </c>
      <c r="L1151">
        <v>7.5140299999999993E-2</v>
      </c>
      <c r="M1151">
        <v>0.1562202</v>
      </c>
      <c r="N1151">
        <v>0.27328669999999999</v>
      </c>
      <c r="O1151">
        <v>4674</v>
      </c>
      <c r="P1151" t="s">
        <v>58</v>
      </c>
      <c r="Q1151" t="s">
        <v>60</v>
      </c>
    </row>
    <row r="1152" spans="1:18" x14ac:dyDescent="0.25">
      <c r="A1152" t="s">
        <v>28</v>
      </c>
      <c r="B1152" t="s">
        <v>38</v>
      </c>
      <c r="C1152" t="s">
        <v>51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8.7133470000000006</v>
      </c>
      <c r="H1152">
        <v>9.3951589999999996</v>
      </c>
      <c r="I1152">
        <v>87.233999999999995</v>
      </c>
      <c r="J1152">
        <v>-1.1161399999999999</v>
      </c>
      <c r="K1152">
        <v>-5.3895199999999997E-2</v>
      </c>
      <c r="L1152">
        <v>0.68181210000000003</v>
      </c>
      <c r="M1152">
        <v>1.417519</v>
      </c>
      <c r="N1152">
        <v>2.4797639999999999</v>
      </c>
      <c r="O1152">
        <v>4674</v>
      </c>
      <c r="P1152" t="s">
        <v>58</v>
      </c>
      <c r="Q1152" t="s">
        <v>60</v>
      </c>
    </row>
    <row r="1153" spans="1:18" x14ac:dyDescent="0.25">
      <c r="A1153" t="s">
        <v>29</v>
      </c>
      <c r="B1153" t="s">
        <v>38</v>
      </c>
      <c r="C1153" t="s">
        <v>51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3.6909719999999999</v>
      </c>
      <c r="H1153">
        <v>3.979787</v>
      </c>
      <c r="I1153">
        <v>87.233999999999995</v>
      </c>
      <c r="J1153">
        <v>-0.47279650000000001</v>
      </c>
      <c r="K1153">
        <v>-2.283E-2</v>
      </c>
      <c r="L1153">
        <v>0.2888154</v>
      </c>
      <c r="M1153">
        <v>0.60046089999999996</v>
      </c>
      <c r="N1153">
        <v>1.050427</v>
      </c>
      <c r="O1153">
        <v>4674</v>
      </c>
      <c r="P1153" t="s">
        <v>58</v>
      </c>
      <c r="Q1153" t="s">
        <v>60</v>
      </c>
    </row>
    <row r="1154" spans="1:18" x14ac:dyDescent="0.25">
      <c r="A1154" t="s">
        <v>43</v>
      </c>
      <c r="B1154" t="s">
        <v>38</v>
      </c>
      <c r="C1154" t="s">
        <v>51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40.726179999999999</v>
      </c>
      <c r="H1154">
        <v>43.912970000000001</v>
      </c>
      <c r="I1154">
        <v>87.233999999999995</v>
      </c>
      <c r="J1154">
        <v>-5.2168369999999999</v>
      </c>
      <c r="K1154">
        <v>-0.25190639999999997</v>
      </c>
      <c r="L1154">
        <v>3.1867899999999998</v>
      </c>
      <c r="M1154">
        <v>6.6254850000000003</v>
      </c>
      <c r="N1154">
        <v>11.59042</v>
      </c>
      <c r="O1154">
        <v>4674</v>
      </c>
      <c r="P1154" t="s">
        <v>58</v>
      </c>
      <c r="Q1154" t="s">
        <v>60</v>
      </c>
    </row>
    <row r="1155" spans="1:18" x14ac:dyDescent="0.25">
      <c r="A1155" t="s">
        <v>30</v>
      </c>
      <c r="B1155" t="s">
        <v>38</v>
      </c>
      <c r="C1155" t="s">
        <v>52</v>
      </c>
      <c r="D1155" t="s">
        <v>47</v>
      </c>
      <c r="E1155">
        <v>14</v>
      </c>
      <c r="F1155" t="str">
        <f t="shared" ref="F1155:F1218" si="18">CONCATENATE(A1155,B1155,C1155,D1155,E1155)</f>
        <v>Average Per Ton1-in-10October Monthly System Peak Day30% Cycling14</v>
      </c>
      <c r="G1155">
        <v>1.0585610000000001</v>
      </c>
      <c r="H1155">
        <v>1.1211660000000001</v>
      </c>
      <c r="I1155">
        <v>90.028300000000002</v>
      </c>
      <c r="J1155">
        <v>-0.11475349999999999</v>
      </c>
      <c r="K1155">
        <v>-9.9685999999999993E-3</v>
      </c>
      <c r="L1155">
        <v>6.2605099999999997E-2</v>
      </c>
      <c r="M1155">
        <v>0.13517879999999999</v>
      </c>
      <c r="N1155">
        <v>0.2399637</v>
      </c>
      <c r="O1155">
        <v>1134</v>
      </c>
      <c r="P1155" t="s">
        <v>58</v>
      </c>
      <c r="Q1155" t="s">
        <v>60</v>
      </c>
      <c r="R1155" t="s">
        <v>70</v>
      </c>
    </row>
    <row r="1156" spans="1:18" x14ac:dyDescent="0.25">
      <c r="A1156" t="s">
        <v>28</v>
      </c>
      <c r="B1156" t="s">
        <v>38</v>
      </c>
      <c r="C1156" t="s">
        <v>52</v>
      </c>
      <c r="D1156" t="s">
        <v>47</v>
      </c>
      <c r="E1156">
        <v>14</v>
      </c>
      <c r="F1156" t="str">
        <f t="shared" si="18"/>
        <v>Average Per Premise1-in-10October Monthly System Peak Day30% Cycling14</v>
      </c>
      <c r="G1156">
        <v>11.70998</v>
      </c>
      <c r="H1156">
        <v>12.40253</v>
      </c>
      <c r="I1156">
        <v>90.028300000000002</v>
      </c>
      <c r="J1156">
        <v>-1.269423</v>
      </c>
      <c r="K1156">
        <v>-0.11027439999999999</v>
      </c>
      <c r="L1156">
        <v>0.69254800000000005</v>
      </c>
      <c r="M1156">
        <v>1.495371</v>
      </c>
      <c r="N1156">
        <v>2.6545190000000001</v>
      </c>
      <c r="O1156">
        <v>1134</v>
      </c>
      <c r="P1156" t="s">
        <v>58</v>
      </c>
      <c r="Q1156" t="s">
        <v>60</v>
      </c>
      <c r="R1156" t="s">
        <v>70</v>
      </c>
    </row>
    <row r="1157" spans="1:18" x14ac:dyDescent="0.25">
      <c r="A1157" t="s">
        <v>29</v>
      </c>
      <c r="B1157" t="s">
        <v>38</v>
      </c>
      <c r="C1157" t="s">
        <v>52</v>
      </c>
      <c r="D1157" t="s">
        <v>47</v>
      </c>
      <c r="E1157">
        <v>14</v>
      </c>
      <c r="F1157" t="str">
        <f t="shared" si="18"/>
        <v>Average Per Device1-in-10October Monthly System Peak Day30% Cycling14</v>
      </c>
      <c r="G1157">
        <v>4.094703</v>
      </c>
      <c r="H1157">
        <v>4.3368710000000004</v>
      </c>
      <c r="I1157">
        <v>90.028300000000002</v>
      </c>
      <c r="J1157">
        <v>-0.44388689999999997</v>
      </c>
      <c r="K1157">
        <v>-3.8560299999999999E-2</v>
      </c>
      <c r="L1157">
        <v>0.24216760000000001</v>
      </c>
      <c r="M1157">
        <v>0.52289549999999996</v>
      </c>
      <c r="N1157">
        <v>0.92822199999999999</v>
      </c>
      <c r="O1157">
        <v>1134</v>
      </c>
      <c r="P1157" t="s">
        <v>58</v>
      </c>
      <c r="Q1157" t="s">
        <v>60</v>
      </c>
      <c r="R1157" t="s">
        <v>70</v>
      </c>
    </row>
    <row r="1158" spans="1:18" x14ac:dyDescent="0.25">
      <c r="A1158" t="s">
        <v>43</v>
      </c>
      <c r="B1158" t="s">
        <v>38</v>
      </c>
      <c r="C1158" t="s">
        <v>52</v>
      </c>
      <c r="D1158" t="s">
        <v>47</v>
      </c>
      <c r="E1158">
        <v>14</v>
      </c>
      <c r="F1158" t="str">
        <f t="shared" si="18"/>
        <v>Aggregate1-in-10October Monthly System Peak Day30% Cycling14</v>
      </c>
      <c r="G1158">
        <v>13.279120000000001</v>
      </c>
      <c r="H1158">
        <v>14.06447</v>
      </c>
      <c r="I1158">
        <v>90.028300000000002</v>
      </c>
      <c r="J1158">
        <v>-1.4395249999999999</v>
      </c>
      <c r="K1158">
        <v>-0.1250512</v>
      </c>
      <c r="L1158">
        <v>0.78534950000000003</v>
      </c>
      <c r="M1158">
        <v>1.6957500000000001</v>
      </c>
      <c r="N1158">
        <v>3.010224</v>
      </c>
      <c r="O1158">
        <v>1134</v>
      </c>
      <c r="P1158" t="s">
        <v>58</v>
      </c>
      <c r="Q1158" t="s">
        <v>60</v>
      </c>
      <c r="R1158" t="s">
        <v>70</v>
      </c>
    </row>
    <row r="1159" spans="1:18" x14ac:dyDescent="0.25">
      <c r="A1159" t="s">
        <v>30</v>
      </c>
      <c r="B1159" t="s">
        <v>38</v>
      </c>
      <c r="C1159" t="s">
        <v>52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0.9340482</v>
      </c>
      <c r="H1159">
        <v>1.0134350000000001</v>
      </c>
      <c r="I1159">
        <v>89.264799999999994</v>
      </c>
      <c r="J1159">
        <v>-0.12510489999999999</v>
      </c>
      <c r="K1159">
        <v>-4.2896999999999996E-3</v>
      </c>
      <c r="L1159">
        <v>7.9386600000000002E-2</v>
      </c>
      <c r="M1159">
        <v>0.16306290000000001</v>
      </c>
      <c r="N1159">
        <v>0.28387810000000002</v>
      </c>
      <c r="O1159">
        <v>3540</v>
      </c>
      <c r="P1159" t="s">
        <v>58</v>
      </c>
      <c r="Q1159" t="s">
        <v>60</v>
      </c>
      <c r="R1159" t="s">
        <v>70</v>
      </c>
    </row>
    <row r="1160" spans="1:18" x14ac:dyDescent="0.25">
      <c r="A1160" t="s">
        <v>28</v>
      </c>
      <c r="B1160" t="s">
        <v>38</v>
      </c>
      <c r="C1160" t="s">
        <v>52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7.88049</v>
      </c>
      <c r="H1160">
        <v>8.5502680000000009</v>
      </c>
      <c r="I1160">
        <v>89.264799999999994</v>
      </c>
      <c r="J1160">
        <v>-1.0555000000000001</v>
      </c>
      <c r="K1160">
        <v>-3.61917E-2</v>
      </c>
      <c r="L1160">
        <v>0.6697784</v>
      </c>
      <c r="M1160">
        <v>1.375748</v>
      </c>
      <c r="N1160">
        <v>2.395057</v>
      </c>
      <c r="O1160">
        <v>3540</v>
      </c>
      <c r="P1160" t="s">
        <v>58</v>
      </c>
      <c r="Q1160" t="s">
        <v>60</v>
      </c>
      <c r="R1160" t="s">
        <v>70</v>
      </c>
    </row>
    <row r="1161" spans="1:18" x14ac:dyDescent="0.25">
      <c r="A1161" t="s">
        <v>29</v>
      </c>
      <c r="B1161" t="s">
        <v>38</v>
      </c>
      <c r="C1161" t="s">
        <v>52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3.5806619999999998</v>
      </c>
      <c r="H1161">
        <v>3.884989</v>
      </c>
      <c r="I1161">
        <v>89.264799999999994</v>
      </c>
      <c r="J1161">
        <v>-0.47958810000000002</v>
      </c>
      <c r="K1161">
        <v>-1.6444400000000001E-2</v>
      </c>
      <c r="L1161">
        <v>0.30432749999999997</v>
      </c>
      <c r="M1161">
        <v>0.62509939999999997</v>
      </c>
      <c r="N1161">
        <v>1.0882430000000001</v>
      </c>
      <c r="O1161">
        <v>3540</v>
      </c>
      <c r="P1161" t="s">
        <v>58</v>
      </c>
      <c r="Q1161" t="s">
        <v>60</v>
      </c>
      <c r="R1161" t="s">
        <v>70</v>
      </c>
    </row>
    <row r="1162" spans="1:18" x14ac:dyDescent="0.25">
      <c r="A1162" t="s">
        <v>43</v>
      </c>
      <c r="B1162" t="s">
        <v>38</v>
      </c>
      <c r="C1162" t="s">
        <v>52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27.896940000000001</v>
      </c>
      <c r="H1162">
        <v>30.267949999999999</v>
      </c>
      <c r="I1162">
        <v>89.264799999999994</v>
      </c>
      <c r="J1162">
        <v>-3.7364700000000002</v>
      </c>
      <c r="K1162">
        <v>-0.1281185</v>
      </c>
      <c r="L1162">
        <v>2.3710149999999999</v>
      </c>
      <c r="M1162">
        <v>4.8701489999999996</v>
      </c>
      <c r="N1162">
        <v>8.4785009999999996</v>
      </c>
      <c r="O1162">
        <v>3540</v>
      </c>
      <c r="P1162" t="s">
        <v>58</v>
      </c>
      <c r="Q1162" t="s">
        <v>60</v>
      </c>
      <c r="R1162" t="s">
        <v>70</v>
      </c>
    </row>
    <row r="1163" spans="1:18" x14ac:dyDescent="0.25">
      <c r="A1163" t="s">
        <v>30</v>
      </c>
      <c r="B1163" t="s">
        <v>38</v>
      </c>
      <c r="C1163" t="s">
        <v>52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0.96425499999999997</v>
      </c>
      <c r="H1163">
        <v>1.0395700000000001</v>
      </c>
      <c r="I1163">
        <v>89.45</v>
      </c>
      <c r="J1163">
        <v>-0.1225937</v>
      </c>
      <c r="K1163">
        <v>-5.6674000000000004E-3</v>
      </c>
      <c r="L1163">
        <v>7.5315400000000005E-2</v>
      </c>
      <c r="M1163">
        <v>0.1562982</v>
      </c>
      <c r="N1163">
        <v>0.27322439999999998</v>
      </c>
      <c r="O1163">
        <v>4674</v>
      </c>
      <c r="P1163" t="s">
        <v>58</v>
      </c>
      <c r="Q1163" t="s">
        <v>60</v>
      </c>
    </row>
    <row r="1164" spans="1:18" x14ac:dyDescent="0.25">
      <c r="A1164" t="s">
        <v>28</v>
      </c>
      <c r="B1164" t="s">
        <v>38</v>
      </c>
      <c r="C1164" t="s">
        <v>52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8.749511</v>
      </c>
      <c r="H1164">
        <v>9.432912</v>
      </c>
      <c r="I1164">
        <v>89.45</v>
      </c>
      <c r="J1164">
        <v>-1.1123970000000001</v>
      </c>
      <c r="K1164">
        <v>-5.1424999999999998E-2</v>
      </c>
      <c r="L1164">
        <v>0.68340100000000004</v>
      </c>
      <c r="M1164">
        <v>1.4182269999999999</v>
      </c>
      <c r="N1164">
        <v>2.4791989999999999</v>
      </c>
      <c r="O1164">
        <v>4674</v>
      </c>
      <c r="P1164" t="s">
        <v>58</v>
      </c>
      <c r="Q1164" t="s">
        <v>60</v>
      </c>
    </row>
    <row r="1165" spans="1:18" x14ac:dyDescent="0.25">
      <c r="A1165" t="s">
        <v>29</v>
      </c>
      <c r="B1165" t="s">
        <v>38</v>
      </c>
      <c r="C1165" t="s">
        <v>52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3.7062909999999998</v>
      </c>
      <c r="H1165">
        <v>3.9957790000000002</v>
      </c>
      <c r="I1165">
        <v>89.45</v>
      </c>
      <c r="J1165">
        <v>-0.47121109999999999</v>
      </c>
      <c r="K1165">
        <v>-2.17836E-2</v>
      </c>
      <c r="L1165">
        <v>0.28948849999999998</v>
      </c>
      <c r="M1165">
        <v>0.60076059999999998</v>
      </c>
      <c r="N1165">
        <v>1.0501879999999999</v>
      </c>
      <c r="O1165">
        <v>4674</v>
      </c>
      <c r="P1165" t="s">
        <v>58</v>
      </c>
      <c r="Q1165" t="s">
        <v>60</v>
      </c>
    </row>
    <row r="1166" spans="1:18" x14ac:dyDescent="0.25">
      <c r="A1166" t="s">
        <v>43</v>
      </c>
      <c r="B1166" t="s">
        <v>38</v>
      </c>
      <c r="C1166" t="s">
        <v>52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40.895209999999999</v>
      </c>
      <c r="H1166">
        <v>44.08943</v>
      </c>
      <c r="I1166">
        <v>89.45</v>
      </c>
      <c r="J1166">
        <v>-5.199344</v>
      </c>
      <c r="K1166">
        <v>-0.24036060000000001</v>
      </c>
      <c r="L1166">
        <v>3.1942159999999999</v>
      </c>
      <c r="M1166">
        <v>6.6287929999999999</v>
      </c>
      <c r="N1166">
        <v>11.58778</v>
      </c>
      <c r="O1166">
        <v>4674</v>
      </c>
      <c r="P1166" t="s">
        <v>58</v>
      </c>
      <c r="Q1166" t="s">
        <v>60</v>
      </c>
    </row>
    <row r="1167" spans="1:18" x14ac:dyDescent="0.25">
      <c r="A1167" t="s">
        <v>30</v>
      </c>
      <c r="B1167" t="s">
        <v>38</v>
      </c>
      <c r="C1167" t="s">
        <v>53</v>
      </c>
      <c r="D1167" t="s">
        <v>47</v>
      </c>
      <c r="E1167">
        <v>14</v>
      </c>
      <c r="F1167" t="str">
        <f t="shared" si="18"/>
        <v>Average Per Ton1-in-10September Monthly System Peak Day30% Cycling14</v>
      </c>
      <c r="G1167">
        <v>1.115297</v>
      </c>
      <c r="H1167">
        <v>1.177951</v>
      </c>
      <c r="I1167">
        <v>94.496700000000004</v>
      </c>
      <c r="J1167">
        <v>-0.1130896</v>
      </c>
      <c r="K1167">
        <v>-9.2589000000000005E-3</v>
      </c>
      <c r="L1167">
        <v>6.2654000000000001E-2</v>
      </c>
      <c r="M1167">
        <v>0.13456679999999999</v>
      </c>
      <c r="N1167">
        <v>0.23839759999999999</v>
      </c>
      <c r="O1167">
        <v>1134</v>
      </c>
      <c r="P1167" t="s">
        <v>58</v>
      </c>
      <c r="Q1167" t="s">
        <v>60</v>
      </c>
      <c r="R1167" t="s">
        <v>71</v>
      </c>
    </row>
    <row r="1168" spans="1:18" x14ac:dyDescent="0.25">
      <c r="A1168" t="s">
        <v>28</v>
      </c>
      <c r="B1168" t="s">
        <v>38</v>
      </c>
      <c r="C1168" t="s">
        <v>53</v>
      </c>
      <c r="D1168" t="s">
        <v>47</v>
      </c>
      <c r="E1168">
        <v>14</v>
      </c>
      <c r="F1168" t="str">
        <f t="shared" si="18"/>
        <v>Average Per Premise1-in-10September Monthly System Peak Day30% Cycling14</v>
      </c>
      <c r="G1168">
        <v>12.3376</v>
      </c>
      <c r="H1168">
        <v>13.03069</v>
      </c>
      <c r="I1168">
        <v>94.496700000000004</v>
      </c>
      <c r="J1168">
        <v>-1.251017</v>
      </c>
      <c r="K1168">
        <v>-0.10242320000000001</v>
      </c>
      <c r="L1168">
        <v>0.69308910000000001</v>
      </c>
      <c r="M1168">
        <v>1.4886010000000001</v>
      </c>
      <c r="N1168">
        <v>2.6371950000000002</v>
      </c>
      <c r="O1168">
        <v>1134</v>
      </c>
      <c r="P1168" t="s">
        <v>58</v>
      </c>
      <c r="Q1168" t="s">
        <v>60</v>
      </c>
      <c r="R1168" t="s">
        <v>71</v>
      </c>
    </row>
    <row r="1169" spans="1:18" x14ac:dyDescent="0.25">
      <c r="A1169" t="s">
        <v>29</v>
      </c>
      <c r="B1169" t="s">
        <v>38</v>
      </c>
      <c r="C1169" t="s">
        <v>53</v>
      </c>
      <c r="D1169" t="s">
        <v>47</v>
      </c>
      <c r="E1169">
        <v>14</v>
      </c>
      <c r="F1169" t="str">
        <f t="shared" si="18"/>
        <v>Average Per Device1-in-10September Monthly System Peak Day30% Cycling14</v>
      </c>
      <c r="G1169">
        <v>4.314165</v>
      </c>
      <c r="H1169">
        <v>4.5565220000000002</v>
      </c>
      <c r="I1169">
        <v>94.496700000000004</v>
      </c>
      <c r="J1169">
        <v>-0.43745070000000003</v>
      </c>
      <c r="K1169">
        <v>-3.5815E-2</v>
      </c>
      <c r="L1169">
        <v>0.24235680000000001</v>
      </c>
      <c r="M1169">
        <v>0.52052849999999995</v>
      </c>
      <c r="N1169">
        <v>0.92216419999999999</v>
      </c>
      <c r="O1169">
        <v>1134</v>
      </c>
      <c r="P1169" t="s">
        <v>58</v>
      </c>
      <c r="Q1169" t="s">
        <v>60</v>
      </c>
      <c r="R1169" t="s">
        <v>71</v>
      </c>
    </row>
    <row r="1170" spans="1:18" x14ac:dyDescent="0.25">
      <c r="A1170" t="s">
        <v>43</v>
      </c>
      <c r="B1170" t="s">
        <v>38</v>
      </c>
      <c r="C1170" t="s">
        <v>53</v>
      </c>
      <c r="D1170" t="s">
        <v>47</v>
      </c>
      <c r="E1170">
        <v>14</v>
      </c>
      <c r="F1170" t="str">
        <f t="shared" si="18"/>
        <v>Aggregate1-in-10September Monthly System Peak Day30% Cycling14</v>
      </c>
      <c r="G1170">
        <v>13.99084</v>
      </c>
      <c r="H1170">
        <v>14.7768</v>
      </c>
      <c r="I1170">
        <v>94.496700000000004</v>
      </c>
      <c r="J1170">
        <v>-1.4186529999999999</v>
      </c>
      <c r="K1170">
        <v>-0.116148</v>
      </c>
      <c r="L1170">
        <v>0.78596299999999997</v>
      </c>
      <c r="M1170">
        <v>1.6880740000000001</v>
      </c>
      <c r="N1170">
        <v>2.9905789999999999</v>
      </c>
      <c r="O1170">
        <v>1134</v>
      </c>
      <c r="P1170" t="s">
        <v>58</v>
      </c>
      <c r="Q1170" t="s">
        <v>60</v>
      </c>
      <c r="R1170" t="s">
        <v>71</v>
      </c>
    </row>
    <row r="1171" spans="1:18" x14ac:dyDescent="0.25">
      <c r="A1171" t="s">
        <v>30</v>
      </c>
      <c r="B1171" t="s">
        <v>38</v>
      </c>
      <c r="C1171" t="s">
        <v>53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1.030052</v>
      </c>
      <c r="H1171">
        <v>1.114609</v>
      </c>
      <c r="I1171">
        <v>92.672300000000007</v>
      </c>
      <c r="J1171">
        <v>-0.119489</v>
      </c>
      <c r="K1171">
        <v>1.0633999999999999E-3</v>
      </c>
      <c r="L1171">
        <v>8.4557599999999997E-2</v>
      </c>
      <c r="M1171">
        <v>0.1680519</v>
      </c>
      <c r="N1171">
        <v>0.28860429999999998</v>
      </c>
      <c r="O1171">
        <v>3540</v>
      </c>
      <c r="P1171" t="s">
        <v>58</v>
      </c>
      <c r="Q1171" t="s">
        <v>60</v>
      </c>
      <c r="R1171" t="s">
        <v>71</v>
      </c>
    </row>
    <row r="1172" spans="1:18" x14ac:dyDescent="0.25">
      <c r="A1172" t="s">
        <v>28</v>
      </c>
      <c r="B1172" t="s">
        <v>38</v>
      </c>
      <c r="C1172" t="s">
        <v>53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8.6904649999999997</v>
      </c>
      <c r="H1172">
        <v>9.4038710000000005</v>
      </c>
      <c r="I1172">
        <v>92.672300000000007</v>
      </c>
      <c r="J1172">
        <v>-1.0081199999999999</v>
      </c>
      <c r="K1172">
        <v>8.9715999999999997E-3</v>
      </c>
      <c r="L1172">
        <v>0.71340590000000004</v>
      </c>
      <c r="M1172">
        <v>1.41784</v>
      </c>
      <c r="N1172">
        <v>2.4349310000000002</v>
      </c>
      <c r="O1172">
        <v>3540</v>
      </c>
      <c r="P1172" t="s">
        <v>58</v>
      </c>
      <c r="Q1172" t="s">
        <v>60</v>
      </c>
      <c r="R1172" t="s">
        <v>71</v>
      </c>
    </row>
    <row r="1173" spans="1:18" x14ac:dyDescent="0.25">
      <c r="A1173" t="s">
        <v>29</v>
      </c>
      <c r="B1173" t="s">
        <v>38</v>
      </c>
      <c r="C1173" t="s">
        <v>53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3.9486910000000002</v>
      </c>
      <c r="H1173">
        <v>4.2728409999999997</v>
      </c>
      <c r="I1173">
        <v>92.672300000000007</v>
      </c>
      <c r="J1173">
        <v>-0.45805970000000001</v>
      </c>
      <c r="K1173">
        <v>4.0764E-3</v>
      </c>
      <c r="L1173">
        <v>0.32415060000000001</v>
      </c>
      <c r="M1173">
        <v>0.64422469999999998</v>
      </c>
      <c r="N1173">
        <v>1.1063609999999999</v>
      </c>
      <c r="O1173">
        <v>3540</v>
      </c>
      <c r="P1173" t="s">
        <v>58</v>
      </c>
      <c r="Q1173" t="s">
        <v>60</v>
      </c>
      <c r="R1173" t="s">
        <v>71</v>
      </c>
    </row>
    <row r="1174" spans="1:18" x14ac:dyDescent="0.25">
      <c r="A1174" t="s">
        <v>43</v>
      </c>
      <c r="B1174" t="s">
        <v>38</v>
      </c>
      <c r="C1174" t="s">
        <v>53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30.764250000000001</v>
      </c>
      <c r="H1174">
        <v>33.289700000000003</v>
      </c>
      <c r="I1174">
        <v>92.672300000000007</v>
      </c>
      <c r="J1174">
        <v>-3.568743</v>
      </c>
      <c r="K1174">
        <v>3.1759599999999999E-2</v>
      </c>
      <c r="L1174">
        <v>2.5254569999999998</v>
      </c>
      <c r="M1174">
        <v>5.0191540000000003</v>
      </c>
      <c r="N1174">
        <v>8.6196570000000001</v>
      </c>
      <c r="O1174">
        <v>3540</v>
      </c>
      <c r="P1174" t="s">
        <v>58</v>
      </c>
      <c r="Q1174" t="s">
        <v>60</v>
      </c>
      <c r="R1174" t="s">
        <v>71</v>
      </c>
    </row>
    <row r="1175" spans="1:18" x14ac:dyDescent="0.25">
      <c r="A1175" t="s">
        <v>30</v>
      </c>
      <c r="B1175" t="s">
        <v>38</v>
      </c>
      <c r="C1175" t="s">
        <v>53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1.050732</v>
      </c>
      <c r="H1175">
        <v>1.1299760000000001</v>
      </c>
      <c r="I1175">
        <v>93.114900000000006</v>
      </c>
      <c r="J1175">
        <v>-0.1179365</v>
      </c>
      <c r="K1175">
        <v>-1.4407999999999999E-3</v>
      </c>
      <c r="L1175">
        <v>7.9243800000000003E-2</v>
      </c>
      <c r="M1175">
        <v>0.1599284</v>
      </c>
      <c r="N1175">
        <v>0.27642410000000001</v>
      </c>
      <c r="O1175">
        <v>4674</v>
      </c>
      <c r="P1175" t="s">
        <v>58</v>
      </c>
      <c r="Q1175" t="s">
        <v>60</v>
      </c>
    </row>
    <row r="1176" spans="1:18" x14ac:dyDescent="0.25">
      <c r="A1176" t="s">
        <v>28</v>
      </c>
      <c r="B1176" t="s">
        <v>38</v>
      </c>
      <c r="C1176" t="s">
        <v>53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9.5341920000000009</v>
      </c>
      <c r="H1176">
        <v>10.25324</v>
      </c>
      <c r="I1176">
        <v>93.114900000000006</v>
      </c>
      <c r="J1176">
        <v>-1.070139</v>
      </c>
      <c r="K1176">
        <v>-1.3073599999999999E-2</v>
      </c>
      <c r="L1176">
        <v>0.71904679999999999</v>
      </c>
      <c r="M1176">
        <v>1.4511670000000001</v>
      </c>
      <c r="N1176">
        <v>2.5082330000000002</v>
      </c>
      <c r="O1176">
        <v>4674</v>
      </c>
      <c r="P1176" t="s">
        <v>58</v>
      </c>
      <c r="Q1176" t="s">
        <v>60</v>
      </c>
    </row>
    <row r="1177" spans="1:18" x14ac:dyDescent="0.25">
      <c r="A1177" t="s">
        <v>29</v>
      </c>
      <c r="B1177" t="s">
        <v>38</v>
      </c>
      <c r="C1177" t="s">
        <v>53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4.0386819999999997</v>
      </c>
      <c r="H1177">
        <v>4.3432700000000004</v>
      </c>
      <c r="I1177">
        <v>93.114900000000006</v>
      </c>
      <c r="J1177">
        <v>-0.45331070000000001</v>
      </c>
      <c r="K1177">
        <v>-5.5380000000000004E-3</v>
      </c>
      <c r="L1177">
        <v>0.30458809999999997</v>
      </c>
      <c r="M1177">
        <v>0.61471410000000004</v>
      </c>
      <c r="N1177">
        <v>1.062487</v>
      </c>
      <c r="O1177">
        <v>4674</v>
      </c>
      <c r="P1177" t="s">
        <v>58</v>
      </c>
      <c r="Q1177" t="s">
        <v>60</v>
      </c>
    </row>
    <row r="1178" spans="1:18" x14ac:dyDescent="0.25">
      <c r="A1178" t="s">
        <v>43</v>
      </c>
      <c r="B1178" t="s">
        <v>38</v>
      </c>
      <c r="C1178" t="s">
        <v>53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44.562809999999999</v>
      </c>
      <c r="H1178">
        <v>47.923639999999999</v>
      </c>
      <c r="I1178">
        <v>93.114900000000006</v>
      </c>
      <c r="J1178">
        <v>-5.00183</v>
      </c>
      <c r="K1178">
        <v>-6.1106099999999997E-2</v>
      </c>
      <c r="L1178">
        <v>3.3608250000000002</v>
      </c>
      <c r="M1178">
        <v>6.7827549999999999</v>
      </c>
      <c r="N1178">
        <v>11.72348</v>
      </c>
      <c r="O1178">
        <v>4674</v>
      </c>
      <c r="P1178" t="s">
        <v>58</v>
      </c>
      <c r="Q1178" t="s">
        <v>60</v>
      </c>
    </row>
    <row r="1179" spans="1:18" x14ac:dyDescent="0.25">
      <c r="A1179" t="s">
        <v>30</v>
      </c>
      <c r="B1179" t="s">
        <v>38</v>
      </c>
      <c r="C1179" t="s">
        <v>48</v>
      </c>
      <c r="D1179" t="s">
        <v>47</v>
      </c>
      <c r="E1179">
        <v>15</v>
      </c>
      <c r="F1179" t="str">
        <f t="shared" si="18"/>
        <v>Average Per Ton1-in-10August Monthly System Peak Day30% Cycling15</v>
      </c>
      <c r="G1179">
        <v>1.072732</v>
      </c>
      <c r="H1179">
        <v>1.1462829999999999</v>
      </c>
      <c r="I1179">
        <v>88.532399999999996</v>
      </c>
      <c r="J1179">
        <v>-0.1324352</v>
      </c>
      <c r="K1179">
        <v>-1.0736600000000001E-2</v>
      </c>
      <c r="L1179">
        <v>7.3551599999999995E-2</v>
      </c>
      <c r="M1179">
        <v>0.1578397</v>
      </c>
      <c r="N1179">
        <v>0.27953840000000002</v>
      </c>
      <c r="O1179">
        <v>1134</v>
      </c>
      <c r="P1179" t="s">
        <v>58</v>
      </c>
      <c r="Q1179" t="s">
        <v>60</v>
      </c>
      <c r="R1179" t="s">
        <v>66</v>
      </c>
    </row>
    <row r="1180" spans="1:18" x14ac:dyDescent="0.25">
      <c r="A1180" t="s">
        <v>28</v>
      </c>
      <c r="B1180" t="s">
        <v>38</v>
      </c>
      <c r="C1180" t="s">
        <v>48</v>
      </c>
      <c r="D1180" t="s">
        <v>47</v>
      </c>
      <c r="E1180">
        <v>15</v>
      </c>
      <c r="F1180" t="str">
        <f t="shared" si="18"/>
        <v>Average Per Premise1-in-10August Monthly System Peak Day30% Cycling15</v>
      </c>
      <c r="G1180">
        <v>11.86674</v>
      </c>
      <c r="H1180">
        <v>12.68038</v>
      </c>
      <c r="I1180">
        <v>88.532399999999996</v>
      </c>
      <c r="J1180">
        <v>-1.4650209999999999</v>
      </c>
      <c r="K1180">
        <v>-0.1187696</v>
      </c>
      <c r="L1180">
        <v>0.81364009999999998</v>
      </c>
      <c r="M1180">
        <v>1.7460500000000001</v>
      </c>
      <c r="N1180">
        <v>3.092301</v>
      </c>
      <c r="O1180">
        <v>1134</v>
      </c>
      <c r="P1180" t="s">
        <v>58</v>
      </c>
      <c r="Q1180" t="s">
        <v>60</v>
      </c>
      <c r="R1180" t="s">
        <v>66</v>
      </c>
    </row>
    <row r="1181" spans="1:18" x14ac:dyDescent="0.25">
      <c r="A1181" t="s">
        <v>29</v>
      </c>
      <c r="B1181" t="s">
        <v>38</v>
      </c>
      <c r="C1181" t="s">
        <v>48</v>
      </c>
      <c r="D1181" t="s">
        <v>47</v>
      </c>
      <c r="E1181">
        <v>15</v>
      </c>
      <c r="F1181" t="str">
        <f t="shared" si="18"/>
        <v>Average Per Device1-in-10August Monthly System Peak Day30% Cycling15</v>
      </c>
      <c r="G1181">
        <v>4.1495160000000002</v>
      </c>
      <c r="H1181">
        <v>4.4340270000000004</v>
      </c>
      <c r="I1181">
        <v>88.532399999999996</v>
      </c>
      <c r="J1181">
        <v>-0.51228300000000004</v>
      </c>
      <c r="K1181">
        <v>-4.1530900000000003E-2</v>
      </c>
      <c r="L1181">
        <v>0.2845106</v>
      </c>
      <c r="M1181">
        <v>0.61055210000000004</v>
      </c>
      <c r="N1181">
        <v>1.081304</v>
      </c>
      <c r="O1181">
        <v>1134</v>
      </c>
      <c r="P1181" t="s">
        <v>58</v>
      </c>
      <c r="Q1181" t="s">
        <v>60</v>
      </c>
      <c r="R1181" t="s">
        <v>66</v>
      </c>
    </row>
    <row r="1182" spans="1:18" x14ac:dyDescent="0.25">
      <c r="A1182" t="s">
        <v>43</v>
      </c>
      <c r="B1182" t="s">
        <v>38</v>
      </c>
      <c r="C1182" t="s">
        <v>48</v>
      </c>
      <c r="D1182" t="s">
        <v>47</v>
      </c>
      <c r="E1182">
        <v>15</v>
      </c>
      <c r="F1182" t="str">
        <f t="shared" si="18"/>
        <v>Aggregate1-in-10August Monthly System Peak Day30% Cycling15</v>
      </c>
      <c r="G1182">
        <v>13.45688</v>
      </c>
      <c r="H1182">
        <v>14.37955</v>
      </c>
      <c r="I1182">
        <v>88.532399999999996</v>
      </c>
      <c r="J1182">
        <v>-1.6613340000000001</v>
      </c>
      <c r="K1182">
        <v>-0.13468479999999999</v>
      </c>
      <c r="L1182">
        <v>0.92266780000000004</v>
      </c>
      <c r="M1182">
        <v>1.9800199999999999</v>
      </c>
      <c r="N1182">
        <v>3.506669</v>
      </c>
      <c r="O1182">
        <v>1134</v>
      </c>
      <c r="P1182" t="s">
        <v>58</v>
      </c>
      <c r="Q1182" t="s">
        <v>60</v>
      </c>
      <c r="R1182" t="s">
        <v>66</v>
      </c>
    </row>
    <row r="1183" spans="1:18" x14ac:dyDescent="0.25">
      <c r="A1183" t="s">
        <v>30</v>
      </c>
      <c r="B1183" t="s">
        <v>38</v>
      </c>
      <c r="C1183" t="s">
        <v>48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0.97718959999999999</v>
      </c>
      <c r="H1183">
        <v>1.0675699999999999</v>
      </c>
      <c r="I1183">
        <v>87.615799999999993</v>
      </c>
      <c r="J1183">
        <v>-0.1325249</v>
      </c>
      <c r="K1183">
        <v>-8.3080000000000003E-4</v>
      </c>
      <c r="L1183">
        <v>9.0380199999999994E-2</v>
      </c>
      <c r="M1183">
        <v>0.18159120000000001</v>
      </c>
      <c r="N1183">
        <v>0.31328539999999999</v>
      </c>
      <c r="O1183">
        <v>3540</v>
      </c>
      <c r="P1183" t="s">
        <v>58</v>
      </c>
      <c r="Q1183" t="s">
        <v>60</v>
      </c>
      <c r="R1183" t="s">
        <v>66</v>
      </c>
    </row>
    <row r="1184" spans="1:18" x14ac:dyDescent="0.25">
      <c r="A1184" t="s">
        <v>28</v>
      </c>
      <c r="B1184" t="s">
        <v>38</v>
      </c>
      <c r="C1184" t="s">
        <v>48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8.2444710000000008</v>
      </c>
      <c r="H1184">
        <v>9.007002</v>
      </c>
      <c r="I1184">
        <v>87.615799999999993</v>
      </c>
      <c r="J1184">
        <v>-1.1181019999999999</v>
      </c>
      <c r="K1184">
        <v>-7.0089999999999996E-3</v>
      </c>
      <c r="L1184">
        <v>0.76253079999999995</v>
      </c>
      <c r="M1184">
        <v>1.53207</v>
      </c>
      <c r="N1184">
        <v>2.6431640000000001</v>
      </c>
      <c r="O1184">
        <v>3540</v>
      </c>
      <c r="P1184" t="s">
        <v>58</v>
      </c>
      <c r="Q1184" t="s">
        <v>60</v>
      </c>
      <c r="R1184" t="s">
        <v>66</v>
      </c>
    </row>
    <row r="1185" spans="1:18" x14ac:dyDescent="0.25">
      <c r="A1185" t="s">
        <v>29</v>
      </c>
      <c r="B1185" t="s">
        <v>38</v>
      </c>
      <c r="C1185" t="s">
        <v>48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3.7460439999999999</v>
      </c>
      <c r="H1185">
        <v>4.0925149999999997</v>
      </c>
      <c r="I1185">
        <v>87.615799999999993</v>
      </c>
      <c r="J1185">
        <v>-0.5080327</v>
      </c>
      <c r="K1185">
        <v>-3.1846999999999999E-3</v>
      </c>
      <c r="L1185">
        <v>0.34647149999999999</v>
      </c>
      <c r="M1185">
        <v>0.69612750000000001</v>
      </c>
      <c r="N1185">
        <v>1.200976</v>
      </c>
      <c r="O1185">
        <v>3540</v>
      </c>
      <c r="P1185" t="s">
        <v>58</v>
      </c>
      <c r="Q1185" t="s">
        <v>60</v>
      </c>
      <c r="R1185" t="s">
        <v>66</v>
      </c>
    </row>
    <row r="1186" spans="1:18" x14ac:dyDescent="0.25">
      <c r="A1186" t="s">
        <v>43</v>
      </c>
      <c r="B1186" t="s">
        <v>38</v>
      </c>
      <c r="C1186" t="s">
        <v>48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29.18543</v>
      </c>
      <c r="H1186">
        <v>31.884789999999999</v>
      </c>
      <c r="I1186">
        <v>87.615799999999993</v>
      </c>
      <c r="J1186">
        <v>-3.9580820000000001</v>
      </c>
      <c r="K1186">
        <v>-2.4812000000000001E-2</v>
      </c>
      <c r="L1186">
        <v>2.6993589999999998</v>
      </c>
      <c r="M1186">
        <v>5.4235300000000004</v>
      </c>
      <c r="N1186">
        <v>9.3567999999999998</v>
      </c>
      <c r="O1186">
        <v>3540</v>
      </c>
      <c r="P1186" t="s">
        <v>58</v>
      </c>
      <c r="Q1186" t="s">
        <v>60</v>
      </c>
      <c r="R1186" t="s">
        <v>66</v>
      </c>
    </row>
    <row r="1187" spans="1:18" x14ac:dyDescent="0.25">
      <c r="A1187" t="s">
        <v>30</v>
      </c>
      <c r="B1187" t="s">
        <v>38</v>
      </c>
      <c r="C1187" t="s">
        <v>48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1.0003679999999999</v>
      </c>
      <c r="H1187">
        <v>1.0866659999999999</v>
      </c>
      <c r="I1187">
        <v>87.838200000000001</v>
      </c>
      <c r="J1187">
        <v>-0.13250319999999999</v>
      </c>
      <c r="K1187">
        <v>-3.2339000000000001E-3</v>
      </c>
      <c r="L1187">
        <v>8.6297600000000002E-2</v>
      </c>
      <c r="M1187">
        <v>0.17582909999999999</v>
      </c>
      <c r="N1187">
        <v>0.30509839999999999</v>
      </c>
      <c r="O1187">
        <v>4674</v>
      </c>
      <c r="P1187" t="s">
        <v>58</v>
      </c>
      <c r="Q1187" t="s">
        <v>60</v>
      </c>
    </row>
    <row r="1188" spans="1:18" x14ac:dyDescent="0.25">
      <c r="A1188" t="s">
        <v>28</v>
      </c>
      <c r="B1188" t="s">
        <v>38</v>
      </c>
      <c r="C1188" t="s">
        <v>48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9.0771949999999997</v>
      </c>
      <c r="H1188">
        <v>9.8602469999999993</v>
      </c>
      <c r="I1188">
        <v>87.838200000000001</v>
      </c>
      <c r="J1188">
        <v>-1.202315</v>
      </c>
      <c r="K1188">
        <v>-2.9343999999999999E-2</v>
      </c>
      <c r="L1188">
        <v>0.78305190000000002</v>
      </c>
      <c r="M1188">
        <v>1.595448</v>
      </c>
      <c r="N1188">
        <v>2.768418</v>
      </c>
      <c r="O1188">
        <v>4674</v>
      </c>
      <c r="P1188" t="s">
        <v>58</v>
      </c>
      <c r="Q1188" t="s">
        <v>60</v>
      </c>
    </row>
    <row r="1189" spans="1:18" x14ac:dyDescent="0.25">
      <c r="A1189" t="s">
        <v>29</v>
      </c>
      <c r="B1189" t="s">
        <v>38</v>
      </c>
      <c r="C1189" t="s">
        <v>48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3.8450980000000001</v>
      </c>
      <c r="H1189">
        <v>4.1767979999999998</v>
      </c>
      <c r="I1189">
        <v>87.838200000000001</v>
      </c>
      <c r="J1189">
        <v>-0.50930019999999998</v>
      </c>
      <c r="K1189">
        <v>-1.2430099999999999E-2</v>
      </c>
      <c r="L1189">
        <v>0.33170060000000001</v>
      </c>
      <c r="M1189">
        <v>0.67583130000000002</v>
      </c>
      <c r="N1189">
        <v>1.172701</v>
      </c>
      <c r="O1189">
        <v>4674</v>
      </c>
      <c r="P1189" t="s">
        <v>58</v>
      </c>
      <c r="Q1189" t="s">
        <v>60</v>
      </c>
    </row>
    <row r="1190" spans="1:18" x14ac:dyDescent="0.25">
      <c r="A1190" t="s">
        <v>43</v>
      </c>
      <c r="B1190" t="s">
        <v>38</v>
      </c>
      <c r="C1190" t="s">
        <v>48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42.426810000000003</v>
      </c>
      <c r="H1190">
        <v>46.086799999999997</v>
      </c>
      <c r="I1190">
        <v>87.838200000000001</v>
      </c>
      <c r="J1190">
        <v>-5.6196190000000001</v>
      </c>
      <c r="K1190">
        <v>-0.13715379999999999</v>
      </c>
      <c r="L1190">
        <v>3.6599849999999998</v>
      </c>
      <c r="M1190">
        <v>7.457122</v>
      </c>
      <c r="N1190">
        <v>12.939590000000001</v>
      </c>
      <c r="O1190">
        <v>4674</v>
      </c>
      <c r="P1190" t="s">
        <v>58</v>
      </c>
      <c r="Q1190" t="s">
        <v>60</v>
      </c>
    </row>
    <row r="1191" spans="1:18" x14ac:dyDescent="0.25">
      <c r="A1191" t="s">
        <v>30</v>
      </c>
      <c r="B1191" t="s">
        <v>38</v>
      </c>
      <c r="C1191" t="s">
        <v>37</v>
      </c>
      <c r="D1191" t="s">
        <v>47</v>
      </c>
      <c r="E1191">
        <v>15</v>
      </c>
      <c r="F1191" t="str">
        <f t="shared" si="18"/>
        <v>Average Per Ton1-in-10August Typical Event Day30% Cycling15</v>
      </c>
      <c r="G1191">
        <v>1.060616</v>
      </c>
      <c r="H1191">
        <v>1.1341559999999999</v>
      </c>
      <c r="I1191">
        <v>88.938800000000001</v>
      </c>
      <c r="J1191">
        <v>-0.1329871</v>
      </c>
      <c r="K1191">
        <v>-1.0969700000000001E-2</v>
      </c>
      <c r="L1191">
        <v>7.3539199999999999E-2</v>
      </c>
      <c r="M1191">
        <v>0.1580482</v>
      </c>
      <c r="N1191">
        <v>0.28006560000000003</v>
      </c>
      <c r="O1191">
        <v>1134</v>
      </c>
      <c r="P1191" t="s">
        <v>58</v>
      </c>
      <c r="Q1191" t="s">
        <v>60</v>
      </c>
      <c r="R1191" t="s">
        <v>66</v>
      </c>
    </row>
    <row r="1192" spans="1:18" x14ac:dyDescent="0.25">
      <c r="A1192" t="s">
        <v>28</v>
      </c>
      <c r="B1192" t="s">
        <v>38</v>
      </c>
      <c r="C1192" t="s">
        <v>37</v>
      </c>
      <c r="D1192" t="s">
        <v>47</v>
      </c>
      <c r="E1192">
        <v>15</v>
      </c>
      <c r="F1192" t="str">
        <f t="shared" si="18"/>
        <v>Average Per Premise1-in-10August Typical Event Day30% Cycling15</v>
      </c>
      <c r="G1192">
        <v>11.73272</v>
      </c>
      <c r="H1192">
        <v>12.54622</v>
      </c>
      <c r="I1192">
        <v>88.938800000000001</v>
      </c>
      <c r="J1192">
        <v>-1.4711259999999999</v>
      </c>
      <c r="K1192">
        <v>-0.1213482</v>
      </c>
      <c r="L1192">
        <v>0.81350370000000005</v>
      </c>
      <c r="M1192">
        <v>1.7483550000000001</v>
      </c>
      <c r="N1192">
        <v>3.0981329999999998</v>
      </c>
      <c r="O1192">
        <v>1134</v>
      </c>
      <c r="P1192" t="s">
        <v>58</v>
      </c>
      <c r="Q1192" t="s">
        <v>60</v>
      </c>
      <c r="R1192" t="s">
        <v>66</v>
      </c>
    </row>
    <row r="1193" spans="1:18" x14ac:dyDescent="0.25">
      <c r="A1193" t="s">
        <v>29</v>
      </c>
      <c r="B1193" t="s">
        <v>38</v>
      </c>
      <c r="C1193" t="s">
        <v>37</v>
      </c>
      <c r="D1193" t="s">
        <v>47</v>
      </c>
      <c r="E1193">
        <v>15</v>
      </c>
      <c r="F1193" t="str">
        <f t="shared" si="18"/>
        <v>Average Per Device1-in-10August Typical Event Day30% Cycling15</v>
      </c>
      <c r="G1193">
        <v>4.1026530000000001</v>
      </c>
      <c r="H1193">
        <v>4.3871159999999998</v>
      </c>
      <c r="I1193">
        <v>88.938800000000001</v>
      </c>
      <c r="J1193">
        <v>-0.51441769999999998</v>
      </c>
      <c r="K1193">
        <v>-4.2432600000000001E-2</v>
      </c>
      <c r="L1193">
        <v>0.28446290000000002</v>
      </c>
      <c r="M1193">
        <v>0.61135830000000002</v>
      </c>
      <c r="N1193">
        <v>1.0833429999999999</v>
      </c>
      <c r="O1193">
        <v>1134</v>
      </c>
      <c r="P1193" t="s">
        <v>58</v>
      </c>
      <c r="Q1193" t="s">
        <v>60</v>
      </c>
      <c r="R1193" t="s">
        <v>66</v>
      </c>
    </row>
    <row r="1194" spans="1:18" x14ac:dyDescent="0.25">
      <c r="A1194" t="s">
        <v>43</v>
      </c>
      <c r="B1194" t="s">
        <v>38</v>
      </c>
      <c r="C1194" t="s">
        <v>37</v>
      </c>
      <c r="D1194" t="s">
        <v>47</v>
      </c>
      <c r="E1194">
        <v>15</v>
      </c>
      <c r="F1194" t="str">
        <f t="shared" si="18"/>
        <v>Aggregate1-in-10August Typical Event Day30% Cycling15</v>
      </c>
      <c r="G1194">
        <v>13.3049</v>
      </c>
      <c r="H1194">
        <v>14.22742</v>
      </c>
      <c r="I1194">
        <v>88.938800000000001</v>
      </c>
      <c r="J1194">
        <v>-1.6682570000000001</v>
      </c>
      <c r="K1194">
        <v>-0.1376088</v>
      </c>
      <c r="L1194">
        <v>0.92251309999999997</v>
      </c>
      <c r="M1194">
        <v>1.9826349999999999</v>
      </c>
      <c r="N1194">
        <v>3.5132829999999999</v>
      </c>
      <c r="O1194">
        <v>1134</v>
      </c>
      <c r="P1194" t="s">
        <v>58</v>
      </c>
      <c r="Q1194" t="s">
        <v>60</v>
      </c>
      <c r="R1194" t="s">
        <v>66</v>
      </c>
    </row>
    <row r="1195" spans="1:18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0.95401550000000002</v>
      </c>
      <c r="H1195">
        <v>1.043013</v>
      </c>
      <c r="I1195">
        <v>87.831100000000006</v>
      </c>
      <c r="J1195">
        <v>-0.1341077</v>
      </c>
      <c r="K1195">
        <v>-2.2954999999999998E-3</v>
      </c>
      <c r="L1195">
        <v>8.8997199999999999E-2</v>
      </c>
      <c r="M1195">
        <v>0.18029000000000001</v>
      </c>
      <c r="N1195">
        <v>0.3121022</v>
      </c>
      <c r="O1195">
        <v>3540</v>
      </c>
      <c r="P1195" t="s">
        <v>58</v>
      </c>
      <c r="Q1195" t="s">
        <v>60</v>
      </c>
      <c r="R1195" t="s">
        <v>66</v>
      </c>
    </row>
    <row r="1196" spans="1:18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8.0489529999999991</v>
      </c>
      <c r="H1196">
        <v>8.7998150000000006</v>
      </c>
      <c r="I1196">
        <v>87.831100000000006</v>
      </c>
      <c r="J1196">
        <v>-1.131456</v>
      </c>
      <c r="K1196">
        <v>-1.9366999999999999E-2</v>
      </c>
      <c r="L1196">
        <v>0.75086269999999999</v>
      </c>
      <c r="M1196">
        <v>1.5210920000000001</v>
      </c>
      <c r="N1196">
        <v>2.6331820000000001</v>
      </c>
      <c r="O1196">
        <v>3540</v>
      </c>
      <c r="P1196" t="s">
        <v>58</v>
      </c>
      <c r="Q1196" t="s">
        <v>60</v>
      </c>
      <c r="R1196" t="s">
        <v>66</v>
      </c>
    </row>
    <row r="1197" spans="1:18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3.657206</v>
      </c>
      <c r="H1197">
        <v>3.9983759999999999</v>
      </c>
      <c r="I1197">
        <v>87.831100000000006</v>
      </c>
      <c r="J1197">
        <v>-0.51410029999999995</v>
      </c>
      <c r="K1197">
        <v>-8.7998E-3</v>
      </c>
      <c r="L1197">
        <v>0.34116980000000002</v>
      </c>
      <c r="M1197">
        <v>0.69113939999999996</v>
      </c>
      <c r="N1197">
        <v>1.1964399999999999</v>
      </c>
      <c r="O1197">
        <v>3540</v>
      </c>
      <c r="P1197" t="s">
        <v>58</v>
      </c>
      <c r="Q1197" t="s">
        <v>60</v>
      </c>
      <c r="R1197" t="s">
        <v>66</v>
      </c>
    </row>
    <row r="1198" spans="1:18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28.493289999999998</v>
      </c>
      <c r="H1198">
        <v>31.151350000000001</v>
      </c>
      <c r="I1198">
        <v>87.831100000000006</v>
      </c>
      <c r="J1198">
        <v>-4.0053549999999998</v>
      </c>
      <c r="K1198">
        <v>-6.8559099999999998E-2</v>
      </c>
      <c r="L1198">
        <v>2.6580539999999999</v>
      </c>
      <c r="M1198">
        <v>5.3846670000000003</v>
      </c>
      <c r="N1198">
        <v>9.3214629999999996</v>
      </c>
      <c r="O1198">
        <v>3540</v>
      </c>
      <c r="P1198" t="s">
        <v>58</v>
      </c>
      <c r="Q1198" t="s">
        <v>60</v>
      </c>
      <c r="R1198" t="s">
        <v>66</v>
      </c>
    </row>
    <row r="1199" spans="1:18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0.97987679999999999</v>
      </c>
      <c r="H1199">
        <v>1.065124</v>
      </c>
      <c r="I1199">
        <v>88.099800000000002</v>
      </c>
      <c r="J1199">
        <v>-0.13383590000000001</v>
      </c>
      <c r="K1199">
        <v>-4.3999E-3</v>
      </c>
      <c r="L1199">
        <v>8.5247100000000006E-2</v>
      </c>
      <c r="M1199">
        <v>0.1748941</v>
      </c>
      <c r="N1199">
        <v>0.30433009999999999</v>
      </c>
      <c r="O1199">
        <v>4674</v>
      </c>
      <c r="P1199" t="s">
        <v>58</v>
      </c>
      <c r="Q1199" t="s">
        <v>60</v>
      </c>
    </row>
    <row r="1200" spans="1:18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8.8912610000000001</v>
      </c>
      <c r="H1200">
        <v>9.6647809999999996</v>
      </c>
      <c r="I1200">
        <v>88.099800000000002</v>
      </c>
      <c r="J1200">
        <v>-1.214407</v>
      </c>
      <c r="K1200">
        <v>-3.9923599999999997E-2</v>
      </c>
      <c r="L1200">
        <v>0.77352019999999999</v>
      </c>
      <c r="M1200">
        <v>1.586964</v>
      </c>
      <c r="N1200">
        <v>2.7614480000000001</v>
      </c>
      <c r="O1200">
        <v>4674</v>
      </c>
      <c r="P1200" t="s">
        <v>58</v>
      </c>
      <c r="Q1200" t="s">
        <v>60</v>
      </c>
    </row>
    <row r="1201" spans="1:18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3.7663359999999999</v>
      </c>
      <c r="H1201">
        <v>4.0939990000000002</v>
      </c>
      <c r="I1201">
        <v>88.099800000000002</v>
      </c>
      <c r="J1201">
        <v>-0.51442259999999995</v>
      </c>
      <c r="K1201">
        <v>-1.6911599999999999E-2</v>
      </c>
      <c r="L1201">
        <v>0.32766299999999998</v>
      </c>
      <c r="M1201">
        <v>0.67223759999999999</v>
      </c>
      <c r="N1201">
        <v>1.1697489999999999</v>
      </c>
      <c r="O1201">
        <v>4674</v>
      </c>
      <c r="P1201" t="s">
        <v>58</v>
      </c>
      <c r="Q1201" t="s">
        <v>60</v>
      </c>
    </row>
    <row r="1202" spans="1:18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41.557749999999999</v>
      </c>
      <c r="H1202">
        <v>45.173189999999998</v>
      </c>
      <c r="I1202">
        <v>88.099800000000002</v>
      </c>
      <c r="J1202">
        <v>-5.676139</v>
      </c>
      <c r="K1202">
        <v>-0.18660299999999999</v>
      </c>
      <c r="L1202">
        <v>3.6154329999999999</v>
      </c>
      <c r="M1202">
        <v>7.4174699999999998</v>
      </c>
      <c r="N1202">
        <v>12.90701</v>
      </c>
      <c r="O1202">
        <v>4674</v>
      </c>
      <c r="P1202" t="s">
        <v>58</v>
      </c>
      <c r="Q1202" t="s">
        <v>60</v>
      </c>
    </row>
    <row r="1203" spans="1:18" x14ac:dyDescent="0.25">
      <c r="A1203" t="s">
        <v>30</v>
      </c>
      <c r="B1203" t="s">
        <v>38</v>
      </c>
      <c r="C1203" t="s">
        <v>49</v>
      </c>
      <c r="D1203" t="s">
        <v>47</v>
      </c>
      <c r="E1203">
        <v>15</v>
      </c>
      <c r="F1203" t="str">
        <f t="shared" si="18"/>
        <v>Average Per Ton1-in-10July Monthly System Peak Day30% Cycling15</v>
      </c>
      <c r="G1203">
        <v>1.064047</v>
      </c>
      <c r="H1203">
        <v>1.1375900000000001</v>
      </c>
      <c r="I1203">
        <v>89.394000000000005</v>
      </c>
      <c r="J1203">
        <v>-0.1327834</v>
      </c>
      <c r="K1203">
        <v>-1.08843E-2</v>
      </c>
      <c r="L1203">
        <v>7.3542700000000003E-2</v>
      </c>
      <c r="M1203">
        <v>0.15796969999999999</v>
      </c>
      <c r="N1203">
        <v>0.27986889999999998</v>
      </c>
      <c r="O1203">
        <v>1134</v>
      </c>
      <c r="P1203" t="s">
        <v>58</v>
      </c>
      <c r="Q1203" t="s">
        <v>60</v>
      </c>
      <c r="R1203" t="s">
        <v>67</v>
      </c>
    </row>
    <row r="1204" spans="1:18" x14ac:dyDescent="0.25">
      <c r="A1204" t="s">
        <v>28</v>
      </c>
      <c r="B1204" t="s">
        <v>38</v>
      </c>
      <c r="C1204" t="s">
        <v>49</v>
      </c>
      <c r="D1204" t="s">
        <v>47</v>
      </c>
      <c r="E1204">
        <v>15</v>
      </c>
      <c r="F1204" t="str">
        <f t="shared" si="18"/>
        <v>Average Per Premise1-in-10July Monthly System Peak Day30% Cycling15</v>
      </c>
      <c r="G1204">
        <v>11.770670000000001</v>
      </c>
      <c r="H1204">
        <v>12.584210000000001</v>
      </c>
      <c r="I1204">
        <v>89.394000000000005</v>
      </c>
      <c r="J1204">
        <v>-1.4688730000000001</v>
      </c>
      <c r="K1204">
        <v>-0.1204035</v>
      </c>
      <c r="L1204">
        <v>0.81354219999999999</v>
      </c>
      <c r="M1204">
        <v>1.7474879999999999</v>
      </c>
      <c r="N1204">
        <v>3.0959569999999998</v>
      </c>
      <c r="O1204">
        <v>1134</v>
      </c>
      <c r="P1204" t="s">
        <v>58</v>
      </c>
      <c r="Q1204" t="s">
        <v>60</v>
      </c>
      <c r="R1204" t="s">
        <v>67</v>
      </c>
    </row>
    <row r="1205" spans="1:18" x14ac:dyDescent="0.25">
      <c r="A1205" t="s">
        <v>29</v>
      </c>
      <c r="B1205" t="s">
        <v>38</v>
      </c>
      <c r="C1205" t="s">
        <v>49</v>
      </c>
      <c r="D1205" t="s">
        <v>47</v>
      </c>
      <c r="E1205">
        <v>15</v>
      </c>
      <c r="F1205" t="str">
        <f t="shared" si="18"/>
        <v>Average Per Device1-in-10July Monthly System Peak Day30% Cycling15</v>
      </c>
      <c r="G1205">
        <v>4.1159239999999997</v>
      </c>
      <c r="H1205">
        <v>4.4004000000000003</v>
      </c>
      <c r="I1205">
        <v>89.394000000000005</v>
      </c>
      <c r="J1205">
        <v>-0.51362980000000003</v>
      </c>
      <c r="K1205">
        <v>-4.2102199999999999E-2</v>
      </c>
      <c r="L1205">
        <v>0.28447640000000002</v>
      </c>
      <c r="M1205">
        <v>0.61105500000000001</v>
      </c>
      <c r="N1205">
        <v>1.0825830000000001</v>
      </c>
      <c r="O1205">
        <v>1134</v>
      </c>
      <c r="P1205" t="s">
        <v>58</v>
      </c>
      <c r="Q1205" t="s">
        <v>60</v>
      </c>
      <c r="R1205" t="s">
        <v>67</v>
      </c>
    </row>
    <row r="1206" spans="1:18" x14ac:dyDescent="0.25">
      <c r="A1206" t="s">
        <v>43</v>
      </c>
      <c r="B1206" t="s">
        <v>38</v>
      </c>
      <c r="C1206" t="s">
        <v>49</v>
      </c>
      <c r="D1206" t="s">
        <v>47</v>
      </c>
      <c r="E1206">
        <v>15</v>
      </c>
      <c r="F1206" t="str">
        <f t="shared" si="18"/>
        <v>Aggregate1-in-10July Monthly System Peak Day30% Cycling15</v>
      </c>
      <c r="G1206">
        <v>13.347939999999999</v>
      </c>
      <c r="H1206">
        <v>14.2705</v>
      </c>
      <c r="I1206">
        <v>89.394000000000005</v>
      </c>
      <c r="J1206">
        <v>-1.665702</v>
      </c>
      <c r="K1206">
        <v>-0.13653750000000001</v>
      </c>
      <c r="L1206">
        <v>0.92255690000000001</v>
      </c>
      <c r="M1206">
        <v>1.9816510000000001</v>
      </c>
      <c r="N1206">
        <v>3.510815</v>
      </c>
      <c r="O1206">
        <v>1134</v>
      </c>
      <c r="P1206" t="s">
        <v>58</v>
      </c>
      <c r="Q1206" t="s">
        <v>60</v>
      </c>
      <c r="R1206" t="s">
        <v>67</v>
      </c>
    </row>
    <row r="1207" spans="1:18" x14ac:dyDescent="0.25">
      <c r="A1207" t="s">
        <v>30</v>
      </c>
      <c r="B1207" t="s">
        <v>38</v>
      </c>
      <c r="C1207" t="s">
        <v>49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0.96169720000000003</v>
      </c>
      <c r="H1207">
        <v>1.051153</v>
      </c>
      <c r="I1207">
        <v>88.522599999999997</v>
      </c>
      <c r="J1207">
        <v>-0.13352459999999999</v>
      </c>
      <c r="K1207">
        <v>-1.786E-3</v>
      </c>
      <c r="L1207">
        <v>8.9455699999999999E-2</v>
      </c>
      <c r="M1207">
        <v>0.18069740000000001</v>
      </c>
      <c r="N1207">
        <v>0.31243589999999999</v>
      </c>
      <c r="O1207">
        <v>3540</v>
      </c>
      <c r="P1207" t="s">
        <v>58</v>
      </c>
      <c r="Q1207" t="s">
        <v>60</v>
      </c>
      <c r="R1207" t="s">
        <v>67</v>
      </c>
    </row>
    <row r="1208" spans="1:18" x14ac:dyDescent="0.25">
      <c r="A1208" t="s">
        <v>28</v>
      </c>
      <c r="B1208" t="s">
        <v>38</v>
      </c>
      <c r="C1208" t="s">
        <v>49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8.1137619999999995</v>
      </c>
      <c r="H1208">
        <v>8.8684919999999998</v>
      </c>
      <c r="I1208">
        <v>88.522599999999997</v>
      </c>
      <c r="J1208">
        <v>-1.126536</v>
      </c>
      <c r="K1208">
        <v>-1.5068700000000001E-2</v>
      </c>
      <c r="L1208">
        <v>0.75473029999999997</v>
      </c>
      <c r="M1208">
        <v>1.524529</v>
      </c>
      <c r="N1208">
        <v>2.6359970000000001</v>
      </c>
      <c r="O1208">
        <v>3540</v>
      </c>
      <c r="P1208" t="s">
        <v>58</v>
      </c>
      <c r="Q1208" t="s">
        <v>60</v>
      </c>
      <c r="R1208" t="s">
        <v>67</v>
      </c>
    </row>
    <row r="1209" spans="1:18" x14ac:dyDescent="0.25">
      <c r="A1209" t="s">
        <v>29</v>
      </c>
      <c r="B1209" t="s">
        <v>38</v>
      </c>
      <c r="C1209" t="s">
        <v>49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3.6866539999999999</v>
      </c>
      <c r="H1209">
        <v>4.0295810000000003</v>
      </c>
      <c r="I1209">
        <v>88.522599999999997</v>
      </c>
      <c r="J1209">
        <v>-0.51186480000000001</v>
      </c>
      <c r="K1209">
        <v>-6.8468000000000001E-3</v>
      </c>
      <c r="L1209">
        <v>0.34292709999999998</v>
      </c>
      <c r="M1209">
        <v>0.69270109999999996</v>
      </c>
      <c r="N1209">
        <v>1.197719</v>
      </c>
      <c r="O1209">
        <v>3540</v>
      </c>
      <c r="P1209" t="s">
        <v>58</v>
      </c>
      <c r="Q1209" t="s">
        <v>60</v>
      </c>
      <c r="R1209" t="s">
        <v>67</v>
      </c>
    </row>
    <row r="1210" spans="1:18" x14ac:dyDescent="0.25">
      <c r="A1210" t="s">
        <v>43</v>
      </c>
      <c r="B1210" t="s">
        <v>38</v>
      </c>
      <c r="C1210" t="s">
        <v>49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28.722719999999999</v>
      </c>
      <c r="H1210">
        <v>31.394459999999999</v>
      </c>
      <c r="I1210">
        <v>88.522599999999997</v>
      </c>
      <c r="J1210">
        <v>-3.9879380000000002</v>
      </c>
      <c r="K1210">
        <v>-5.33432E-2</v>
      </c>
      <c r="L1210">
        <v>2.671745</v>
      </c>
      <c r="M1210">
        <v>5.3968340000000001</v>
      </c>
      <c r="N1210">
        <v>9.331429</v>
      </c>
      <c r="O1210">
        <v>3540</v>
      </c>
      <c r="P1210" t="s">
        <v>58</v>
      </c>
      <c r="Q1210" t="s">
        <v>60</v>
      </c>
      <c r="R1210" t="s">
        <v>67</v>
      </c>
    </row>
    <row r="1211" spans="1:18" x14ac:dyDescent="0.25">
      <c r="A1211" t="s">
        <v>30</v>
      </c>
      <c r="B1211" t="s">
        <v>38</v>
      </c>
      <c r="C1211" t="s">
        <v>49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0.9865273</v>
      </c>
      <c r="H1211">
        <v>1.072122</v>
      </c>
      <c r="I1211">
        <v>88.733999999999995</v>
      </c>
      <c r="J1211">
        <v>-0.13334480000000001</v>
      </c>
      <c r="K1211">
        <v>-3.9933E-3</v>
      </c>
      <c r="L1211">
        <v>8.5595199999999996E-2</v>
      </c>
      <c r="M1211">
        <v>0.17518359999999999</v>
      </c>
      <c r="N1211">
        <v>0.3045351</v>
      </c>
      <c r="O1211">
        <v>4674</v>
      </c>
      <c r="P1211" t="s">
        <v>58</v>
      </c>
      <c r="Q1211" t="s">
        <v>60</v>
      </c>
    </row>
    <row r="1212" spans="1:18" x14ac:dyDescent="0.25">
      <c r="A1212" t="s">
        <v>28</v>
      </c>
      <c r="B1212" t="s">
        <v>38</v>
      </c>
      <c r="C1212" t="s">
        <v>49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8.951606</v>
      </c>
      <c r="H1212">
        <v>9.7282840000000004</v>
      </c>
      <c r="I1212">
        <v>88.733999999999995</v>
      </c>
      <c r="J1212">
        <v>-1.209951</v>
      </c>
      <c r="K1212">
        <v>-3.62344E-2</v>
      </c>
      <c r="L1212">
        <v>0.77667830000000004</v>
      </c>
      <c r="M1212">
        <v>1.589591</v>
      </c>
      <c r="N1212">
        <v>2.7633079999999999</v>
      </c>
      <c r="O1212">
        <v>4674</v>
      </c>
      <c r="P1212" t="s">
        <v>58</v>
      </c>
      <c r="Q1212" t="s">
        <v>60</v>
      </c>
    </row>
    <row r="1213" spans="1:18" x14ac:dyDescent="0.25">
      <c r="A1213" t="s">
        <v>29</v>
      </c>
      <c r="B1213" t="s">
        <v>38</v>
      </c>
      <c r="C1213" t="s">
        <v>49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3.7918980000000002</v>
      </c>
      <c r="H1213">
        <v>4.1208989999999996</v>
      </c>
      <c r="I1213">
        <v>88.733999999999995</v>
      </c>
      <c r="J1213">
        <v>-0.51253510000000002</v>
      </c>
      <c r="K1213">
        <v>-1.53489E-2</v>
      </c>
      <c r="L1213">
        <v>0.32900079999999998</v>
      </c>
      <c r="M1213">
        <v>0.67335040000000002</v>
      </c>
      <c r="N1213">
        <v>1.1705369999999999</v>
      </c>
      <c r="O1213">
        <v>4674</v>
      </c>
      <c r="P1213" t="s">
        <v>58</v>
      </c>
      <c r="Q1213" t="s">
        <v>60</v>
      </c>
    </row>
    <row r="1214" spans="1:18" x14ac:dyDescent="0.25">
      <c r="A1214" t="s">
        <v>43</v>
      </c>
      <c r="B1214" t="s">
        <v>38</v>
      </c>
      <c r="C1214" t="s">
        <v>49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41.83981</v>
      </c>
      <c r="H1214">
        <v>45.47</v>
      </c>
      <c r="I1214">
        <v>88.733999999999995</v>
      </c>
      <c r="J1214">
        <v>-5.6553120000000003</v>
      </c>
      <c r="K1214">
        <v>-0.16935939999999999</v>
      </c>
      <c r="L1214">
        <v>3.6301950000000001</v>
      </c>
      <c r="M1214">
        <v>7.4297490000000002</v>
      </c>
      <c r="N1214">
        <v>12.915699999999999</v>
      </c>
      <c r="O1214">
        <v>4674</v>
      </c>
      <c r="P1214" t="s">
        <v>58</v>
      </c>
      <c r="Q1214" t="s">
        <v>60</v>
      </c>
    </row>
    <row r="1215" spans="1:18" x14ac:dyDescent="0.25">
      <c r="A1215" t="s">
        <v>30</v>
      </c>
      <c r="B1215" t="s">
        <v>38</v>
      </c>
      <c r="C1215" t="s">
        <v>50</v>
      </c>
      <c r="D1215" t="s">
        <v>47</v>
      </c>
      <c r="E1215">
        <v>15</v>
      </c>
      <c r="F1215" t="str">
        <f t="shared" si="18"/>
        <v>Average Per Ton1-in-10June Monthly System Peak Day30% Cycling15</v>
      </c>
      <c r="G1215">
        <v>1.00743</v>
      </c>
      <c r="H1215">
        <v>1.0809150000000001</v>
      </c>
      <c r="I1215">
        <v>83.999899999999997</v>
      </c>
      <c r="J1215">
        <v>-0.14079849999999999</v>
      </c>
      <c r="K1215">
        <v>-1.4198000000000001E-2</v>
      </c>
      <c r="L1215">
        <v>7.3485099999999998E-2</v>
      </c>
      <c r="M1215">
        <v>0.16116820000000001</v>
      </c>
      <c r="N1215">
        <v>0.28776869999999999</v>
      </c>
      <c r="O1215">
        <v>1134</v>
      </c>
      <c r="P1215" t="s">
        <v>58</v>
      </c>
      <c r="Q1215" t="s">
        <v>60</v>
      </c>
      <c r="R1215" t="s">
        <v>68</v>
      </c>
    </row>
    <row r="1216" spans="1:18" x14ac:dyDescent="0.25">
      <c r="A1216" t="s">
        <v>28</v>
      </c>
      <c r="B1216" t="s">
        <v>38</v>
      </c>
      <c r="C1216" t="s">
        <v>50</v>
      </c>
      <c r="D1216" t="s">
        <v>47</v>
      </c>
      <c r="E1216">
        <v>15</v>
      </c>
      <c r="F1216" t="str">
        <f t="shared" si="18"/>
        <v>Average Per Premise1-in-10June Monthly System Peak Day30% Cycling15</v>
      </c>
      <c r="G1216">
        <v>11.144360000000001</v>
      </c>
      <c r="H1216">
        <v>11.95726</v>
      </c>
      <c r="I1216">
        <v>83.999899999999997</v>
      </c>
      <c r="J1216">
        <v>-1.5575369999999999</v>
      </c>
      <c r="K1216">
        <v>-0.1570607</v>
      </c>
      <c r="L1216">
        <v>0.81290479999999998</v>
      </c>
      <c r="M1216">
        <v>1.78287</v>
      </c>
      <c r="N1216">
        <v>3.1833459999999998</v>
      </c>
      <c r="O1216">
        <v>1134</v>
      </c>
      <c r="P1216" t="s">
        <v>58</v>
      </c>
      <c r="Q1216" t="s">
        <v>60</v>
      </c>
      <c r="R1216" t="s">
        <v>68</v>
      </c>
    </row>
    <row r="1217" spans="1:18" x14ac:dyDescent="0.25">
      <c r="A1217" t="s">
        <v>29</v>
      </c>
      <c r="B1217" t="s">
        <v>38</v>
      </c>
      <c r="C1217" t="s">
        <v>50</v>
      </c>
      <c r="D1217" t="s">
        <v>47</v>
      </c>
      <c r="E1217">
        <v>15</v>
      </c>
      <c r="F1217" t="str">
        <f t="shared" si="18"/>
        <v>Average Per Device1-in-10June Monthly System Peak Day30% Cycling15</v>
      </c>
      <c r="G1217">
        <v>3.8969170000000002</v>
      </c>
      <c r="H1217">
        <v>4.181171</v>
      </c>
      <c r="I1217">
        <v>83.999899999999997</v>
      </c>
      <c r="J1217">
        <v>-0.54463349999999999</v>
      </c>
      <c r="K1217">
        <v>-5.4920400000000001E-2</v>
      </c>
      <c r="L1217">
        <v>0.28425349999999999</v>
      </c>
      <c r="M1217">
        <v>0.62342730000000002</v>
      </c>
      <c r="N1217">
        <v>1.1131409999999999</v>
      </c>
      <c r="O1217">
        <v>1134</v>
      </c>
      <c r="P1217" t="s">
        <v>58</v>
      </c>
      <c r="Q1217" t="s">
        <v>60</v>
      </c>
      <c r="R1217" t="s">
        <v>68</v>
      </c>
    </row>
    <row r="1218" spans="1:18" x14ac:dyDescent="0.25">
      <c r="A1218" t="s">
        <v>43</v>
      </c>
      <c r="B1218" t="s">
        <v>38</v>
      </c>
      <c r="C1218" t="s">
        <v>50</v>
      </c>
      <c r="D1218" t="s">
        <v>47</v>
      </c>
      <c r="E1218">
        <v>15</v>
      </c>
      <c r="F1218" t="str">
        <f t="shared" si="18"/>
        <v>Aggregate1-in-10June Monthly System Peak Day30% Cycling15</v>
      </c>
      <c r="G1218">
        <v>12.637700000000001</v>
      </c>
      <c r="H1218">
        <v>13.55954</v>
      </c>
      <c r="I1218">
        <v>83.999899999999997</v>
      </c>
      <c r="J1218">
        <v>-1.7662469999999999</v>
      </c>
      <c r="K1218">
        <v>-0.17810680000000001</v>
      </c>
      <c r="L1218">
        <v>0.92183400000000004</v>
      </c>
      <c r="M1218">
        <v>2.0217749999999999</v>
      </c>
      <c r="N1218">
        <v>3.609915</v>
      </c>
      <c r="O1218">
        <v>1134</v>
      </c>
      <c r="P1218" t="s">
        <v>58</v>
      </c>
      <c r="Q1218" t="s">
        <v>60</v>
      </c>
      <c r="R1218" t="s">
        <v>68</v>
      </c>
    </row>
    <row r="1219" spans="1:18" x14ac:dyDescent="0.25">
      <c r="A1219" t="s">
        <v>30</v>
      </c>
      <c r="B1219" t="s">
        <v>38</v>
      </c>
      <c r="C1219" t="s">
        <v>50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0.86053400000000002</v>
      </c>
      <c r="H1219">
        <v>0.94395240000000002</v>
      </c>
      <c r="I1219">
        <v>83.018000000000001</v>
      </c>
      <c r="J1219">
        <v>-0.1457695</v>
      </c>
      <c r="K1219">
        <v>-1.03634E-2</v>
      </c>
      <c r="L1219">
        <v>8.3418500000000007E-2</v>
      </c>
      <c r="M1219">
        <v>0.17720030000000001</v>
      </c>
      <c r="N1219">
        <v>0.31260650000000001</v>
      </c>
      <c r="O1219">
        <v>3540</v>
      </c>
      <c r="P1219" t="s">
        <v>58</v>
      </c>
      <c r="Q1219" t="s">
        <v>60</v>
      </c>
      <c r="R1219" t="s">
        <v>68</v>
      </c>
    </row>
    <row r="1220" spans="1:18" x14ac:dyDescent="0.25">
      <c r="A1220" t="s">
        <v>28</v>
      </c>
      <c r="B1220" t="s">
        <v>38</v>
      </c>
      <c r="C1220" t="s">
        <v>50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7.2602570000000002</v>
      </c>
      <c r="H1220">
        <v>7.9640519999999997</v>
      </c>
      <c r="I1220">
        <v>83.018000000000001</v>
      </c>
      <c r="J1220">
        <v>-1.229846</v>
      </c>
      <c r="K1220">
        <v>-8.7434999999999999E-2</v>
      </c>
      <c r="L1220">
        <v>0.70379510000000001</v>
      </c>
      <c r="M1220">
        <v>1.495025</v>
      </c>
      <c r="N1220">
        <v>2.6374360000000001</v>
      </c>
      <c r="O1220">
        <v>3540</v>
      </c>
      <c r="P1220" t="s">
        <v>58</v>
      </c>
      <c r="Q1220" t="s">
        <v>60</v>
      </c>
      <c r="R1220" t="s">
        <v>68</v>
      </c>
    </row>
    <row r="1221" spans="1:18" x14ac:dyDescent="0.25">
      <c r="A1221" t="s">
        <v>29</v>
      </c>
      <c r="B1221" t="s">
        <v>38</v>
      </c>
      <c r="C1221" t="s">
        <v>50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3.2988460000000002</v>
      </c>
      <c r="H1221">
        <v>3.61863</v>
      </c>
      <c r="I1221">
        <v>83.018000000000001</v>
      </c>
      <c r="J1221">
        <v>-0.55880549999999996</v>
      </c>
      <c r="K1221">
        <v>-3.9727899999999997E-2</v>
      </c>
      <c r="L1221">
        <v>0.3197837</v>
      </c>
      <c r="M1221">
        <v>0.67929530000000005</v>
      </c>
      <c r="N1221">
        <v>1.1983729999999999</v>
      </c>
      <c r="O1221">
        <v>3540</v>
      </c>
      <c r="P1221" t="s">
        <v>58</v>
      </c>
      <c r="Q1221" t="s">
        <v>60</v>
      </c>
      <c r="R1221" t="s">
        <v>68</v>
      </c>
    </row>
    <row r="1222" spans="1:18" x14ac:dyDescent="0.25">
      <c r="A1222" t="s">
        <v>43</v>
      </c>
      <c r="B1222" t="s">
        <v>38</v>
      </c>
      <c r="C1222" t="s">
        <v>50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25.701309999999999</v>
      </c>
      <c r="H1222">
        <v>28.192740000000001</v>
      </c>
      <c r="I1222">
        <v>83.018000000000001</v>
      </c>
      <c r="J1222">
        <v>-4.3536539999999997</v>
      </c>
      <c r="K1222">
        <v>-0.30951990000000001</v>
      </c>
      <c r="L1222">
        <v>2.4914350000000001</v>
      </c>
      <c r="M1222">
        <v>5.292389</v>
      </c>
      <c r="N1222">
        <v>9.3365229999999997</v>
      </c>
      <c r="O1222">
        <v>3540</v>
      </c>
      <c r="P1222" t="s">
        <v>58</v>
      </c>
      <c r="Q1222" t="s">
        <v>60</v>
      </c>
      <c r="R1222" t="s">
        <v>68</v>
      </c>
    </row>
    <row r="1223" spans="1:18" x14ac:dyDescent="0.25">
      <c r="A1223" t="s">
        <v>30</v>
      </c>
      <c r="B1223" t="s">
        <v>38</v>
      </c>
      <c r="C1223" t="s">
        <v>50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0.89617080000000005</v>
      </c>
      <c r="H1223">
        <v>0.97717949999999998</v>
      </c>
      <c r="I1223">
        <v>83.256200000000007</v>
      </c>
      <c r="J1223">
        <v>-0.14456350000000001</v>
      </c>
      <c r="K1223">
        <v>-1.12937E-2</v>
      </c>
      <c r="L1223">
        <v>8.10086E-2</v>
      </c>
      <c r="M1223">
        <v>0.17331099999999999</v>
      </c>
      <c r="N1223">
        <v>0.30658079999999999</v>
      </c>
      <c r="O1223">
        <v>4674</v>
      </c>
      <c r="P1223" t="s">
        <v>58</v>
      </c>
      <c r="Q1223" t="s">
        <v>60</v>
      </c>
    </row>
    <row r="1224" spans="1:18" x14ac:dyDescent="0.25">
      <c r="A1224" t="s">
        <v>28</v>
      </c>
      <c r="B1224" t="s">
        <v>38</v>
      </c>
      <c r="C1224" t="s">
        <v>50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8.1317249999999994</v>
      </c>
      <c r="H1224">
        <v>8.8667859999999994</v>
      </c>
      <c r="I1224">
        <v>83.256200000000007</v>
      </c>
      <c r="J1224">
        <v>-1.3117490000000001</v>
      </c>
      <c r="K1224">
        <v>-0.102477</v>
      </c>
      <c r="L1224">
        <v>0.73506070000000001</v>
      </c>
      <c r="M1224">
        <v>1.5725979999999999</v>
      </c>
      <c r="N1224">
        <v>2.7818700000000001</v>
      </c>
      <c r="O1224">
        <v>4674</v>
      </c>
      <c r="P1224" t="s">
        <v>58</v>
      </c>
      <c r="Q1224" t="s">
        <v>60</v>
      </c>
    </row>
    <row r="1225" spans="1:18" x14ac:dyDescent="0.25">
      <c r="A1225" t="s">
        <v>29</v>
      </c>
      <c r="B1225" t="s">
        <v>38</v>
      </c>
      <c r="C1225" t="s">
        <v>50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3.4445969999999999</v>
      </c>
      <c r="H1225">
        <v>3.7559680000000002</v>
      </c>
      <c r="I1225">
        <v>83.256200000000007</v>
      </c>
      <c r="J1225">
        <v>-0.55565640000000005</v>
      </c>
      <c r="K1225">
        <v>-4.3409200000000002E-2</v>
      </c>
      <c r="L1225">
        <v>0.31137150000000002</v>
      </c>
      <c r="M1225">
        <v>0.66615239999999998</v>
      </c>
      <c r="N1225">
        <v>1.178399</v>
      </c>
      <c r="O1225">
        <v>4674</v>
      </c>
      <c r="P1225" t="s">
        <v>58</v>
      </c>
      <c r="Q1225" t="s">
        <v>60</v>
      </c>
    </row>
    <row r="1226" spans="1:18" x14ac:dyDescent="0.25">
      <c r="A1226" t="s">
        <v>43</v>
      </c>
      <c r="B1226" t="s">
        <v>38</v>
      </c>
      <c r="C1226" t="s">
        <v>50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38.007680000000001</v>
      </c>
      <c r="H1226">
        <v>41.443359999999998</v>
      </c>
      <c r="I1226">
        <v>83.256200000000007</v>
      </c>
      <c r="J1226">
        <v>-6.131113</v>
      </c>
      <c r="K1226">
        <v>-0.4789776</v>
      </c>
      <c r="L1226">
        <v>3.4356740000000001</v>
      </c>
      <c r="M1226">
        <v>7.3503249999999998</v>
      </c>
      <c r="N1226">
        <v>13.002459999999999</v>
      </c>
      <c r="O1226">
        <v>4674</v>
      </c>
      <c r="P1226" t="s">
        <v>58</v>
      </c>
      <c r="Q1226" t="s">
        <v>60</v>
      </c>
    </row>
    <row r="1227" spans="1:18" x14ac:dyDescent="0.25">
      <c r="A1227" t="s">
        <v>30</v>
      </c>
      <c r="B1227" t="s">
        <v>38</v>
      </c>
      <c r="C1227" t="s">
        <v>51</v>
      </c>
      <c r="D1227" t="s">
        <v>47</v>
      </c>
      <c r="E1227">
        <v>15</v>
      </c>
      <c r="F1227" t="str">
        <f t="shared" si="19"/>
        <v>Average Per Ton1-in-10May Monthly System Peak Day30% Cycling15</v>
      </c>
      <c r="G1227">
        <v>1.0387649999999999</v>
      </c>
      <c r="H1227">
        <v>1.112282</v>
      </c>
      <c r="I1227">
        <v>87.796899999999994</v>
      </c>
      <c r="J1227">
        <v>-0.13515340000000001</v>
      </c>
      <c r="K1227">
        <v>-1.18692E-2</v>
      </c>
      <c r="L1227">
        <v>7.3516999999999999E-2</v>
      </c>
      <c r="M1227">
        <v>0.15890319999999999</v>
      </c>
      <c r="N1227">
        <v>0.28218739999999998</v>
      </c>
      <c r="O1227">
        <v>1134</v>
      </c>
      <c r="P1227" t="s">
        <v>58</v>
      </c>
      <c r="Q1227" t="s">
        <v>60</v>
      </c>
      <c r="R1227" t="s">
        <v>69</v>
      </c>
    </row>
    <row r="1228" spans="1:18" x14ac:dyDescent="0.25">
      <c r="A1228" t="s">
        <v>28</v>
      </c>
      <c r="B1228" t="s">
        <v>38</v>
      </c>
      <c r="C1228" t="s">
        <v>51</v>
      </c>
      <c r="D1228" t="s">
        <v>47</v>
      </c>
      <c r="E1228">
        <v>15</v>
      </c>
      <c r="F1228" t="str">
        <f t="shared" si="19"/>
        <v>Average Per Premise1-in-10May Monthly System Peak Day30% Cycling15</v>
      </c>
      <c r="G1228">
        <v>11.491</v>
      </c>
      <c r="H1228">
        <v>12.30425</v>
      </c>
      <c r="I1228">
        <v>87.796899999999994</v>
      </c>
      <c r="J1228">
        <v>-1.49509</v>
      </c>
      <c r="K1228">
        <v>-0.13129940000000001</v>
      </c>
      <c r="L1228">
        <v>0.81325760000000002</v>
      </c>
      <c r="M1228">
        <v>1.7578149999999999</v>
      </c>
      <c r="N1228">
        <v>3.1216050000000002</v>
      </c>
      <c r="O1228">
        <v>1134</v>
      </c>
      <c r="P1228" t="s">
        <v>58</v>
      </c>
      <c r="Q1228" t="s">
        <v>60</v>
      </c>
      <c r="R1228" t="s">
        <v>69</v>
      </c>
    </row>
    <row r="1229" spans="1:18" x14ac:dyDescent="0.25">
      <c r="A1229" t="s">
        <v>29</v>
      </c>
      <c r="B1229" t="s">
        <v>38</v>
      </c>
      <c r="C1229" t="s">
        <v>51</v>
      </c>
      <c r="D1229" t="s">
        <v>47</v>
      </c>
      <c r="E1229">
        <v>15</v>
      </c>
      <c r="F1229" t="str">
        <f t="shared" si="19"/>
        <v>Average Per Device1-in-10May Monthly System Peak Day30% Cycling15</v>
      </c>
      <c r="G1229">
        <v>4.0181279999999999</v>
      </c>
      <c r="H1229">
        <v>4.302505</v>
      </c>
      <c r="I1229">
        <v>87.796899999999994</v>
      </c>
      <c r="J1229">
        <v>-0.52279739999999997</v>
      </c>
      <c r="K1229">
        <v>-4.5912300000000003E-2</v>
      </c>
      <c r="L1229">
        <v>0.28437689999999999</v>
      </c>
      <c r="M1229">
        <v>0.61466600000000005</v>
      </c>
      <c r="N1229">
        <v>1.0915509999999999</v>
      </c>
      <c r="O1229">
        <v>1134</v>
      </c>
      <c r="P1229" t="s">
        <v>58</v>
      </c>
      <c r="Q1229" t="s">
        <v>60</v>
      </c>
      <c r="R1229" t="s">
        <v>69</v>
      </c>
    </row>
    <row r="1230" spans="1:18" x14ac:dyDescent="0.25">
      <c r="A1230" t="s">
        <v>43</v>
      </c>
      <c r="B1230" t="s">
        <v>38</v>
      </c>
      <c r="C1230" t="s">
        <v>51</v>
      </c>
      <c r="D1230" t="s">
        <v>47</v>
      </c>
      <c r="E1230">
        <v>15</v>
      </c>
      <c r="F1230" t="str">
        <f t="shared" si="19"/>
        <v>Aggregate1-in-10May Monthly System Peak Day30% Cycling15</v>
      </c>
      <c r="G1230">
        <v>13.03079</v>
      </c>
      <c r="H1230">
        <v>13.95302</v>
      </c>
      <c r="I1230">
        <v>87.796899999999994</v>
      </c>
      <c r="J1230">
        <v>-1.6954320000000001</v>
      </c>
      <c r="K1230">
        <v>-0.14889359999999999</v>
      </c>
      <c r="L1230">
        <v>0.9222342</v>
      </c>
      <c r="M1230">
        <v>1.9933620000000001</v>
      </c>
      <c r="N1230">
        <v>3.5398999999999998</v>
      </c>
      <c r="O1230">
        <v>1134</v>
      </c>
      <c r="P1230" t="s">
        <v>58</v>
      </c>
      <c r="Q1230" t="s">
        <v>60</v>
      </c>
      <c r="R1230" t="s">
        <v>69</v>
      </c>
    </row>
    <row r="1231" spans="1:18" x14ac:dyDescent="0.25">
      <c r="A1231" t="s">
        <v>30</v>
      </c>
      <c r="B1231" t="s">
        <v>38</v>
      </c>
      <c r="C1231" t="s">
        <v>51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0.9173791</v>
      </c>
      <c r="H1231">
        <v>1.0041899999999999</v>
      </c>
      <c r="I1231">
        <v>86.898300000000006</v>
      </c>
      <c r="J1231">
        <v>-0.13768259999999999</v>
      </c>
      <c r="K1231">
        <v>-5.0499999999999998E-3</v>
      </c>
      <c r="L1231">
        <v>8.6810899999999996E-2</v>
      </c>
      <c r="M1231">
        <v>0.17867179999999999</v>
      </c>
      <c r="N1231">
        <v>0.31130439999999998</v>
      </c>
      <c r="O1231">
        <v>3540</v>
      </c>
      <c r="P1231" t="s">
        <v>58</v>
      </c>
      <c r="Q1231" t="s">
        <v>60</v>
      </c>
      <c r="R1231" t="s">
        <v>69</v>
      </c>
    </row>
    <row r="1232" spans="1:18" x14ac:dyDescent="0.25">
      <c r="A1232" t="s">
        <v>28</v>
      </c>
      <c r="B1232" t="s">
        <v>38</v>
      </c>
      <c r="C1232" t="s">
        <v>51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7.7398540000000002</v>
      </c>
      <c r="H1232">
        <v>8.4722709999999992</v>
      </c>
      <c r="I1232">
        <v>86.898300000000006</v>
      </c>
      <c r="J1232">
        <v>-1.1616169999999999</v>
      </c>
      <c r="K1232">
        <v>-4.26068E-2</v>
      </c>
      <c r="L1232">
        <v>0.73241639999999997</v>
      </c>
      <c r="M1232">
        <v>1.5074399999999999</v>
      </c>
      <c r="N1232">
        <v>2.6264500000000002</v>
      </c>
      <c r="O1232">
        <v>3540</v>
      </c>
      <c r="P1232" t="s">
        <v>58</v>
      </c>
      <c r="Q1232" t="s">
        <v>60</v>
      </c>
      <c r="R1232" t="s">
        <v>69</v>
      </c>
    </row>
    <row r="1233" spans="1:18" x14ac:dyDescent="0.25">
      <c r="A1233" t="s">
        <v>29</v>
      </c>
      <c r="B1233" t="s">
        <v>38</v>
      </c>
      <c r="C1233" t="s">
        <v>51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3.5167609999999998</v>
      </c>
      <c r="H1233">
        <v>3.8495499999999998</v>
      </c>
      <c r="I1233">
        <v>86.898300000000006</v>
      </c>
      <c r="J1233">
        <v>-0.52780459999999996</v>
      </c>
      <c r="K1233">
        <v>-1.9359299999999999E-2</v>
      </c>
      <c r="L1233">
        <v>0.33278839999999998</v>
      </c>
      <c r="M1233">
        <v>0.68493599999999999</v>
      </c>
      <c r="N1233">
        <v>1.193381</v>
      </c>
      <c r="O1233">
        <v>3540</v>
      </c>
      <c r="P1233" t="s">
        <v>58</v>
      </c>
      <c r="Q1233" t="s">
        <v>60</v>
      </c>
      <c r="R1233" t="s">
        <v>69</v>
      </c>
    </row>
    <row r="1234" spans="1:18" x14ac:dyDescent="0.25">
      <c r="A1234" t="s">
        <v>43</v>
      </c>
      <c r="B1234" t="s">
        <v>38</v>
      </c>
      <c r="C1234" t="s">
        <v>51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27.399080000000001</v>
      </c>
      <c r="H1234">
        <v>29.99184</v>
      </c>
      <c r="I1234">
        <v>86.898300000000006</v>
      </c>
      <c r="J1234">
        <v>-4.1121249999999998</v>
      </c>
      <c r="K1234">
        <v>-0.1508282</v>
      </c>
      <c r="L1234">
        <v>2.5927539999999998</v>
      </c>
      <c r="M1234">
        <v>5.3363370000000003</v>
      </c>
      <c r="N1234">
        <v>9.2976329999999994</v>
      </c>
      <c r="O1234">
        <v>3540</v>
      </c>
      <c r="P1234" t="s">
        <v>58</v>
      </c>
      <c r="Q1234" t="s">
        <v>60</v>
      </c>
      <c r="R1234" t="s">
        <v>69</v>
      </c>
    </row>
    <row r="1235" spans="1:18" x14ac:dyDescent="0.25">
      <c r="A1235" t="s">
        <v>30</v>
      </c>
      <c r="B1235" t="s">
        <v>38</v>
      </c>
      <c r="C1235" t="s">
        <v>51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0.94682739999999999</v>
      </c>
      <c r="H1235">
        <v>1.030413</v>
      </c>
      <c r="I1235">
        <v>87.116299999999995</v>
      </c>
      <c r="J1235">
        <v>-0.137069</v>
      </c>
      <c r="K1235">
        <v>-6.7044000000000001E-3</v>
      </c>
      <c r="L1235">
        <v>8.3585800000000002E-2</v>
      </c>
      <c r="M1235">
        <v>0.1738759</v>
      </c>
      <c r="N1235">
        <v>0.30424060000000003</v>
      </c>
      <c r="O1235">
        <v>4674</v>
      </c>
      <c r="P1235" t="s">
        <v>58</v>
      </c>
      <c r="Q1235" t="s">
        <v>60</v>
      </c>
    </row>
    <row r="1236" spans="1:18" x14ac:dyDescent="0.25">
      <c r="A1236" t="s">
        <v>28</v>
      </c>
      <c r="B1236" t="s">
        <v>38</v>
      </c>
      <c r="C1236" t="s">
        <v>51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8.5913740000000001</v>
      </c>
      <c r="H1236">
        <v>9.3498199999999994</v>
      </c>
      <c r="I1236">
        <v>87.116299999999995</v>
      </c>
      <c r="J1236">
        <v>-1.2437450000000001</v>
      </c>
      <c r="K1236">
        <v>-6.0834600000000003E-2</v>
      </c>
      <c r="L1236">
        <v>0.75844529999999999</v>
      </c>
      <c r="M1236">
        <v>1.577725</v>
      </c>
      <c r="N1236">
        <v>2.7606350000000002</v>
      </c>
      <c r="O1236">
        <v>4674</v>
      </c>
      <c r="P1236" t="s">
        <v>58</v>
      </c>
      <c r="Q1236" t="s">
        <v>60</v>
      </c>
    </row>
    <row r="1237" spans="1:18" x14ac:dyDescent="0.25">
      <c r="A1237" t="s">
        <v>29</v>
      </c>
      <c r="B1237" t="s">
        <v>38</v>
      </c>
      <c r="C1237" t="s">
        <v>51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3.6393040000000001</v>
      </c>
      <c r="H1237">
        <v>3.960582</v>
      </c>
      <c r="I1237">
        <v>87.116299999999995</v>
      </c>
      <c r="J1237">
        <v>-0.52684989999999998</v>
      </c>
      <c r="K1237">
        <v>-2.5769500000000001E-2</v>
      </c>
      <c r="L1237">
        <v>0.32127719999999999</v>
      </c>
      <c r="M1237">
        <v>0.66832400000000003</v>
      </c>
      <c r="N1237">
        <v>1.1694040000000001</v>
      </c>
      <c r="O1237">
        <v>4674</v>
      </c>
      <c r="P1237" t="s">
        <v>58</v>
      </c>
      <c r="Q1237" t="s">
        <v>60</v>
      </c>
    </row>
    <row r="1238" spans="1:18" x14ac:dyDescent="0.25">
      <c r="A1238" t="s">
        <v>43</v>
      </c>
      <c r="B1238" t="s">
        <v>38</v>
      </c>
      <c r="C1238" t="s">
        <v>51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40.156080000000003</v>
      </c>
      <c r="H1238">
        <v>43.701059999999998</v>
      </c>
      <c r="I1238">
        <v>87.116299999999995</v>
      </c>
      <c r="J1238">
        <v>-5.8132619999999999</v>
      </c>
      <c r="K1238">
        <v>-0.2843408</v>
      </c>
      <c r="L1238">
        <v>3.5449730000000002</v>
      </c>
      <c r="M1238">
        <v>7.3742869999999998</v>
      </c>
      <c r="N1238">
        <v>12.90321</v>
      </c>
      <c r="O1238">
        <v>4674</v>
      </c>
      <c r="P1238" t="s">
        <v>58</v>
      </c>
      <c r="Q1238" t="s">
        <v>60</v>
      </c>
    </row>
    <row r="1239" spans="1:18" x14ac:dyDescent="0.25">
      <c r="A1239" t="s">
        <v>30</v>
      </c>
      <c r="B1239" t="s">
        <v>38</v>
      </c>
      <c r="C1239" t="s">
        <v>52</v>
      </c>
      <c r="D1239" t="s">
        <v>47</v>
      </c>
      <c r="E1239">
        <v>15</v>
      </c>
      <c r="F1239" t="str">
        <f t="shared" si="19"/>
        <v>Average Per Ton1-in-10October Monthly System Peak Day30% Cycling15</v>
      </c>
      <c r="G1239">
        <v>1.041825</v>
      </c>
      <c r="H1239">
        <v>1.115345</v>
      </c>
      <c r="I1239">
        <v>89.174300000000002</v>
      </c>
      <c r="J1239">
        <v>-0.13476050000000001</v>
      </c>
      <c r="K1239">
        <v>-1.1706599999999999E-2</v>
      </c>
      <c r="L1239">
        <v>7.3520100000000005E-2</v>
      </c>
      <c r="M1239">
        <v>0.1587469</v>
      </c>
      <c r="N1239">
        <v>0.28180070000000002</v>
      </c>
      <c r="O1239">
        <v>1134</v>
      </c>
      <c r="P1239" t="s">
        <v>58</v>
      </c>
      <c r="Q1239" t="s">
        <v>60</v>
      </c>
      <c r="R1239" t="s">
        <v>70</v>
      </c>
    </row>
    <row r="1240" spans="1:18" x14ac:dyDescent="0.25">
      <c r="A1240" t="s">
        <v>28</v>
      </c>
      <c r="B1240" t="s">
        <v>38</v>
      </c>
      <c r="C1240" t="s">
        <v>52</v>
      </c>
      <c r="D1240" t="s">
        <v>47</v>
      </c>
      <c r="E1240">
        <v>15</v>
      </c>
      <c r="F1240" t="str">
        <f t="shared" si="19"/>
        <v>Average Per Premise1-in-10October Monthly System Peak Day30% Cycling15</v>
      </c>
      <c r="G1240">
        <v>11.524850000000001</v>
      </c>
      <c r="H1240">
        <v>12.338139999999999</v>
      </c>
      <c r="I1240">
        <v>89.174300000000002</v>
      </c>
      <c r="J1240">
        <v>-1.4907429999999999</v>
      </c>
      <c r="K1240">
        <v>-0.12950049999999999</v>
      </c>
      <c r="L1240">
        <v>0.81329209999999996</v>
      </c>
      <c r="M1240">
        <v>1.7560849999999999</v>
      </c>
      <c r="N1240">
        <v>3.117327</v>
      </c>
      <c r="O1240">
        <v>1134</v>
      </c>
      <c r="P1240" t="s">
        <v>58</v>
      </c>
      <c r="Q1240" t="s">
        <v>60</v>
      </c>
      <c r="R1240" t="s">
        <v>70</v>
      </c>
    </row>
    <row r="1241" spans="1:18" x14ac:dyDescent="0.25">
      <c r="A1241" t="s">
        <v>29</v>
      </c>
      <c r="B1241" t="s">
        <v>38</v>
      </c>
      <c r="C1241" t="s">
        <v>52</v>
      </c>
      <c r="D1241" t="s">
        <v>47</v>
      </c>
      <c r="E1241">
        <v>15</v>
      </c>
      <c r="F1241" t="str">
        <f t="shared" si="19"/>
        <v>Average Per Device1-in-10October Monthly System Peak Day30% Cycling15</v>
      </c>
      <c r="G1241">
        <v>4.0299639999999997</v>
      </c>
      <c r="H1241">
        <v>4.3143529999999997</v>
      </c>
      <c r="I1241">
        <v>89.174300000000002</v>
      </c>
      <c r="J1241">
        <v>-0.5212774</v>
      </c>
      <c r="K1241">
        <v>-4.5283200000000003E-2</v>
      </c>
      <c r="L1241">
        <v>0.2843889</v>
      </c>
      <c r="M1241">
        <v>0.61406099999999997</v>
      </c>
      <c r="N1241">
        <v>1.090055</v>
      </c>
      <c r="O1241">
        <v>1134</v>
      </c>
      <c r="P1241" t="s">
        <v>58</v>
      </c>
      <c r="Q1241" t="s">
        <v>60</v>
      </c>
      <c r="R1241" t="s">
        <v>70</v>
      </c>
    </row>
    <row r="1242" spans="1:18" x14ac:dyDescent="0.25">
      <c r="A1242" t="s">
        <v>43</v>
      </c>
      <c r="B1242" t="s">
        <v>38</v>
      </c>
      <c r="C1242" t="s">
        <v>52</v>
      </c>
      <c r="D1242" t="s">
        <v>47</v>
      </c>
      <c r="E1242">
        <v>15</v>
      </c>
      <c r="F1242" t="str">
        <f t="shared" si="19"/>
        <v>Aggregate1-in-10October Monthly System Peak Day30% Cycling15</v>
      </c>
      <c r="G1242">
        <v>13.06917</v>
      </c>
      <c r="H1242">
        <v>13.99145</v>
      </c>
      <c r="I1242">
        <v>89.174300000000002</v>
      </c>
      <c r="J1242">
        <v>-1.6905030000000001</v>
      </c>
      <c r="K1242">
        <v>-0.1468535</v>
      </c>
      <c r="L1242">
        <v>0.92227320000000002</v>
      </c>
      <c r="M1242">
        <v>1.9914000000000001</v>
      </c>
      <c r="N1242">
        <v>3.5350489999999999</v>
      </c>
      <c r="O1242">
        <v>1134</v>
      </c>
      <c r="P1242" t="s">
        <v>58</v>
      </c>
      <c r="Q1242" t="s">
        <v>60</v>
      </c>
      <c r="R1242" t="s">
        <v>70</v>
      </c>
    </row>
    <row r="1243" spans="1:18" x14ac:dyDescent="0.25">
      <c r="A1243" t="s">
        <v>30</v>
      </c>
      <c r="B1243" t="s">
        <v>38</v>
      </c>
      <c r="C1243" t="s">
        <v>52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0.9216124</v>
      </c>
      <c r="H1243">
        <v>1.0086759999999999</v>
      </c>
      <c r="I1243">
        <v>88.521900000000002</v>
      </c>
      <c r="J1243">
        <v>-0.13720289999999999</v>
      </c>
      <c r="K1243">
        <v>-4.7045000000000003E-3</v>
      </c>
      <c r="L1243">
        <v>8.7063500000000002E-2</v>
      </c>
      <c r="M1243">
        <v>0.1788315</v>
      </c>
      <c r="N1243">
        <v>0.31132989999999999</v>
      </c>
      <c r="O1243">
        <v>3540</v>
      </c>
      <c r="P1243" t="s">
        <v>58</v>
      </c>
      <c r="Q1243" t="s">
        <v>60</v>
      </c>
      <c r="R1243" t="s">
        <v>70</v>
      </c>
    </row>
    <row r="1244" spans="1:18" x14ac:dyDescent="0.25">
      <c r="A1244" t="s">
        <v>28</v>
      </c>
      <c r="B1244" t="s">
        <v>38</v>
      </c>
      <c r="C1244" t="s">
        <v>52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7.7755710000000002</v>
      </c>
      <c r="H1244">
        <v>8.5101180000000003</v>
      </c>
      <c r="I1244">
        <v>88.521900000000002</v>
      </c>
      <c r="J1244">
        <v>-1.15757</v>
      </c>
      <c r="K1244">
        <v>-3.9691499999999998E-2</v>
      </c>
      <c r="L1244">
        <v>0.73454790000000003</v>
      </c>
      <c r="M1244">
        <v>1.5087870000000001</v>
      </c>
      <c r="N1244">
        <v>2.6266660000000002</v>
      </c>
      <c r="O1244">
        <v>3540</v>
      </c>
      <c r="P1244" t="s">
        <v>58</v>
      </c>
      <c r="Q1244" t="s">
        <v>60</v>
      </c>
      <c r="R1244" t="s">
        <v>70</v>
      </c>
    </row>
    <row r="1245" spans="1:18" x14ac:dyDescent="0.25">
      <c r="A1245" t="s">
        <v>29</v>
      </c>
      <c r="B1245" t="s">
        <v>38</v>
      </c>
      <c r="C1245" t="s">
        <v>52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3.5329899999999999</v>
      </c>
      <c r="H1245">
        <v>3.866746</v>
      </c>
      <c r="I1245">
        <v>88.521900000000002</v>
      </c>
      <c r="J1245">
        <v>-0.52596560000000003</v>
      </c>
      <c r="K1245">
        <v>-1.8034600000000001E-2</v>
      </c>
      <c r="L1245">
        <v>0.33375680000000002</v>
      </c>
      <c r="M1245">
        <v>0.6855483</v>
      </c>
      <c r="N1245">
        <v>1.193479</v>
      </c>
      <c r="O1245">
        <v>3540</v>
      </c>
      <c r="P1245" t="s">
        <v>58</v>
      </c>
      <c r="Q1245" t="s">
        <v>60</v>
      </c>
      <c r="R1245" t="s">
        <v>70</v>
      </c>
    </row>
    <row r="1246" spans="1:18" x14ac:dyDescent="0.25">
      <c r="A1246" t="s">
        <v>43</v>
      </c>
      <c r="B1246" t="s">
        <v>38</v>
      </c>
      <c r="C1246" t="s">
        <v>52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27.52552</v>
      </c>
      <c r="H1246">
        <v>30.125820000000001</v>
      </c>
      <c r="I1246">
        <v>88.521900000000002</v>
      </c>
      <c r="J1246">
        <v>-4.0977980000000001</v>
      </c>
      <c r="K1246">
        <v>-0.14050789999999999</v>
      </c>
      <c r="L1246">
        <v>2.6002990000000001</v>
      </c>
      <c r="M1246">
        <v>5.341107</v>
      </c>
      <c r="N1246">
        <v>9.2983969999999996</v>
      </c>
      <c r="O1246">
        <v>3540</v>
      </c>
      <c r="P1246" t="s">
        <v>58</v>
      </c>
      <c r="Q1246" t="s">
        <v>60</v>
      </c>
      <c r="R1246" t="s">
        <v>70</v>
      </c>
    </row>
    <row r="1247" spans="1:18" x14ac:dyDescent="0.25">
      <c r="A1247" t="s">
        <v>30</v>
      </c>
      <c r="B1247" t="s">
        <v>38</v>
      </c>
      <c r="C1247" t="s">
        <v>52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0.95077599999999995</v>
      </c>
      <c r="H1247">
        <v>1.034554</v>
      </c>
      <c r="I1247">
        <v>88.680199999999999</v>
      </c>
      <c r="J1247">
        <v>-0.13661039999999999</v>
      </c>
      <c r="K1247">
        <v>-6.4032000000000004E-3</v>
      </c>
      <c r="L1247">
        <v>8.3777900000000002E-2</v>
      </c>
      <c r="M1247">
        <v>0.173959</v>
      </c>
      <c r="N1247">
        <v>0.30416609999999999</v>
      </c>
      <c r="O1247">
        <v>4674</v>
      </c>
      <c r="P1247" t="s">
        <v>58</v>
      </c>
      <c r="Q1247" t="s">
        <v>60</v>
      </c>
    </row>
    <row r="1248" spans="1:18" x14ac:dyDescent="0.25">
      <c r="A1248" t="s">
        <v>28</v>
      </c>
      <c r="B1248" t="s">
        <v>38</v>
      </c>
      <c r="C1248" t="s">
        <v>52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8.6272040000000008</v>
      </c>
      <c r="H1248">
        <v>9.3873920000000002</v>
      </c>
      <c r="I1248">
        <v>88.680199999999999</v>
      </c>
      <c r="J1248">
        <v>-1.2395830000000001</v>
      </c>
      <c r="K1248">
        <v>-5.8101800000000002E-2</v>
      </c>
      <c r="L1248">
        <v>0.76018839999999999</v>
      </c>
      <c r="M1248">
        <v>1.578479</v>
      </c>
      <c r="N1248">
        <v>2.75996</v>
      </c>
      <c r="O1248">
        <v>4674</v>
      </c>
      <c r="P1248" t="s">
        <v>58</v>
      </c>
      <c r="Q1248" t="s">
        <v>60</v>
      </c>
    </row>
    <row r="1249" spans="1:18" x14ac:dyDescent="0.25">
      <c r="A1249" t="s">
        <v>29</v>
      </c>
      <c r="B1249" t="s">
        <v>38</v>
      </c>
      <c r="C1249" t="s">
        <v>52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3.6544819999999998</v>
      </c>
      <c r="H1249">
        <v>3.9764970000000002</v>
      </c>
      <c r="I1249">
        <v>88.680199999999999</v>
      </c>
      <c r="J1249">
        <v>-0.52508699999999997</v>
      </c>
      <c r="K1249">
        <v>-2.4611899999999999E-2</v>
      </c>
      <c r="L1249">
        <v>0.32201560000000001</v>
      </c>
      <c r="M1249">
        <v>0.66864319999999999</v>
      </c>
      <c r="N1249">
        <v>1.1691180000000001</v>
      </c>
      <c r="O1249">
        <v>4674</v>
      </c>
      <c r="P1249" t="s">
        <v>58</v>
      </c>
      <c r="Q1249" t="s">
        <v>60</v>
      </c>
    </row>
    <row r="1250" spans="1:18" x14ac:dyDescent="0.25">
      <c r="A1250" t="s">
        <v>43</v>
      </c>
      <c r="B1250" t="s">
        <v>38</v>
      </c>
      <c r="C1250" t="s">
        <v>52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40.323549999999997</v>
      </c>
      <c r="H1250">
        <v>43.876669999999997</v>
      </c>
      <c r="I1250">
        <v>88.680199999999999</v>
      </c>
      <c r="J1250">
        <v>-5.7938099999999997</v>
      </c>
      <c r="K1250">
        <v>-0.27156789999999997</v>
      </c>
      <c r="L1250">
        <v>3.553121</v>
      </c>
      <c r="M1250">
        <v>7.3778090000000001</v>
      </c>
      <c r="N1250">
        <v>12.90005</v>
      </c>
      <c r="O1250">
        <v>4674</v>
      </c>
      <c r="P1250" t="s">
        <v>58</v>
      </c>
      <c r="Q1250" t="s">
        <v>60</v>
      </c>
    </row>
    <row r="1251" spans="1:18" x14ac:dyDescent="0.25">
      <c r="A1251" t="s">
        <v>30</v>
      </c>
      <c r="B1251" t="s">
        <v>38</v>
      </c>
      <c r="C1251" t="s">
        <v>53</v>
      </c>
      <c r="D1251" t="s">
        <v>47</v>
      </c>
      <c r="E1251">
        <v>15</v>
      </c>
      <c r="F1251" t="str">
        <f t="shared" si="19"/>
        <v>Average Per Ton1-in-10September Monthly System Peak Day30% Cycling15</v>
      </c>
      <c r="G1251">
        <v>1.098257</v>
      </c>
      <c r="H1251">
        <v>1.171835</v>
      </c>
      <c r="I1251">
        <v>93.829099999999997</v>
      </c>
      <c r="J1251">
        <v>-0.13280649999999999</v>
      </c>
      <c r="K1251">
        <v>-1.08731E-2</v>
      </c>
      <c r="L1251">
        <v>7.3577600000000007E-2</v>
      </c>
      <c r="M1251">
        <v>0.15802820000000001</v>
      </c>
      <c r="N1251">
        <v>0.27996159999999998</v>
      </c>
      <c r="O1251">
        <v>1134</v>
      </c>
      <c r="P1251" t="s">
        <v>58</v>
      </c>
      <c r="Q1251" t="s">
        <v>60</v>
      </c>
      <c r="R1251" t="s">
        <v>71</v>
      </c>
    </row>
    <row r="1252" spans="1:18" x14ac:dyDescent="0.25">
      <c r="A1252" t="s">
        <v>28</v>
      </c>
      <c r="B1252" t="s">
        <v>38</v>
      </c>
      <c r="C1252" t="s">
        <v>53</v>
      </c>
      <c r="D1252" t="s">
        <v>47</v>
      </c>
      <c r="E1252">
        <v>15</v>
      </c>
      <c r="F1252" t="str">
        <f t="shared" si="19"/>
        <v>Average Per Premise1-in-10September Monthly System Peak Day30% Cycling15</v>
      </c>
      <c r="G1252">
        <v>12.14911</v>
      </c>
      <c r="H1252">
        <v>12.96303</v>
      </c>
      <c r="I1252">
        <v>93.829099999999997</v>
      </c>
      <c r="J1252">
        <v>-1.469128</v>
      </c>
      <c r="K1252">
        <v>-0.1202805</v>
      </c>
      <c r="L1252">
        <v>0.81392739999999997</v>
      </c>
      <c r="M1252">
        <v>1.748135</v>
      </c>
      <c r="N1252">
        <v>3.0969829999999998</v>
      </c>
      <c r="O1252">
        <v>1134</v>
      </c>
      <c r="P1252" t="s">
        <v>58</v>
      </c>
      <c r="Q1252" t="s">
        <v>60</v>
      </c>
      <c r="R1252" t="s">
        <v>71</v>
      </c>
    </row>
    <row r="1253" spans="1:18" x14ac:dyDescent="0.25">
      <c r="A1253" t="s">
        <v>29</v>
      </c>
      <c r="B1253" t="s">
        <v>38</v>
      </c>
      <c r="C1253" t="s">
        <v>53</v>
      </c>
      <c r="D1253" t="s">
        <v>47</v>
      </c>
      <c r="E1253">
        <v>15</v>
      </c>
      <c r="F1253" t="str">
        <f t="shared" si="19"/>
        <v>Average Per Device1-in-10September Monthly System Peak Day30% Cycling15</v>
      </c>
      <c r="G1253">
        <v>4.2482530000000001</v>
      </c>
      <c r="H1253">
        <v>4.532864</v>
      </c>
      <c r="I1253">
        <v>93.829099999999997</v>
      </c>
      <c r="J1253">
        <v>-0.51371920000000004</v>
      </c>
      <c r="K1253">
        <v>-4.2059199999999998E-2</v>
      </c>
      <c r="L1253">
        <v>0.284611</v>
      </c>
      <c r="M1253">
        <v>0.61128130000000003</v>
      </c>
      <c r="N1253">
        <v>1.0829409999999999</v>
      </c>
      <c r="O1253">
        <v>1134</v>
      </c>
      <c r="P1253" t="s">
        <v>58</v>
      </c>
      <c r="Q1253" t="s">
        <v>60</v>
      </c>
      <c r="R1253" t="s">
        <v>71</v>
      </c>
    </row>
    <row r="1254" spans="1:18" x14ac:dyDescent="0.25">
      <c r="A1254" t="s">
        <v>43</v>
      </c>
      <c r="B1254" t="s">
        <v>38</v>
      </c>
      <c r="C1254" t="s">
        <v>53</v>
      </c>
      <c r="D1254" t="s">
        <v>47</v>
      </c>
      <c r="E1254">
        <v>15</v>
      </c>
      <c r="F1254" t="str">
        <f t="shared" si="19"/>
        <v>Aggregate1-in-10September Monthly System Peak Day30% Cycling15</v>
      </c>
      <c r="G1254">
        <v>13.777089999999999</v>
      </c>
      <c r="H1254">
        <v>14.70008</v>
      </c>
      <c r="I1254">
        <v>93.829099999999997</v>
      </c>
      <c r="J1254">
        <v>-1.665991</v>
      </c>
      <c r="K1254">
        <v>-0.13639809999999999</v>
      </c>
      <c r="L1254">
        <v>0.92299359999999997</v>
      </c>
      <c r="M1254">
        <v>1.9823850000000001</v>
      </c>
      <c r="N1254">
        <v>3.5119790000000002</v>
      </c>
      <c r="O1254">
        <v>1134</v>
      </c>
      <c r="P1254" t="s">
        <v>58</v>
      </c>
      <c r="Q1254" t="s">
        <v>60</v>
      </c>
      <c r="R1254" t="s">
        <v>71</v>
      </c>
    </row>
    <row r="1255" spans="1:18" x14ac:dyDescent="0.25">
      <c r="A1255" t="s">
        <v>30</v>
      </c>
      <c r="B1255" t="s">
        <v>38</v>
      </c>
      <c r="C1255" t="s">
        <v>53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1.0166409999999999</v>
      </c>
      <c r="H1255">
        <v>1.1093759999999999</v>
      </c>
      <c r="I1255">
        <v>92.168099999999995</v>
      </c>
      <c r="J1255">
        <v>-0.13104399999999999</v>
      </c>
      <c r="K1255">
        <v>1.1662E-3</v>
      </c>
      <c r="L1255">
        <v>9.27346E-2</v>
      </c>
      <c r="M1255">
        <v>0.18430299999999999</v>
      </c>
      <c r="N1255">
        <v>0.31651319999999999</v>
      </c>
      <c r="O1255">
        <v>3540</v>
      </c>
      <c r="P1255" t="s">
        <v>58</v>
      </c>
      <c r="Q1255" t="s">
        <v>60</v>
      </c>
      <c r="R1255" t="s">
        <v>71</v>
      </c>
    </row>
    <row r="1256" spans="1:18" x14ac:dyDescent="0.25">
      <c r="A1256" t="s">
        <v>28</v>
      </c>
      <c r="B1256" t="s">
        <v>38</v>
      </c>
      <c r="C1256" t="s">
        <v>53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8.5773189999999992</v>
      </c>
      <c r="H1256">
        <v>9.3597129999999993</v>
      </c>
      <c r="I1256">
        <v>92.168099999999995</v>
      </c>
      <c r="J1256">
        <v>-1.1056079999999999</v>
      </c>
      <c r="K1256">
        <v>9.8391999999999993E-3</v>
      </c>
      <c r="L1256">
        <v>0.78239440000000005</v>
      </c>
      <c r="M1256">
        <v>1.5549500000000001</v>
      </c>
      <c r="N1256">
        <v>2.6703960000000002</v>
      </c>
      <c r="O1256">
        <v>3540</v>
      </c>
      <c r="P1256" t="s">
        <v>58</v>
      </c>
      <c r="Q1256" t="s">
        <v>60</v>
      </c>
      <c r="R1256" t="s">
        <v>71</v>
      </c>
    </row>
    <row r="1257" spans="1:18" x14ac:dyDescent="0.25">
      <c r="A1257" t="s">
        <v>29</v>
      </c>
      <c r="B1257" t="s">
        <v>38</v>
      </c>
      <c r="C1257" t="s">
        <v>53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3.8972799999999999</v>
      </c>
      <c r="H1257">
        <v>4.252777</v>
      </c>
      <c r="I1257">
        <v>92.168099999999995</v>
      </c>
      <c r="J1257">
        <v>-0.50235549999999995</v>
      </c>
      <c r="K1257">
        <v>4.4707000000000002E-3</v>
      </c>
      <c r="L1257">
        <v>0.3554969</v>
      </c>
      <c r="M1257">
        <v>0.70652309999999996</v>
      </c>
      <c r="N1257">
        <v>1.213349</v>
      </c>
      <c r="O1257">
        <v>3540</v>
      </c>
      <c r="P1257" t="s">
        <v>58</v>
      </c>
      <c r="Q1257" t="s">
        <v>60</v>
      </c>
      <c r="R1257" t="s">
        <v>71</v>
      </c>
    </row>
    <row r="1258" spans="1:18" x14ac:dyDescent="0.25">
      <c r="A1258" t="s">
        <v>43</v>
      </c>
      <c r="B1258" t="s">
        <v>38</v>
      </c>
      <c r="C1258" t="s">
        <v>53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30.363710000000001</v>
      </c>
      <c r="H1258">
        <v>33.133389999999999</v>
      </c>
      <c r="I1258">
        <v>92.168099999999995</v>
      </c>
      <c r="J1258">
        <v>-3.9138510000000002</v>
      </c>
      <c r="K1258">
        <v>3.4830800000000002E-2</v>
      </c>
      <c r="L1258">
        <v>2.769676</v>
      </c>
      <c r="M1258">
        <v>5.5045210000000004</v>
      </c>
      <c r="N1258">
        <v>9.4532030000000002</v>
      </c>
      <c r="O1258">
        <v>3540</v>
      </c>
      <c r="P1258" t="s">
        <v>58</v>
      </c>
      <c r="Q1258" t="s">
        <v>60</v>
      </c>
      <c r="R1258" t="s">
        <v>71</v>
      </c>
    </row>
    <row r="1259" spans="1:18" x14ac:dyDescent="0.25">
      <c r="A1259" t="s">
        <v>30</v>
      </c>
      <c r="B1259" t="s">
        <v>38</v>
      </c>
      <c r="C1259" t="s">
        <v>53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1.0364409999999999</v>
      </c>
      <c r="H1259">
        <v>1.124528</v>
      </c>
      <c r="I1259">
        <v>92.570999999999998</v>
      </c>
      <c r="J1259">
        <v>-0.13147159999999999</v>
      </c>
      <c r="K1259">
        <v>-1.7545E-3</v>
      </c>
      <c r="L1259">
        <v>8.8087100000000002E-2</v>
      </c>
      <c r="M1259">
        <v>0.1779287</v>
      </c>
      <c r="N1259">
        <v>0.30764580000000002</v>
      </c>
      <c r="O1259">
        <v>4674</v>
      </c>
      <c r="P1259" t="s">
        <v>58</v>
      </c>
      <c r="Q1259" t="s">
        <v>60</v>
      </c>
    </row>
    <row r="1260" spans="1:18" x14ac:dyDescent="0.25">
      <c r="A1260" t="s">
        <v>28</v>
      </c>
      <c r="B1260" t="s">
        <v>38</v>
      </c>
      <c r="C1260" t="s">
        <v>53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9.4045170000000002</v>
      </c>
      <c r="H1260">
        <v>10.203810000000001</v>
      </c>
      <c r="I1260">
        <v>92.570999999999998</v>
      </c>
      <c r="J1260">
        <v>-1.1929540000000001</v>
      </c>
      <c r="K1260">
        <v>-1.5920400000000001E-2</v>
      </c>
      <c r="L1260">
        <v>0.79928960000000004</v>
      </c>
      <c r="M1260">
        <v>1.6144989999999999</v>
      </c>
      <c r="N1260">
        <v>2.7915329999999998</v>
      </c>
      <c r="O1260">
        <v>4674</v>
      </c>
      <c r="P1260" t="s">
        <v>58</v>
      </c>
      <c r="Q1260" t="s">
        <v>60</v>
      </c>
    </row>
    <row r="1261" spans="1:18" x14ac:dyDescent="0.25">
      <c r="A1261" t="s">
        <v>29</v>
      </c>
      <c r="B1261" t="s">
        <v>38</v>
      </c>
      <c r="C1261" t="s">
        <v>53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3.9837509999999998</v>
      </c>
      <c r="H1261">
        <v>4.32233</v>
      </c>
      <c r="I1261">
        <v>92.570999999999998</v>
      </c>
      <c r="J1261">
        <v>-0.50533510000000004</v>
      </c>
      <c r="K1261">
        <v>-6.7438999999999997E-3</v>
      </c>
      <c r="L1261">
        <v>0.33857890000000002</v>
      </c>
      <c r="M1261">
        <v>0.6839016</v>
      </c>
      <c r="N1261">
        <v>1.182493</v>
      </c>
      <c r="O1261">
        <v>4674</v>
      </c>
      <c r="P1261" t="s">
        <v>58</v>
      </c>
      <c r="Q1261" t="s">
        <v>60</v>
      </c>
    </row>
    <row r="1262" spans="1:18" x14ac:dyDescent="0.25">
      <c r="A1262" t="s">
        <v>43</v>
      </c>
      <c r="B1262" t="s">
        <v>38</v>
      </c>
      <c r="C1262" t="s">
        <v>53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43.956710000000001</v>
      </c>
      <c r="H1262">
        <v>47.692590000000003</v>
      </c>
      <c r="I1262">
        <v>92.570999999999998</v>
      </c>
      <c r="J1262">
        <v>-5.5758669999999997</v>
      </c>
      <c r="K1262">
        <v>-7.4412000000000006E-2</v>
      </c>
      <c r="L1262">
        <v>3.7358790000000002</v>
      </c>
      <c r="M1262">
        <v>7.5461710000000002</v>
      </c>
      <c r="N1262">
        <v>13.04763</v>
      </c>
      <c r="O1262">
        <v>4674</v>
      </c>
      <c r="P1262" t="s">
        <v>58</v>
      </c>
      <c r="Q1262" t="s">
        <v>60</v>
      </c>
    </row>
    <row r="1263" spans="1:18" x14ac:dyDescent="0.25">
      <c r="A1263" t="s">
        <v>30</v>
      </c>
      <c r="B1263" t="s">
        <v>38</v>
      </c>
      <c r="C1263" t="s">
        <v>48</v>
      </c>
      <c r="D1263" t="s">
        <v>47</v>
      </c>
      <c r="E1263">
        <v>16</v>
      </c>
      <c r="F1263" t="str">
        <f t="shared" si="19"/>
        <v>Average Per Ton1-in-10August Monthly System Peak Day30% Cycling16</v>
      </c>
      <c r="G1263">
        <v>1.053722</v>
      </c>
      <c r="H1263">
        <v>1.1149260000000001</v>
      </c>
      <c r="I1263">
        <v>88.726900000000001</v>
      </c>
      <c r="J1263">
        <v>-0.1102037</v>
      </c>
      <c r="K1263">
        <v>-8.9341999999999998E-3</v>
      </c>
      <c r="L1263">
        <v>6.1204700000000001E-2</v>
      </c>
      <c r="M1263">
        <v>0.1313436</v>
      </c>
      <c r="N1263">
        <v>0.23261299999999999</v>
      </c>
      <c r="O1263">
        <v>1134</v>
      </c>
      <c r="P1263" t="s">
        <v>58</v>
      </c>
      <c r="Q1263" t="s">
        <v>60</v>
      </c>
      <c r="R1263" t="s">
        <v>66</v>
      </c>
    </row>
    <row r="1264" spans="1:18" x14ac:dyDescent="0.25">
      <c r="A1264" t="s">
        <v>28</v>
      </c>
      <c r="B1264" t="s">
        <v>38</v>
      </c>
      <c r="C1264" t="s">
        <v>48</v>
      </c>
      <c r="D1264" t="s">
        <v>47</v>
      </c>
      <c r="E1264">
        <v>16</v>
      </c>
      <c r="F1264" t="str">
        <f t="shared" si="19"/>
        <v>Average Per Premise1-in-10August Monthly System Peak Day30% Cycling16</v>
      </c>
      <c r="G1264">
        <v>11.65645</v>
      </c>
      <c r="H1264">
        <v>12.33351</v>
      </c>
      <c r="I1264">
        <v>88.726900000000001</v>
      </c>
      <c r="J1264">
        <v>-1.2190920000000001</v>
      </c>
      <c r="K1264">
        <v>-9.8832100000000006E-2</v>
      </c>
      <c r="L1264">
        <v>0.67705649999999995</v>
      </c>
      <c r="M1264">
        <v>1.4529449999999999</v>
      </c>
      <c r="N1264">
        <v>2.5732050000000002</v>
      </c>
      <c r="O1264">
        <v>1134</v>
      </c>
      <c r="P1264" t="s">
        <v>58</v>
      </c>
      <c r="Q1264" t="s">
        <v>60</v>
      </c>
      <c r="R1264" t="s">
        <v>66</v>
      </c>
    </row>
    <row r="1265" spans="1:18" x14ac:dyDescent="0.25">
      <c r="A1265" t="s">
        <v>29</v>
      </c>
      <c r="B1265" t="s">
        <v>38</v>
      </c>
      <c r="C1265" t="s">
        <v>48</v>
      </c>
      <c r="D1265" t="s">
        <v>47</v>
      </c>
      <c r="E1265">
        <v>16</v>
      </c>
      <c r="F1265" t="str">
        <f t="shared" si="19"/>
        <v>Average Per Device1-in-10August Monthly System Peak Day30% Cycling16</v>
      </c>
      <c r="G1265">
        <v>4.0759829999999999</v>
      </c>
      <c r="H1265">
        <v>4.3127339999999998</v>
      </c>
      <c r="I1265">
        <v>88.726900000000001</v>
      </c>
      <c r="J1265">
        <v>-0.42628749999999999</v>
      </c>
      <c r="K1265">
        <v>-3.4559199999999998E-2</v>
      </c>
      <c r="L1265">
        <v>0.23675060000000001</v>
      </c>
      <c r="M1265">
        <v>0.50806030000000002</v>
      </c>
      <c r="N1265">
        <v>0.89978860000000005</v>
      </c>
      <c r="O1265">
        <v>1134</v>
      </c>
      <c r="P1265" t="s">
        <v>58</v>
      </c>
      <c r="Q1265" t="s">
        <v>60</v>
      </c>
      <c r="R1265" t="s">
        <v>66</v>
      </c>
    </row>
    <row r="1266" spans="1:18" x14ac:dyDescent="0.25">
      <c r="A1266" t="s">
        <v>43</v>
      </c>
      <c r="B1266" t="s">
        <v>38</v>
      </c>
      <c r="C1266" t="s">
        <v>48</v>
      </c>
      <c r="D1266" t="s">
        <v>47</v>
      </c>
      <c r="E1266">
        <v>16</v>
      </c>
      <c r="F1266" t="str">
        <f t="shared" si="19"/>
        <v>Aggregate1-in-10August Monthly System Peak Day30% Cycling16</v>
      </c>
      <c r="G1266">
        <v>13.21841</v>
      </c>
      <c r="H1266">
        <v>13.9862</v>
      </c>
      <c r="I1266">
        <v>88.726900000000001</v>
      </c>
      <c r="J1266">
        <v>-1.38245</v>
      </c>
      <c r="K1266">
        <v>-0.1120756</v>
      </c>
      <c r="L1266">
        <v>0.76778210000000002</v>
      </c>
      <c r="M1266">
        <v>1.64764</v>
      </c>
      <c r="N1266">
        <v>2.9180139999999999</v>
      </c>
      <c r="O1266">
        <v>1134</v>
      </c>
      <c r="P1266" t="s">
        <v>58</v>
      </c>
      <c r="Q1266" t="s">
        <v>60</v>
      </c>
      <c r="R1266" t="s">
        <v>66</v>
      </c>
    </row>
    <row r="1267" spans="1:18" x14ac:dyDescent="0.25">
      <c r="A1267" t="s">
        <v>30</v>
      </c>
      <c r="B1267" t="s">
        <v>38</v>
      </c>
      <c r="C1267" t="s">
        <v>48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0.9491001</v>
      </c>
      <c r="H1267">
        <v>1.035086</v>
      </c>
      <c r="I1267">
        <v>87.920900000000003</v>
      </c>
      <c r="J1267">
        <v>-0.1260819</v>
      </c>
      <c r="K1267">
        <v>-7.9040000000000002E-4</v>
      </c>
      <c r="L1267">
        <v>8.5986199999999999E-2</v>
      </c>
      <c r="M1267">
        <v>0.17276269999999999</v>
      </c>
      <c r="N1267">
        <v>0.29805419999999999</v>
      </c>
      <c r="O1267">
        <v>3540</v>
      </c>
      <c r="P1267" t="s">
        <v>58</v>
      </c>
      <c r="Q1267" t="s">
        <v>60</v>
      </c>
      <c r="R1267" t="s">
        <v>66</v>
      </c>
    </row>
    <row r="1268" spans="1:18" x14ac:dyDescent="0.25">
      <c r="A1268" t="s">
        <v>28</v>
      </c>
      <c r="B1268" t="s">
        <v>38</v>
      </c>
      <c r="C1268" t="s">
        <v>48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8.0074819999999995</v>
      </c>
      <c r="H1268">
        <v>8.7329410000000003</v>
      </c>
      <c r="I1268">
        <v>87.920900000000003</v>
      </c>
      <c r="J1268">
        <v>-1.0637430000000001</v>
      </c>
      <c r="K1268">
        <v>-6.6683000000000003E-3</v>
      </c>
      <c r="L1268">
        <v>0.7254583</v>
      </c>
      <c r="M1268">
        <v>1.4575849999999999</v>
      </c>
      <c r="N1268">
        <v>2.514659</v>
      </c>
      <c r="O1268">
        <v>3540</v>
      </c>
      <c r="P1268" t="s">
        <v>58</v>
      </c>
      <c r="Q1268" t="s">
        <v>60</v>
      </c>
      <c r="R1268" t="s">
        <v>66</v>
      </c>
    </row>
    <row r="1269" spans="1:18" x14ac:dyDescent="0.25">
      <c r="A1269" t="s">
        <v>29</v>
      </c>
      <c r="B1269" t="s">
        <v>38</v>
      </c>
      <c r="C1269" t="s">
        <v>48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3.638363</v>
      </c>
      <c r="H1269">
        <v>3.9679899999999999</v>
      </c>
      <c r="I1269">
        <v>87.920900000000003</v>
      </c>
      <c r="J1269">
        <v>-0.48333330000000002</v>
      </c>
      <c r="K1269">
        <v>-3.0298999999999999E-3</v>
      </c>
      <c r="L1269">
        <v>0.3296268</v>
      </c>
      <c r="M1269">
        <v>0.66228350000000002</v>
      </c>
      <c r="N1269">
        <v>1.142587</v>
      </c>
      <c r="O1269">
        <v>3540</v>
      </c>
      <c r="P1269" t="s">
        <v>58</v>
      </c>
      <c r="Q1269" t="s">
        <v>60</v>
      </c>
      <c r="R1269" t="s">
        <v>66</v>
      </c>
    </row>
    <row r="1270" spans="1:18" x14ac:dyDescent="0.25">
      <c r="A1270" t="s">
        <v>43</v>
      </c>
      <c r="B1270" t="s">
        <v>38</v>
      </c>
      <c r="C1270" t="s">
        <v>48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28.346489999999999</v>
      </c>
      <c r="H1270">
        <v>30.91461</v>
      </c>
      <c r="I1270">
        <v>87.920900000000003</v>
      </c>
      <c r="J1270">
        <v>-3.7656499999999999</v>
      </c>
      <c r="K1270">
        <v>-2.36057E-2</v>
      </c>
      <c r="L1270">
        <v>2.5681219999999998</v>
      </c>
      <c r="M1270">
        <v>5.1598509999999997</v>
      </c>
      <c r="N1270">
        <v>8.9018949999999997</v>
      </c>
      <c r="O1270">
        <v>3540</v>
      </c>
      <c r="P1270" t="s">
        <v>58</v>
      </c>
      <c r="Q1270" t="s">
        <v>60</v>
      </c>
      <c r="R1270" t="s">
        <v>66</v>
      </c>
    </row>
    <row r="1271" spans="1:18" x14ac:dyDescent="0.25">
      <c r="A1271" t="s">
        <v>30</v>
      </c>
      <c r="B1271" t="s">
        <v>38</v>
      </c>
      <c r="C1271" t="s">
        <v>48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0.97448140000000005</v>
      </c>
      <c r="H1271">
        <v>1.0544560000000001</v>
      </c>
      <c r="I1271">
        <v>88.116399999999999</v>
      </c>
      <c r="J1271">
        <v>-0.1222298</v>
      </c>
      <c r="K1271">
        <v>-2.7661000000000001E-3</v>
      </c>
      <c r="L1271">
        <v>7.9974199999999995E-2</v>
      </c>
      <c r="M1271">
        <v>0.16271440000000001</v>
      </c>
      <c r="N1271">
        <v>0.28217819999999999</v>
      </c>
      <c r="O1271">
        <v>4674</v>
      </c>
      <c r="P1271" t="s">
        <v>58</v>
      </c>
      <c r="Q1271" t="s">
        <v>60</v>
      </c>
    </row>
    <row r="1272" spans="1:18" x14ac:dyDescent="0.25">
      <c r="A1272" t="s">
        <v>28</v>
      </c>
      <c r="B1272" t="s">
        <v>38</v>
      </c>
      <c r="C1272" t="s">
        <v>48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8.8423029999999994</v>
      </c>
      <c r="H1272">
        <v>9.5679770000000008</v>
      </c>
      <c r="I1272">
        <v>88.116399999999999</v>
      </c>
      <c r="J1272">
        <v>-1.1090960000000001</v>
      </c>
      <c r="K1272">
        <v>-2.50989E-2</v>
      </c>
      <c r="L1272">
        <v>0.72567400000000004</v>
      </c>
      <c r="M1272">
        <v>1.4764470000000001</v>
      </c>
      <c r="N1272">
        <v>2.5604439999999999</v>
      </c>
      <c r="O1272">
        <v>4674</v>
      </c>
      <c r="P1272" t="s">
        <v>58</v>
      </c>
      <c r="Q1272" t="s">
        <v>60</v>
      </c>
    </row>
    <row r="1273" spans="1:18" x14ac:dyDescent="0.25">
      <c r="A1273" t="s">
        <v>29</v>
      </c>
      <c r="B1273" t="s">
        <v>38</v>
      </c>
      <c r="C1273" t="s">
        <v>48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3.7455970000000001</v>
      </c>
      <c r="H1273">
        <v>4.0529929999999998</v>
      </c>
      <c r="I1273">
        <v>88.116399999999999</v>
      </c>
      <c r="J1273">
        <v>-0.46981270000000003</v>
      </c>
      <c r="K1273">
        <v>-1.06319E-2</v>
      </c>
      <c r="L1273">
        <v>0.30739529999999998</v>
      </c>
      <c r="M1273">
        <v>0.62542260000000005</v>
      </c>
      <c r="N1273">
        <v>1.084603</v>
      </c>
      <c r="O1273">
        <v>4674</v>
      </c>
      <c r="P1273" t="s">
        <v>58</v>
      </c>
      <c r="Q1273" t="s">
        <v>60</v>
      </c>
    </row>
    <row r="1274" spans="1:18" x14ac:dyDescent="0.25">
      <c r="A1274" t="s">
        <v>43</v>
      </c>
      <c r="B1274" t="s">
        <v>38</v>
      </c>
      <c r="C1274" t="s">
        <v>48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41.328919999999997</v>
      </c>
      <c r="H1274">
        <v>44.72072</v>
      </c>
      <c r="I1274">
        <v>88.116399999999999</v>
      </c>
      <c r="J1274">
        <v>-5.1839139999999997</v>
      </c>
      <c r="K1274">
        <v>-0.1173124</v>
      </c>
      <c r="L1274">
        <v>3.3917999999999999</v>
      </c>
      <c r="M1274">
        <v>6.9009130000000001</v>
      </c>
      <c r="N1274">
        <v>11.967510000000001</v>
      </c>
      <c r="O1274">
        <v>4674</v>
      </c>
      <c r="P1274" t="s">
        <v>58</v>
      </c>
      <c r="Q1274" t="s">
        <v>60</v>
      </c>
    </row>
    <row r="1275" spans="1:18" x14ac:dyDescent="0.25">
      <c r="A1275" t="s">
        <v>30</v>
      </c>
      <c r="B1275" t="s">
        <v>38</v>
      </c>
      <c r="C1275" t="s">
        <v>37</v>
      </c>
      <c r="D1275" t="s">
        <v>47</v>
      </c>
      <c r="E1275">
        <v>16</v>
      </c>
      <c r="F1275" t="str">
        <f t="shared" si="19"/>
        <v>Average Per Ton1-in-10August Typical Event Day30% Cycling16</v>
      </c>
      <c r="G1275">
        <v>1.041936</v>
      </c>
      <c r="H1275">
        <v>1.1031310000000001</v>
      </c>
      <c r="I1275">
        <v>88.649000000000001</v>
      </c>
      <c r="J1275">
        <v>-0.11066289999999999</v>
      </c>
      <c r="K1275">
        <v>-9.1281999999999995E-3</v>
      </c>
      <c r="L1275">
        <v>6.1194400000000003E-2</v>
      </c>
      <c r="M1275">
        <v>0.131517</v>
      </c>
      <c r="N1275">
        <v>0.2330517</v>
      </c>
      <c r="O1275">
        <v>1134</v>
      </c>
      <c r="P1275" t="s">
        <v>58</v>
      </c>
      <c r="Q1275" t="s">
        <v>60</v>
      </c>
      <c r="R1275" t="s">
        <v>66</v>
      </c>
    </row>
    <row r="1276" spans="1:18" x14ac:dyDescent="0.25">
      <c r="A1276" t="s">
        <v>28</v>
      </c>
      <c r="B1276" t="s">
        <v>38</v>
      </c>
      <c r="C1276" t="s">
        <v>37</v>
      </c>
      <c r="D1276" t="s">
        <v>47</v>
      </c>
      <c r="E1276">
        <v>16</v>
      </c>
      <c r="F1276" t="str">
        <f t="shared" si="19"/>
        <v>Average Per Premise1-in-10August Typical Event Day30% Cycling16</v>
      </c>
      <c r="G1276">
        <v>11.52608</v>
      </c>
      <c r="H1276">
        <v>12.20302</v>
      </c>
      <c r="I1276">
        <v>88.649000000000001</v>
      </c>
      <c r="J1276">
        <v>-1.224172</v>
      </c>
      <c r="K1276">
        <v>-0.10097780000000001</v>
      </c>
      <c r="L1276">
        <v>0.67694299999999996</v>
      </c>
      <c r="M1276">
        <v>1.4548639999999999</v>
      </c>
      <c r="N1276">
        <v>2.578058</v>
      </c>
      <c r="O1276">
        <v>1134</v>
      </c>
      <c r="P1276" t="s">
        <v>58</v>
      </c>
      <c r="Q1276" t="s">
        <v>60</v>
      </c>
      <c r="R1276" t="s">
        <v>66</v>
      </c>
    </row>
    <row r="1277" spans="1:18" x14ac:dyDescent="0.25">
      <c r="A1277" t="s">
        <v>29</v>
      </c>
      <c r="B1277" t="s">
        <v>38</v>
      </c>
      <c r="C1277" t="s">
        <v>37</v>
      </c>
      <c r="D1277" t="s">
        <v>47</v>
      </c>
      <c r="E1277">
        <v>16</v>
      </c>
      <c r="F1277" t="str">
        <f t="shared" si="19"/>
        <v>Average Per Device1-in-10August Typical Event Day30% Cycling16</v>
      </c>
      <c r="G1277">
        <v>4.0303950000000004</v>
      </c>
      <c r="H1277">
        <v>4.2671060000000001</v>
      </c>
      <c r="I1277">
        <v>88.649000000000001</v>
      </c>
      <c r="J1277">
        <v>-0.42806379999999999</v>
      </c>
      <c r="K1277">
        <v>-3.5309500000000001E-2</v>
      </c>
      <c r="L1277">
        <v>0.2367109</v>
      </c>
      <c r="M1277">
        <v>0.5087313</v>
      </c>
      <c r="N1277">
        <v>0.90148550000000005</v>
      </c>
      <c r="O1277">
        <v>1134</v>
      </c>
      <c r="P1277" t="s">
        <v>58</v>
      </c>
      <c r="Q1277" t="s">
        <v>60</v>
      </c>
      <c r="R1277" t="s">
        <v>66</v>
      </c>
    </row>
    <row r="1278" spans="1:18" x14ac:dyDescent="0.25">
      <c r="A1278" t="s">
        <v>43</v>
      </c>
      <c r="B1278" t="s">
        <v>38</v>
      </c>
      <c r="C1278" t="s">
        <v>37</v>
      </c>
      <c r="D1278" t="s">
        <v>47</v>
      </c>
      <c r="E1278">
        <v>16</v>
      </c>
      <c r="F1278" t="str">
        <f t="shared" si="19"/>
        <v>Aggregate1-in-10August Typical Event Day30% Cycling16</v>
      </c>
      <c r="G1278">
        <v>13.07057</v>
      </c>
      <c r="H1278">
        <v>13.83822</v>
      </c>
      <c r="I1278">
        <v>88.649000000000001</v>
      </c>
      <c r="J1278">
        <v>-1.3882110000000001</v>
      </c>
      <c r="K1278">
        <v>-0.11450879999999999</v>
      </c>
      <c r="L1278">
        <v>0.76765340000000004</v>
      </c>
      <c r="M1278">
        <v>1.6498159999999999</v>
      </c>
      <c r="N1278">
        <v>2.9235180000000001</v>
      </c>
      <c r="O1278">
        <v>1134</v>
      </c>
      <c r="P1278" t="s">
        <v>58</v>
      </c>
      <c r="Q1278" t="s">
        <v>60</v>
      </c>
      <c r="R1278" t="s">
        <v>66</v>
      </c>
    </row>
    <row r="1279" spans="1:18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0.92660609999999999</v>
      </c>
      <c r="H1279">
        <v>1.0112760000000001</v>
      </c>
      <c r="I1279">
        <v>87.596699999999998</v>
      </c>
      <c r="J1279">
        <v>-0.1275877</v>
      </c>
      <c r="K1279">
        <v>-2.1838999999999999E-3</v>
      </c>
      <c r="L1279">
        <v>8.4670400000000007E-2</v>
      </c>
      <c r="M1279">
        <v>0.1715247</v>
      </c>
      <c r="N1279">
        <v>0.29692859999999999</v>
      </c>
      <c r="O1279">
        <v>3540</v>
      </c>
      <c r="P1279" t="s">
        <v>58</v>
      </c>
      <c r="Q1279" t="s">
        <v>60</v>
      </c>
      <c r="R1279" t="s">
        <v>66</v>
      </c>
    </row>
    <row r="1280" spans="1:18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7.8177019999999997</v>
      </c>
      <c r="H1280">
        <v>8.5320590000000003</v>
      </c>
      <c r="I1280">
        <v>87.596699999999998</v>
      </c>
      <c r="J1280">
        <v>-1.0764480000000001</v>
      </c>
      <c r="K1280">
        <v>-1.8425400000000001E-2</v>
      </c>
      <c r="L1280">
        <v>0.71435760000000004</v>
      </c>
      <c r="M1280">
        <v>1.447141</v>
      </c>
      <c r="N1280">
        <v>2.505163</v>
      </c>
      <c r="O1280">
        <v>3540</v>
      </c>
      <c r="P1280" t="s">
        <v>58</v>
      </c>
      <c r="Q1280" t="s">
        <v>60</v>
      </c>
      <c r="R1280" t="s">
        <v>66</v>
      </c>
    </row>
    <row r="1281" spans="1:18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3.552133</v>
      </c>
      <c r="H1281">
        <v>3.8767149999999999</v>
      </c>
      <c r="I1281">
        <v>87.596699999999998</v>
      </c>
      <c r="J1281">
        <v>-0.48910599999999999</v>
      </c>
      <c r="K1281">
        <v>-8.3719999999999992E-3</v>
      </c>
      <c r="L1281">
        <v>0.32458300000000001</v>
      </c>
      <c r="M1281">
        <v>0.65753790000000001</v>
      </c>
      <c r="N1281">
        <v>1.138272</v>
      </c>
      <c r="O1281">
        <v>3540</v>
      </c>
      <c r="P1281" t="s">
        <v>58</v>
      </c>
      <c r="Q1281" t="s">
        <v>60</v>
      </c>
      <c r="R1281" t="s">
        <v>66</v>
      </c>
    </row>
    <row r="1282" spans="1:18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27.674659999999999</v>
      </c>
      <c r="H1282">
        <v>30.203489999999999</v>
      </c>
      <c r="I1282">
        <v>87.596699999999998</v>
      </c>
      <c r="J1282">
        <v>-3.8106239999999998</v>
      </c>
      <c r="K1282">
        <v>-6.5225900000000003E-2</v>
      </c>
      <c r="L1282">
        <v>2.528826</v>
      </c>
      <c r="M1282">
        <v>5.1228769999999999</v>
      </c>
      <c r="N1282">
        <v>8.8682759999999998</v>
      </c>
      <c r="O1282">
        <v>3540</v>
      </c>
      <c r="P1282" t="s">
        <v>58</v>
      </c>
      <c r="Q1282" t="s">
        <v>60</v>
      </c>
      <c r="R1282" t="s">
        <v>66</v>
      </c>
    </row>
    <row r="1283" spans="1:18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0.95458520000000002</v>
      </c>
      <c r="H1283">
        <v>1.03356</v>
      </c>
      <c r="I1283">
        <v>87.851900000000001</v>
      </c>
      <c r="J1283">
        <v>-0.1234818</v>
      </c>
      <c r="K1283">
        <v>-3.8685999999999998E-3</v>
      </c>
      <c r="L1283">
        <v>7.8975100000000006E-2</v>
      </c>
      <c r="M1283">
        <v>0.16181889999999999</v>
      </c>
      <c r="N1283">
        <v>0.28143200000000002</v>
      </c>
      <c r="O1283">
        <v>4674</v>
      </c>
      <c r="P1283" t="s">
        <v>58</v>
      </c>
      <c r="Q1283" t="s">
        <v>60</v>
      </c>
    </row>
    <row r="1284" spans="1:18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8.6617680000000004</v>
      </c>
      <c r="H1284">
        <v>9.3783759999999994</v>
      </c>
      <c r="I1284">
        <v>87.851900000000001</v>
      </c>
      <c r="J1284">
        <v>-1.1204559999999999</v>
      </c>
      <c r="K1284">
        <v>-3.5103000000000002E-2</v>
      </c>
      <c r="L1284">
        <v>0.71660900000000005</v>
      </c>
      <c r="M1284">
        <v>1.468321</v>
      </c>
      <c r="N1284">
        <v>2.553674</v>
      </c>
      <c r="O1284">
        <v>4674</v>
      </c>
      <c r="P1284" t="s">
        <v>58</v>
      </c>
      <c r="Q1284" t="s">
        <v>60</v>
      </c>
    </row>
    <row r="1285" spans="1:18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3.6691229999999999</v>
      </c>
      <c r="H1285">
        <v>3.9726780000000002</v>
      </c>
      <c r="I1285">
        <v>87.851900000000001</v>
      </c>
      <c r="J1285">
        <v>-0.47462480000000001</v>
      </c>
      <c r="K1285">
        <v>-1.48696E-2</v>
      </c>
      <c r="L1285">
        <v>0.30355539999999998</v>
      </c>
      <c r="M1285">
        <v>0.62198050000000005</v>
      </c>
      <c r="N1285">
        <v>1.081736</v>
      </c>
      <c r="O1285">
        <v>4674</v>
      </c>
      <c r="P1285" t="s">
        <v>58</v>
      </c>
      <c r="Q1285" t="s">
        <v>60</v>
      </c>
    </row>
    <row r="1286" spans="1:18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40.485100000000003</v>
      </c>
      <c r="H1286">
        <v>43.834530000000001</v>
      </c>
      <c r="I1286">
        <v>87.851900000000001</v>
      </c>
      <c r="J1286">
        <v>-5.2370099999999997</v>
      </c>
      <c r="K1286">
        <v>-0.16407160000000001</v>
      </c>
      <c r="L1286">
        <v>3.3494299999999999</v>
      </c>
      <c r="M1286">
        <v>6.862933</v>
      </c>
      <c r="N1286">
        <v>11.93587</v>
      </c>
      <c r="O1286">
        <v>4674</v>
      </c>
      <c r="P1286" t="s">
        <v>58</v>
      </c>
      <c r="Q1286" t="s">
        <v>60</v>
      </c>
    </row>
    <row r="1287" spans="1:18" x14ac:dyDescent="0.25">
      <c r="A1287" t="s">
        <v>30</v>
      </c>
      <c r="B1287" t="s">
        <v>38</v>
      </c>
      <c r="C1287" t="s">
        <v>49</v>
      </c>
      <c r="D1287" t="s">
        <v>47</v>
      </c>
      <c r="E1287">
        <v>16</v>
      </c>
      <c r="F1287" t="str">
        <f t="shared" si="20"/>
        <v>Average Per Ton1-in-10July Monthly System Peak Day30% Cycling16</v>
      </c>
      <c r="G1287">
        <v>1.045274</v>
      </c>
      <c r="H1287">
        <v>1.106471</v>
      </c>
      <c r="I1287">
        <v>87.964500000000001</v>
      </c>
      <c r="J1287">
        <v>-0.11049340000000001</v>
      </c>
      <c r="K1287">
        <v>-9.0571000000000002E-3</v>
      </c>
      <c r="L1287">
        <v>6.1197300000000003E-2</v>
      </c>
      <c r="M1287">
        <v>0.13145180000000001</v>
      </c>
      <c r="N1287">
        <v>0.23288809999999999</v>
      </c>
      <c r="O1287">
        <v>1134</v>
      </c>
      <c r="P1287" t="s">
        <v>58</v>
      </c>
      <c r="Q1287" t="s">
        <v>60</v>
      </c>
      <c r="R1287" t="s">
        <v>67</v>
      </c>
    </row>
    <row r="1288" spans="1:18" x14ac:dyDescent="0.25">
      <c r="A1288" t="s">
        <v>28</v>
      </c>
      <c r="B1288" t="s">
        <v>38</v>
      </c>
      <c r="C1288" t="s">
        <v>49</v>
      </c>
      <c r="D1288" t="s">
        <v>47</v>
      </c>
      <c r="E1288">
        <v>16</v>
      </c>
      <c r="F1288" t="str">
        <f t="shared" si="20"/>
        <v>Average Per Premise1-in-10July Monthly System Peak Day30% Cycling16</v>
      </c>
      <c r="G1288">
        <v>11.563000000000001</v>
      </c>
      <c r="H1288">
        <v>12.23997</v>
      </c>
      <c r="I1288">
        <v>87.964500000000001</v>
      </c>
      <c r="J1288">
        <v>-1.222297</v>
      </c>
      <c r="K1288">
        <v>-0.10019169999999999</v>
      </c>
      <c r="L1288">
        <v>0.67697510000000005</v>
      </c>
      <c r="M1288">
        <v>1.454142</v>
      </c>
      <c r="N1288">
        <v>2.576247</v>
      </c>
      <c r="O1288">
        <v>1134</v>
      </c>
      <c r="P1288" t="s">
        <v>58</v>
      </c>
      <c r="Q1288" t="s">
        <v>60</v>
      </c>
      <c r="R1288" t="s">
        <v>67</v>
      </c>
    </row>
    <row r="1289" spans="1:18" x14ac:dyDescent="0.25">
      <c r="A1289" t="s">
        <v>29</v>
      </c>
      <c r="B1289" t="s">
        <v>38</v>
      </c>
      <c r="C1289" t="s">
        <v>49</v>
      </c>
      <c r="D1289" t="s">
        <v>47</v>
      </c>
      <c r="E1289">
        <v>16</v>
      </c>
      <c r="F1289" t="str">
        <f t="shared" si="20"/>
        <v>Average Per Device1-in-10July Monthly System Peak Day30% Cycling16</v>
      </c>
      <c r="G1289">
        <v>4.0433050000000001</v>
      </c>
      <c r="H1289">
        <v>4.2800269999999996</v>
      </c>
      <c r="I1289">
        <v>87.964500000000001</v>
      </c>
      <c r="J1289">
        <v>-0.42740820000000002</v>
      </c>
      <c r="K1289">
        <v>-3.5034599999999999E-2</v>
      </c>
      <c r="L1289">
        <v>0.23672209999999999</v>
      </c>
      <c r="M1289">
        <v>0.50847889999999996</v>
      </c>
      <c r="N1289">
        <v>0.9008524</v>
      </c>
      <c r="O1289">
        <v>1134</v>
      </c>
      <c r="P1289" t="s">
        <v>58</v>
      </c>
      <c r="Q1289" t="s">
        <v>60</v>
      </c>
      <c r="R1289" t="s">
        <v>67</v>
      </c>
    </row>
    <row r="1290" spans="1:18" x14ac:dyDescent="0.25">
      <c r="A1290" t="s">
        <v>43</v>
      </c>
      <c r="B1290" t="s">
        <v>38</v>
      </c>
      <c r="C1290" t="s">
        <v>49</v>
      </c>
      <c r="D1290" t="s">
        <v>47</v>
      </c>
      <c r="E1290">
        <v>16</v>
      </c>
      <c r="F1290" t="str">
        <f t="shared" si="20"/>
        <v>Aggregate1-in-10July Monthly System Peak Day30% Cycling16</v>
      </c>
      <c r="G1290">
        <v>13.112439999999999</v>
      </c>
      <c r="H1290">
        <v>13.880129999999999</v>
      </c>
      <c r="I1290">
        <v>87.964500000000001</v>
      </c>
      <c r="J1290">
        <v>-1.386085</v>
      </c>
      <c r="K1290">
        <v>-0.1136173</v>
      </c>
      <c r="L1290">
        <v>0.76768979999999998</v>
      </c>
      <c r="M1290">
        <v>1.648997</v>
      </c>
      <c r="N1290">
        <v>2.9214639999999998</v>
      </c>
      <c r="O1290">
        <v>1134</v>
      </c>
      <c r="P1290" t="s">
        <v>58</v>
      </c>
      <c r="Q1290" t="s">
        <v>60</v>
      </c>
      <c r="R1290" t="s">
        <v>67</v>
      </c>
    </row>
    <row r="1291" spans="1:18" x14ac:dyDescent="0.25">
      <c r="A1291" t="s">
        <v>30</v>
      </c>
      <c r="B1291" t="s">
        <v>38</v>
      </c>
      <c r="C1291" t="s">
        <v>49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0.93406219999999995</v>
      </c>
      <c r="H1291">
        <v>1.019169</v>
      </c>
      <c r="I1291">
        <v>86.902500000000003</v>
      </c>
      <c r="J1291">
        <v>-0.1270329</v>
      </c>
      <c r="K1291">
        <v>-1.6992000000000001E-3</v>
      </c>
      <c r="L1291">
        <v>8.5106500000000002E-2</v>
      </c>
      <c r="M1291">
        <v>0.17191229999999999</v>
      </c>
      <c r="N1291">
        <v>0.29724600000000001</v>
      </c>
      <c r="O1291">
        <v>3540</v>
      </c>
      <c r="P1291" t="s">
        <v>58</v>
      </c>
      <c r="Q1291" t="s">
        <v>60</v>
      </c>
      <c r="R1291" t="s">
        <v>67</v>
      </c>
    </row>
    <row r="1292" spans="1:18" x14ac:dyDescent="0.25">
      <c r="A1292" t="s">
        <v>28</v>
      </c>
      <c r="B1292" t="s">
        <v>38</v>
      </c>
      <c r="C1292" t="s">
        <v>49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7.8806079999999996</v>
      </c>
      <c r="H1292">
        <v>8.5986460000000005</v>
      </c>
      <c r="I1292">
        <v>86.902500000000003</v>
      </c>
      <c r="J1292">
        <v>-1.0717669999999999</v>
      </c>
      <c r="K1292">
        <v>-1.4336099999999999E-2</v>
      </c>
      <c r="L1292">
        <v>0.71803709999999998</v>
      </c>
      <c r="M1292">
        <v>1.45041</v>
      </c>
      <c r="N1292">
        <v>2.507841</v>
      </c>
      <c r="O1292">
        <v>3540</v>
      </c>
      <c r="P1292" t="s">
        <v>58</v>
      </c>
      <c r="Q1292" t="s">
        <v>60</v>
      </c>
      <c r="R1292" t="s">
        <v>67</v>
      </c>
    </row>
    <row r="1293" spans="1:18" x14ac:dyDescent="0.25">
      <c r="A1293" t="s">
        <v>29</v>
      </c>
      <c r="B1293" t="s">
        <v>38</v>
      </c>
      <c r="C1293" t="s">
        <v>49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3.5807150000000001</v>
      </c>
      <c r="H1293">
        <v>3.906971</v>
      </c>
      <c r="I1293">
        <v>86.902500000000003</v>
      </c>
      <c r="J1293">
        <v>-0.4869791</v>
      </c>
      <c r="K1293">
        <v>-6.5139000000000004E-3</v>
      </c>
      <c r="L1293">
        <v>0.32625490000000001</v>
      </c>
      <c r="M1293">
        <v>0.65902360000000004</v>
      </c>
      <c r="N1293">
        <v>1.139489</v>
      </c>
      <c r="O1293">
        <v>3540</v>
      </c>
      <c r="P1293" t="s">
        <v>58</v>
      </c>
      <c r="Q1293" t="s">
        <v>60</v>
      </c>
      <c r="R1293" t="s">
        <v>67</v>
      </c>
    </row>
    <row r="1294" spans="1:18" x14ac:dyDescent="0.25">
      <c r="A1294" t="s">
        <v>43</v>
      </c>
      <c r="B1294" t="s">
        <v>38</v>
      </c>
      <c r="C1294" t="s">
        <v>49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27.897349999999999</v>
      </c>
      <c r="H1294">
        <v>30.439209999999999</v>
      </c>
      <c r="I1294">
        <v>86.902500000000003</v>
      </c>
      <c r="J1294">
        <v>-3.794054</v>
      </c>
      <c r="K1294">
        <v>-5.0749799999999998E-2</v>
      </c>
      <c r="L1294">
        <v>2.5418509999999999</v>
      </c>
      <c r="M1294">
        <v>5.1344529999999997</v>
      </c>
      <c r="N1294">
        <v>8.877758</v>
      </c>
      <c r="O1294">
        <v>3540</v>
      </c>
      <c r="P1294" t="s">
        <v>58</v>
      </c>
      <c r="Q1294" t="s">
        <v>60</v>
      </c>
      <c r="R1294" t="s">
        <v>67</v>
      </c>
    </row>
    <row r="1295" spans="1:18" x14ac:dyDescent="0.25">
      <c r="A1295" t="s">
        <v>30</v>
      </c>
      <c r="B1295" t="s">
        <v>38</v>
      </c>
      <c r="C1295" t="s">
        <v>49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0.96104210000000001</v>
      </c>
      <c r="H1295">
        <v>1.0403480000000001</v>
      </c>
      <c r="I1295">
        <v>87.160200000000003</v>
      </c>
      <c r="J1295">
        <v>-0.1230205</v>
      </c>
      <c r="K1295">
        <v>-3.4841999999999998E-3</v>
      </c>
      <c r="L1295">
        <v>7.9306199999999993E-2</v>
      </c>
      <c r="M1295">
        <v>0.16209660000000001</v>
      </c>
      <c r="N1295">
        <v>0.28163280000000002</v>
      </c>
      <c r="O1295">
        <v>4674</v>
      </c>
      <c r="P1295" t="s">
        <v>58</v>
      </c>
      <c r="Q1295" t="s">
        <v>60</v>
      </c>
    </row>
    <row r="1296" spans="1:18" x14ac:dyDescent="0.25">
      <c r="A1296" t="s">
        <v>28</v>
      </c>
      <c r="B1296" t="s">
        <v>38</v>
      </c>
      <c r="C1296" t="s">
        <v>49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8.7203569999999999</v>
      </c>
      <c r="H1296">
        <v>9.4399700000000006</v>
      </c>
      <c r="I1296">
        <v>87.160200000000003</v>
      </c>
      <c r="J1296">
        <v>-1.1162700000000001</v>
      </c>
      <c r="K1296">
        <v>-3.1615499999999998E-2</v>
      </c>
      <c r="L1296">
        <v>0.71961269999999999</v>
      </c>
      <c r="M1296">
        <v>1.4708410000000001</v>
      </c>
      <c r="N1296">
        <v>2.5554950000000001</v>
      </c>
      <c r="O1296">
        <v>4674</v>
      </c>
      <c r="P1296" t="s">
        <v>58</v>
      </c>
      <c r="Q1296" t="s">
        <v>60</v>
      </c>
    </row>
    <row r="1297" spans="1:18" x14ac:dyDescent="0.25">
      <c r="A1297" t="s">
        <v>29</v>
      </c>
      <c r="B1297" t="s">
        <v>38</v>
      </c>
      <c r="C1297" t="s">
        <v>49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3.6939410000000001</v>
      </c>
      <c r="H1297">
        <v>3.9987689999999998</v>
      </c>
      <c r="I1297">
        <v>87.160200000000003</v>
      </c>
      <c r="J1297">
        <v>-0.47285159999999998</v>
      </c>
      <c r="K1297">
        <v>-1.3392299999999999E-2</v>
      </c>
      <c r="L1297">
        <v>0.30482779999999998</v>
      </c>
      <c r="M1297">
        <v>0.62304789999999999</v>
      </c>
      <c r="N1297">
        <v>1.0825070000000001</v>
      </c>
      <c r="O1297">
        <v>4674</v>
      </c>
      <c r="P1297" t="s">
        <v>58</v>
      </c>
      <c r="Q1297" t="s">
        <v>60</v>
      </c>
    </row>
    <row r="1298" spans="1:18" x14ac:dyDescent="0.25">
      <c r="A1298" t="s">
        <v>43</v>
      </c>
      <c r="B1298" t="s">
        <v>38</v>
      </c>
      <c r="C1298" t="s">
        <v>49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40.758949999999999</v>
      </c>
      <c r="H1298">
        <v>44.122419999999998</v>
      </c>
      <c r="I1298">
        <v>87.160200000000003</v>
      </c>
      <c r="J1298">
        <v>-5.2174449999999997</v>
      </c>
      <c r="K1298">
        <v>-0.14777100000000001</v>
      </c>
      <c r="L1298">
        <v>3.36347</v>
      </c>
      <c r="M1298">
        <v>6.8747100000000003</v>
      </c>
      <c r="N1298">
        <v>11.944380000000001</v>
      </c>
      <c r="O1298">
        <v>4674</v>
      </c>
      <c r="P1298" t="s">
        <v>58</v>
      </c>
      <c r="Q1298" t="s">
        <v>60</v>
      </c>
    </row>
    <row r="1299" spans="1:18" x14ac:dyDescent="0.25">
      <c r="A1299" t="s">
        <v>30</v>
      </c>
      <c r="B1299" t="s">
        <v>38</v>
      </c>
      <c r="C1299" t="s">
        <v>50</v>
      </c>
      <c r="D1299" t="s">
        <v>47</v>
      </c>
      <c r="E1299">
        <v>16</v>
      </c>
      <c r="F1299" t="str">
        <f t="shared" si="20"/>
        <v>Average Per Ton1-in-10June Monthly System Peak Day30% Cycling16</v>
      </c>
      <c r="G1299">
        <v>0.99019690000000005</v>
      </c>
      <c r="H1299">
        <v>1.0513459999999999</v>
      </c>
      <c r="I1299">
        <v>84.492999999999995</v>
      </c>
      <c r="J1299">
        <v>-0.117163</v>
      </c>
      <c r="K1299">
        <v>-1.18146E-2</v>
      </c>
      <c r="L1299">
        <v>6.11494E-2</v>
      </c>
      <c r="M1299">
        <v>0.13411339999999999</v>
      </c>
      <c r="N1299">
        <v>0.2394618</v>
      </c>
      <c r="O1299">
        <v>1134</v>
      </c>
      <c r="P1299" t="s">
        <v>58</v>
      </c>
      <c r="Q1299" t="s">
        <v>60</v>
      </c>
      <c r="R1299" t="s">
        <v>68</v>
      </c>
    </row>
    <row r="1300" spans="1:18" x14ac:dyDescent="0.25">
      <c r="A1300" t="s">
        <v>28</v>
      </c>
      <c r="B1300" t="s">
        <v>38</v>
      </c>
      <c r="C1300" t="s">
        <v>50</v>
      </c>
      <c r="D1300" t="s">
        <v>47</v>
      </c>
      <c r="E1300">
        <v>16</v>
      </c>
      <c r="F1300" t="str">
        <f t="shared" si="20"/>
        <v>Average Per Premise1-in-10June Monthly System Peak Day30% Cycling16</v>
      </c>
      <c r="G1300">
        <v>10.95373</v>
      </c>
      <c r="H1300">
        <v>11.63017</v>
      </c>
      <c r="I1300">
        <v>84.492999999999995</v>
      </c>
      <c r="J1300">
        <v>-1.2960769999999999</v>
      </c>
      <c r="K1300">
        <v>-0.13069529999999999</v>
      </c>
      <c r="L1300">
        <v>0.67644470000000001</v>
      </c>
      <c r="M1300">
        <v>1.4835849999999999</v>
      </c>
      <c r="N1300">
        <v>2.6489669999999998</v>
      </c>
      <c r="O1300">
        <v>1134</v>
      </c>
      <c r="P1300" t="s">
        <v>58</v>
      </c>
      <c r="Q1300" t="s">
        <v>60</v>
      </c>
      <c r="R1300" t="s">
        <v>68</v>
      </c>
    </row>
    <row r="1301" spans="1:18" x14ac:dyDescent="0.25">
      <c r="A1301" t="s">
        <v>29</v>
      </c>
      <c r="B1301" t="s">
        <v>38</v>
      </c>
      <c r="C1301" t="s">
        <v>50</v>
      </c>
      <c r="D1301" t="s">
        <v>47</v>
      </c>
      <c r="E1301">
        <v>16</v>
      </c>
      <c r="F1301" t="str">
        <f t="shared" si="20"/>
        <v>Average Per Device1-in-10June Monthly System Peak Day30% Cycling16</v>
      </c>
      <c r="G1301">
        <v>3.8302580000000002</v>
      </c>
      <c r="H1301">
        <v>4.0667939999999998</v>
      </c>
      <c r="I1301">
        <v>84.492999999999995</v>
      </c>
      <c r="J1301">
        <v>-0.45320739999999998</v>
      </c>
      <c r="K1301">
        <v>-4.5700999999999999E-2</v>
      </c>
      <c r="L1301">
        <v>0.23653660000000001</v>
      </c>
      <c r="M1301">
        <v>0.51877430000000002</v>
      </c>
      <c r="N1301">
        <v>0.92628060000000001</v>
      </c>
      <c r="O1301">
        <v>1134</v>
      </c>
      <c r="P1301" t="s">
        <v>58</v>
      </c>
      <c r="Q1301" t="s">
        <v>60</v>
      </c>
      <c r="R1301" t="s">
        <v>68</v>
      </c>
    </row>
    <row r="1302" spans="1:18" x14ac:dyDescent="0.25">
      <c r="A1302" t="s">
        <v>43</v>
      </c>
      <c r="B1302" t="s">
        <v>38</v>
      </c>
      <c r="C1302" t="s">
        <v>50</v>
      </c>
      <c r="D1302" t="s">
        <v>47</v>
      </c>
      <c r="E1302">
        <v>16</v>
      </c>
      <c r="F1302" t="str">
        <f t="shared" si="20"/>
        <v>Aggregate1-in-10June Monthly System Peak Day30% Cycling16</v>
      </c>
      <c r="G1302">
        <v>12.421530000000001</v>
      </c>
      <c r="H1302">
        <v>13.188610000000001</v>
      </c>
      <c r="I1302">
        <v>84.492999999999995</v>
      </c>
      <c r="J1302">
        <v>-1.4697519999999999</v>
      </c>
      <c r="K1302">
        <v>-0.14820849999999999</v>
      </c>
      <c r="L1302">
        <v>0.76708829999999995</v>
      </c>
      <c r="M1302">
        <v>1.682385</v>
      </c>
      <c r="N1302">
        <v>3.0039280000000002</v>
      </c>
      <c r="O1302">
        <v>1134</v>
      </c>
      <c r="P1302" t="s">
        <v>58</v>
      </c>
      <c r="Q1302" t="s">
        <v>60</v>
      </c>
      <c r="R1302" t="s">
        <v>68</v>
      </c>
    </row>
    <row r="1303" spans="1:18" x14ac:dyDescent="0.25">
      <c r="A1303" t="s">
        <v>30</v>
      </c>
      <c r="B1303" t="s">
        <v>38</v>
      </c>
      <c r="C1303" t="s">
        <v>50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0.83586740000000004</v>
      </c>
      <c r="H1303">
        <v>0.91523030000000005</v>
      </c>
      <c r="I1303">
        <v>83.6494</v>
      </c>
      <c r="J1303">
        <v>-0.13868249999999999</v>
      </c>
      <c r="K1303">
        <v>-9.8595000000000002E-3</v>
      </c>
      <c r="L1303">
        <v>7.93629E-2</v>
      </c>
      <c r="M1303">
        <v>0.16858529999999999</v>
      </c>
      <c r="N1303">
        <v>0.29740830000000001</v>
      </c>
      <c r="O1303">
        <v>3540</v>
      </c>
      <c r="P1303" t="s">
        <v>58</v>
      </c>
      <c r="Q1303" t="s">
        <v>60</v>
      </c>
      <c r="R1303" t="s">
        <v>68</v>
      </c>
    </row>
    <row r="1304" spans="1:18" x14ac:dyDescent="0.25">
      <c r="A1304" t="s">
        <v>28</v>
      </c>
      <c r="B1304" t="s">
        <v>38</v>
      </c>
      <c r="C1304" t="s">
        <v>50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7.0521469999999997</v>
      </c>
      <c r="H1304">
        <v>7.7217250000000002</v>
      </c>
      <c r="I1304">
        <v>83.6494</v>
      </c>
      <c r="J1304">
        <v>-1.1700539999999999</v>
      </c>
      <c r="K1304">
        <v>-8.3184099999999997E-2</v>
      </c>
      <c r="L1304">
        <v>0.66957829999999996</v>
      </c>
      <c r="M1304">
        <v>1.4223410000000001</v>
      </c>
      <c r="N1304">
        <v>2.5092099999999999</v>
      </c>
      <c r="O1304">
        <v>3540</v>
      </c>
      <c r="P1304" t="s">
        <v>58</v>
      </c>
      <c r="Q1304" t="s">
        <v>60</v>
      </c>
      <c r="R1304" t="s">
        <v>68</v>
      </c>
    </row>
    <row r="1305" spans="1:18" x14ac:dyDescent="0.25">
      <c r="A1305" t="s">
        <v>29</v>
      </c>
      <c r="B1305" t="s">
        <v>38</v>
      </c>
      <c r="C1305" t="s">
        <v>50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3.2042869999999999</v>
      </c>
      <c r="H1305">
        <v>3.508524</v>
      </c>
      <c r="I1305">
        <v>83.6494</v>
      </c>
      <c r="J1305">
        <v>-0.53163780000000005</v>
      </c>
      <c r="K1305">
        <v>-3.7796400000000001E-2</v>
      </c>
      <c r="L1305">
        <v>0.30423660000000002</v>
      </c>
      <c r="M1305">
        <v>0.6462696</v>
      </c>
      <c r="N1305">
        <v>1.1401110000000001</v>
      </c>
      <c r="O1305">
        <v>3540</v>
      </c>
      <c r="P1305" t="s">
        <v>58</v>
      </c>
      <c r="Q1305" t="s">
        <v>60</v>
      </c>
      <c r="R1305" t="s">
        <v>68</v>
      </c>
    </row>
    <row r="1306" spans="1:18" x14ac:dyDescent="0.25">
      <c r="A1306" t="s">
        <v>43</v>
      </c>
      <c r="B1306" t="s">
        <v>38</v>
      </c>
      <c r="C1306" t="s">
        <v>50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24.964600000000001</v>
      </c>
      <c r="H1306">
        <v>27.334910000000001</v>
      </c>
      <c r="I1306">
        <v>83.6494</v>
      </c>
      <c r="J1306">
        <v>-4.1419899999999998</v>
      </c>
      <c r="K1306">
        <v>-0.29447180000000001</v>
      </c>
      <c r="L1306">
        <v>2.3703069999999999</v>
      </c>
      <c r="M1306">
        <v>5.0350859999999997</v>
      </c>
      <c r="N1306">
        <v>8.8826029999999996</v>
      </c>
      <c r="O1306">
        <v>3540</v>
      </c>
      <c r="P1306" t="s">
        <v>58</v>
      </c>
      <c r="Q1306" t="s">
        <v>60</v>
      </c>
      <c r="R1306" t="s">
        <v>68</v>
      </c>
    </row>
    <row r="1307" spans="1:18" x14ac:dyDescent="0.25">
      <c r="A1307" t="s">
        <v>30</v>
      </c>
      <c r="B1307" t="s">
        <v>38</v>
      </c>
      <c r="C1307" t="s">
        <v>50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0.87330770000000002</v>
      </c>
      <c r="H1307">
        <v>0.94825199999999998</v>
      </c>
      <c r="I1307">
        <v>83.853999999999999</v>
      </c>
      <c r="J1307">
        <v>-0.13346189999999999</v>
      </c>
      <c r="K1307">
        <v>-1.0333800000000001E-2</v>
      </c>
      <c r="L1307">
        <v>7.4944300000000005E-2</v>
      </c>
      <c r="M1307">
        <v>0.16022239999999999</v>
      </c>
      <c r="N1307">
        <v>0.28335050000000001</v>
      </c>
      <c r="O1307">
        <v>4674</v>
      </c>
      <c r="P1307" t="s">
        <v>58</v>
      </c>
      <c r="Q1307" t="s">
        <v>60</v>
      </c>
    </row>
    <row r="1308" spans="1:18" x14ac:dyDescent="0.25">
      <c r="A1308" t="s">
        <v>28</v>
      </c>
      <c r="B1308" t="s">
        <v>38</v>
      </c>
      <c r="C1308" t="s">
        <v>50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7.9242679999999996</v>
      </c>
      <c r="H1308">
        <v>8.6043020000000006</v>
      </c>
      <c r="I1308">
        <v>83.853999999999999</v>
      </c>
      <c r="J1308">
        <v>-1.211014</v>
      </c>
      <c r="K1308">
        <v>-9.3767799999999998E-2</v>
      </c>
      <c r="L1308">
        <v>0.68003360000000002</v>
      </c>
      <c r="M1308">
        <v>1.453835</v>
      </c>
      <c r="N1308">
        <v>2.5710809999999999</v>
      </c>
      <c r="O1308">
        <v>4674</v>
      </c>
      <c r="P1308" t="s">
        <v>58</v>
      </c>
      <c r="Q1308" t="s">
        <v>60</v>
      </c>
    </row>
    <row r="1309" spans="1:18" x14ac:dyDescent="0.25">
      <c r="A1309" t="s">
        <v>29</v>
      </c>
      <c r="B1309" t="s">
        <v>38</v>
      </c>
      <c r="C1309" t="s">
        <v>50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3.3567179999999999</v>
      </c>
      <c r="H1309">
        <v>3.6447799999999999</v>
      </c>
      <c r="I1309">
        <v>83.853999999999999</v>
      </c>
      <c r="J1309">
        <v>-0.51298529999999998</v>
      </c>
      <c r="K1309">
        <v>-3.9719999999999998E-2</v>
      </c>
      <c r="L1309">
        <v>0.28806209999999999</v>
      </c>
      <c r="M1309">
        <v>0.61584410000000001</v>
      </c>
      <c r="N1309">
        <v>1.0891090000000001</v>
      </c>
      <c r="O1309">
        <v>4674</v>
      </c>
      <c r="P1309" t="s">
        <v>58</v>
      </c>
      <c r="Q1309" t="s">
        <v>60</v>
      </c>
    </row>
    <row r="1310" spans="1:18" x14ac:dyDescent="0.25">
      <c r="A1310" t="s">
        <v>43</v>
      </c>
      <c r="B1310" t="s">
        <v>38</v>
      </c>
      <c r="C1310" t="s">
        <v>50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37.038029999999999</v>
      </c>
      <c r="H1310">
        <v>40.21651</v>
      </c>
      <c r="I1310">
        <v>83.853999999999999</v>
      </c>
      <c r="J1310">
        <v>-5.6602800000000002</v>
      </c>
      <c r="K1310">
        <v>-0.43827050000000001</v>
      </c>
      <c r="L1310">
        <v>3.178477</v>
      </c>
      <c r="M1310">
        <v>6.7952240000000002</v>
      </c>
      <c r="N1310">
        <v>12.01723</v>
      </c>
      <c r="O1310">
        <v>4674</v>
      </c>
      <c r="P1310" t="s">
        <v>58</v>
      </c>
      <c r="Q1310" t="s">
        <v>60</v>
      </c>
    </row>
    <row r="1311" spans="1:18" x14ac:dyDescent="0.25">
      <c r="A1311" t="s">
        <v>30</v>
      </c>
      <c r="B1311" t="s">
        <v>38</v>
      </c>
      <c r="C1311" t="s">
        <v>51</v>
      </c>
      <c r="D1311" t="s">
        <v>47</v>
      </c>
      <c r="E1311">
        <v>16</v>
      </c>
      <c r="F1311" t="str">
        <f t="shared" si="20"/>
        <v>Average Per Ton1-in-10May Monthly System Peak Day30% Cycling16</v>
      </c>
      <c r="G1311">
        <v>1.02068</v>
      </c>
      <c r="H1311">
        <v>1.0818559999999999</v>
      </c>
      <c r="I1311">
        <v>86.379300000000001</v>
      </c>
      <c r="J1311">
        <v>-0.1124656</v>
      </c>
      <c r="K1311">
        <v>-9.8767999999999998E-3</v>
      </c>
      <c r="L1311">
        <v>6.1175899999999998E-2</v>
      </c>
      <c r="M1311">
        <v>0.1322286</v>
      </c>
      <c r="N1311">
        <v>0.23481740000000001</v>
      </c>
      <c r="O1311">
        <v>1134</v>
      </c>
      <c r="P1311" t="s">
        <v>58</v>
      </c>
      <c r="Q1311" t="s">
        <v>60</v>
      </c>
      <c r="R1311" t="s">
        <v>69</v>
      </c>
    </row>
    <row r="1312" spans="1:18" x14ac:dyDescent="0.25">
      <c r="A1312" t="s">
        <v>28</v>
      </c>
      <c r="B1312" t="s">
        <v>38</v>
      </c>
      <c r="C1312" t="s">
        <v>51</v>
      </c>
      <c r="D1312" t="s">
        <v>47</v>
      </c>
      <c r="E1312">
        <v>16</v>
      </c>
      <c r="F1312" t="str">
        <f t="shared" si="20"/>
        <v>Average Per Premise1-in-10May Monthly System Peak Day30% Cycling16</v>
      </c>
      <c r="G1312">
        <v>11.290929999999999</v>
      </c>
      <c r="H1312">
        <v>11.96767</v>
      </c>
      <c r="I1312">
        <v>86.379300000000001</v>
      </c>
      <c r="J1312">
        <v>-1.244113</v>
      </c>
      <c r="K1312">
        <v>-0.1092586</v>
      </c>
      <c r="L1312">
        <v>0.67673830000000001</v>
      </c>
      <c r="M1312">
        <v>1.4627349999999999</v>
      </c>
      <c r="N1312">
        <v>2.5975899999999998</v>
      </c>
      <c r="O1312">
        <v>1134</v>
      </c>
      <c r="P1312" t="s">
        <v>58</v>
      </c>
      <c r="Q1312" t="s">
        <v>60</v>
      </c>
      <c r="R1312" t="s">
        <v>69</v>
      </c>
    </row>
    <row r="1313" spans="1:18" x14ac:dyDescent="0.25">
      <c r="A1313" t="s">
        <v>29</v>
      </c>
      <c r="B1313" t="s">
        <v>38</v>
      </c>
      <c r="C1313" t="s">
        <v>51</v>
      </c>
      <c r="D1313" t="s">
        <v>47</v>
      </c>
      <c r="E1313">
        <v>16</v>
      </c>
      <c r="F1313" t="str">
        <f t="shared" si="20"/>
        <v>Average Per Device1-in-10May Monthly System Peak Day30% Cycling16</v>
      </c>
      <c r="G1313">
        <v>3.9481700000000002</v>
      </c>
      <c r="H1313">
        <v>4.1848089999999996</v>
      </c>
      <c r="I1313">
        <v>86.379300000000001</v>
      </c>
      <c r="J1313">
        <v>-0.4350368</v>
      </c>
      <c r="K1313">
        <v>-3.8205099999999999E-2</v>
      </c>
      <c r="L1313">
        <v>0.2366393</v>
      </c>
      <c r="M1313">
        <v>0.51148369999999999</v>
      </c>
      <c r="N1313">
        <v>0.90831530000000005</v>
      </c>
      <c r="O1313">
        <v>1134</v>
      </c>
      <c r="P1313" t="s">
        <v>58</v>
      </c>
      <c r="Q1313" t="s">
        <v>60</v>
      </c>
      <c r="R1313" t="s">
        <v>69</v>
      </c>
    </row>
    <row r="1314" spans="1:18" x14ac:dyDescent="0.25">
      <c r="A1314" t="s">
        <v>43</v>
      </c>
      <c r="B1314" t="s">
        <v>38</v>
      </c>
      <c r="C1314" t="s">
        <v>51</v>
      </c>
      <c r="D1314" t="s">
        <v>47</v>
      </c>
      <c r="E1314">
        <v>16</v>
      </c>
      <c r="F1314" t="str">
        <f t="shared" si="20"/>
        <v>Aggregate1-in-10May Monthly System Peak Day30% Cycling16</v>
      </c>
      <c r="G1314">
        <v>12.80392</v>
      </c>
      <c r="H1314">
        <v>13.571339999999999</v>
      </c>
      <c r="I1314">
        <v>86.379300000000001</v>
      </c>
      <c r="J1314">
        <v>-1.4108240000000001</v>
      </c>
      <c r="K1314">
        <v>-0.1238992</v>
      </c>
      <c r="L1314">
        <v>0.76742120000000003</v>
      </c>
      <c r="M1314">
        <v>1.6587419999999999</v>
      </c>
      <c r="N1314">
        <v>2.9456669999999998</v>
      </c>
      <c r="O1314">
        <v>1134</v>
      </c>
      <c r="P1314" t="s">
        <v>58</v>
      </c>
      <c r="Q1314" t="s">
        <v>60</v>
      </c>
      <c r="R1314" t="s">
        <v>69</v>
      </c>
    </row>
    <row r="1315" spans="1:18" x14ac:dyDescent="0.25">
      <c r="A1315" t="s">
        <v>30</v>
      </c>
      <c r="B1315" t="s">
        <v>38</v>
      </c>
      <c r="C1315" t="s">
        <v>51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0.89104459999999996</v>
      </c>
      <c r="H1315">
        <v>0.97363500000000003</v>
      </c>
      <c r="I1315">
        <v>85.644099999999995</v>
      </c>
      <c r="J1315">
        <v>-0.13098879999999999</v>
      </c>
      <c r="K1315">
        <v>-4.8044999999999997E-3</v>
      </c>
      <c r="L1315">
        <v>8.2590300000000005E-2</v>
      </c>
      <c r="M1315">
        <v>0.1699852</v>
      </c>
      <c r="N1315">
        <v>0.29616949999999997</v>
      </c>
      <c r="O1315">
        <v>3540</v>
      </c>
      <c r="P1315" t="s">
        <v>58</v>
      </c>
      <c r="Q1315" t="s">
        <v>60</v>
      </c>
      <c r="R1315" t="s">
        <v>69</v>
      </c>
    </row>
    <row r="1316" spans="1:18" x14ac:dyDescent="0.25">
      <c r="A1316" t="s">
        <v>28</v>
      </c>
      <c r="B1316" t="s">
        <v>38</v>
      </c>
      <c r="C1316" t="s">
        <v>51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7.5176730000000003</v>
      </c>
      <c r="H1316">
        <v>8.2144809999999993</v>
      </c>
      <c r="I1316">
        <v>85.644099999999995</v>
      </c>
      <c r="J1316">
        <v>-1.1051420000000001</v>
      </c>
      <c r="K1316">
        <v>-4.0535399999999999E-2</v>
      </c>
      <c r="L1316">
        <v>0.69680810000000004</v>
      </c>
      <c r="M1316">
        <v>1.4341520000000001</v>
      </c>
      <c r="N1316">
        <v>2.498758</v>
      </c>
      <c r="O1316">
        <v>3540</v>
      </c>
      <c r="P1316" t="s">
        <v>58</v>
      </c>
      <c r="Q1316" t="s">
        <v>60</v>
      </c>
      <c r="R1316" t="s">
        <v>69</v>
      </c>
    </row>
    <row r="1317" spans="1:18" x14ac:dyDescent="0.25">
      <c r="A1317" t="s">
        <v>29</v>
      </c>
      <c r="B1317" t="s">
        <v>38</v>
      </c>
      <c r="C1317" t="s">
        <v>51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3.4158080000000002</v>
      </c>
      <c r="H1317">
        <v>3.7324169999999999</v>
      </c>
      <c r="I1317">
        <v>85.644099999999995</v>
      </c>
      <c r="J1317">
        <v>-0.50214400000000003</v>
      </c>
      <c r="K1317">
        <v>-1.84181E-2</v>
      </c>
      <c r="L1317">
        <v>0.31660899999999997</v>
      </c>
      <c r="M1317">
        <v>0.65163610000000005</v>
      </c>
      <c r="N1317">
        <v>1.135362</v>
      </c>
      <c r="O1317">
        <v>3540</v>
      </c>
      <c r="P1317" t="s">
        <v>58</v>
      </c>
      <c r="Q1317" t="s">
        <v>60</v>
      </c>
      <c r="R1317" t="s">
        <v>69</v>
      </c>
    </row>
    <row r="1318" spans="1:18" x14ac:dyDescent="0.25">
      <c r="A1318" t="s">
        <v>43</v>
      </c>
      <c r="B1318" t="s">
        <v>38</v>
      </c>
      <c r="C1318" t="s">
        <v>51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26.612559999999998</v>
      </c>
      <c r="H1318">
        <v>29.079260000000001</v>
      </c>
      <c r="I1318">
        <v>85.644099999999995</v>
      </c>
      <c r="J1318">
        <v>-3.912204</v>
      </c>
      <c r="K1318">
        <v>-0.14349529999999999</v>
      </c>
      <c r="L1318">
        <v>2.466701</v>
      </c>
      <c r="M1318">
        <v>5.0768969999999998</v>
      </c>
      <c r="N1318">
        <v>8.8456050000000008</v>
      </c>
      <c r="O1318">
        <v>3540</v>
      </c>
      <c r="P1318" t="s">
        <v>58</v>
      </c>
      <c r="Q1318" t="s">
        <v>60</v>
      </c>
      <c r="R1318" t="s">
        <v>69</v>
      </c>
    </row>
    <row r="1319" spans="1:18" x14ac:dyDescent="0.25">
      <c r="A1319" t="s">
        <v>30</v>
      </c>
      <c r="B1319" t="s">
        <v>38</v>
      </c>
      <c r="C1319" t="s">
        <v>51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0.92249400000000004</v>
      </c>
      <c r="H1319">
        <v>0.99988929999999998</v>
      </c>
      <c r="I1319">
        <v>85.822400000000002</v>
      </c>
      <c r="J1319">
        <v>-0.1264951</v>
      </c>
      <c r="K1319">
        <v>-6.0350999999999998E-3</v>
      </c>
      <c r="L1319">
        <v>7.7395199999999997E-2</v>
      </c>
      <c r="M1319">
        <v>0.16082540000000001</v>
      </c>
      <c r="N1319">
        <v>0.28128550000000002</v>
      </c>
      <c r="O1319">
        <v>4674</v>
      </c>
      <c r="P1319" t="s">
        <v>58</v>
      </c>
      <c r="Q1319" t="s">
        <v>60</v>
      </c>
    </row>
    <row r="1320" spans="1:18" x14ac:dyDescent="0.25">
      <c r="A1320" t="s">
        <v>28</v>
      </c>
      <c r="B1320" t="s">
        <v>38</v>
      </c>
      <c r="C1320" t="s">
        <v>51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8.3705770000000008</v>
      </c>
      <c r="H1320">
        <v>9.072851</v>
      </c>
      <c r="I1320">
        <v>85.822400000000002</v>
      </c>
      <c r="J1320">
        <v>-1.1477980000000001</v>
      </c>
      <c r="K1320">
        <v>-5.4761200000000003E-2</v>
      </c>
      <c r="L1320">
        <v>0.70227280000000003</v>
      </c>
      <c r="M1320">
        <v>1.4593069999999999</v>
      </c>
      <c r="N1320">
        <v>2.5523440000000002</v>
      </c>
      <c r="O1320">
        <v>4674</v>
      </c>
      <c r="P1320" t="s">
        <v>58</v>
      </c>
      <c r="Q1320" t="s">
        <v>60</v>
      </c>
    </row>
    <row r="1321" spans="1:18" x14ac:dyDescent="0.25">
      <c r="A1321" t="s">
        <v>29</v>
      </c>
      <c r="B1321" t="s">
        <v>38</v>
      </c>
      <c r="C1321" t="s">
        <v>51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3.5457749999999999</v>
      </c>
      <c r="H1321">
        <v>3.8432569999999999</v>
      </c>
      <c r="I1321">
        <v>85.822400000000002</v>
      </c>
      <c r="J1321">
        <v>-0.486207</v>
      </c>
      <c r="K1321">
        <v>-2.31968E-2</v>
      </c>
      <c r="L1321">
        <v>0.29748259999999999</v>
      </c>
      <c r="M1321">
        <v>0.61816199999999999</v>
      </c>
      <c r="N1321">
        <v>1.081172</v>
      </c>
      <c r="O1321">
        <v>4674</v>
      </c>
      <c r="P1321" t="s">
        <v>58</v>
      </c>
      <c r="Q1321" t="s">
        <v>60</v>
      </c>
    </row>
    <row r="1322" spans="1:18" x14ac:dyDescent="0.25">
      <c r="A1322" t="s">
        <v>43</v>
      </c>
      <c r="B1322" t="s">
        <v>38</v>
      </c>
      <c r="C1322" t="s">
        <v>51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39.124079999999999</v>
      </c>
      <c r="H1322">
        <v>42.406500000000001</v>
      </c>
      <c r="I1322">
        <v>85.822400000000002</v>
      </c>
      <c r="J1322">
        <v>-5.364808</v>
      </c>
      <c r="K1322">
        <v>-0.25595390000000001</v>
      </c>
      <c r="L1322">
        <v>3.2824230000000001</v>
      </c>
      <c r="M1322">
        <v>6.8208000000000002</v>
      </c>
      <c r="N1322">
        <v>11.929650000000001</v>
      </c>
      <c r="O1322">
        <v>4674</v>
      </c>
      <c r="P1322" t="s">
        <v>58</v>
      </c>
      <c r="Q1322" t="s">
        <v>60</v>
      </c>
    </row>
    <row r="1323" spans="1:18" x14ac:dyDescent="0.25">
      <c r="A1323" t="s">
        <v>30</v>
      </c>
      <c r="B1323" t="s">
        <v>38</v>
      </c>
      <c r="C1323" t="s">
        <v>52</v>
      </c>
      <c r="D1323" t="s">
        <v>47</v>
      </c>
      <c r="E1323">
        <v>16</v>
      </c>
      <c r="F1323" t="str">
        <f t="shared" si="20"/>
        <v>Average Per Ton1-in-10October Monthly System Peak Day30% Cycling16</v>
      </c>
      <c r="G1323">
        <v>1.0236559999999999</v>
      </c>
      <c r="H1323">
        <v>1.084835</v>
      </c>
      <c r="I1323">
        <v>87.621499999999997</v>
      </c>
      <c r="J1323">
        <v>-0.1121386</v>
      </c>
      <c r="K1323">
        <v>-9.7414000000000008E-3</v>
      </c>
      <c r="L1323">
        <v>6.1178499999999997E-2</v>
      </c>
      <c r="M1323">
        <v>0.13209850000000001</v>
      </c>
      <c r="N1323">
        <v>0.2344956</v>
      </c>
      <c r="O1323">
        <v>1134</v>
      </c>
      <c r="P1323" t="s">
        <v>58</v>
      </c>
      <c r="Q1323" t="s">
        <v>60</v>
      </c>
      <c r="R1323" t="s">
        <v>70</v>
      </c>
    </row>
    <row r="1324" spans="1:18" x14ac:dyDescent="0.25">
      <c r="A1324" t="s">
        <v>28</v>
      </c>
      <c r="B1324" t="s">
        <v>38</v>
      </c>
      <c r="C1324" t="s">
        <v>52</v>
      </c>
      <c r="D1324" t="s">
        <v>47</v>
      </c>
      <c r="E1324">
        <v>16</v>
      </c>
      <c r="F1324" t="str">
        <f t="shared" si="20"/>
        <v>Average Per Premise1-in-10October Monthly System Peak Day30% Cycling16</v>
      </c>
      <c r="G1324">
        <v>11.32386</v>
      </c>
      <c r="H1324">
        <v>12.000629999999999</v>
      </c>
      <c r="I1324">
        <v>87.621499999999997</v>
      </c>
      <c r="J1324">
        <v>-1.240496</v>
      </c>
      <c r="K1324">
        <v>-0.1077616</v>
      </c>
      <c r="L1324">
        <v>0.67676700000000001</v>
      </c>
      <c r="M1324">
        <v>1.461295</v>
      </c>
      <c r="N1324">
        <v>2.5940300000000001</v>
      </c>
      <c r="O1324">
        <v>1134</v>
      </c>
      <c r="P1324" t="s">
        <v>58</v>
      </c>
      <c r="Q1324" t="s">
        <v>60</v>
      </c>
      <c r="R1324" t="s">
        <v>70</v>
      </c>
    </row>
    <row r="1325" spans="1:18" x14ac:dyDescent="0.25">
      <c r="A1325" t="s">
        <v>29</v>
      </c>
      <c r="B1325" t="s">
        <v>38</v>
      </c>
      <c r="C1325" t="s">
        <v>52</v>
      </c>
      <c r="D1325" t="s">
        <v>47</v>
      </c>
      <c r="E1325">
        <v>16</v>
      </c>
      <c r="F1325" t="str">
        <f t="shared" si="20"/>
        <v>Average Per Device1-in-10October Monthly System Peak Day30% Cycling16</v>
      </c>
      <c r="G1325">
        <v>3.9596849999999999</v>
      </c>
      <c r="H1325">
        <v>4.1963340000000002</v>
      </c>
      <c r="I1325">
        <v>87.621499999999997</v>
      </c>
      <c r="J1325">
        <v>-0.43377199999999999</v>
      </c>
      <c r="K1325">
        <v>-3.7681699999999999E-2</v>
      </c>
      <c r="L1325">
        <v>0.23664930000000001</v>
      </c>
      <c r="M1325">
        <v>0.51098030000000005</v>
      </c>
      <c r="N1325">
        <v>0.90707059999999995</v>
      </c>
      <c r="O1325">
        <v>1134</v>
      </c>
      <c r="P1325" t="s">
        <v>58</v>
      </c>
      <c r="Q1325" t="s">
        <v>60</v>
      </c>
      <c r="R1325" t="s">
        <v>70</v>
      </c>
    </row>
    <row r="1326" spans="1:18" x14ac:dyDescent="0.25">
      <c r="A1326" t="s">
        <v>43</v>
      </c>
      <c r="B1326" t="s">
        <v>38</v>
      </c>
      <c r="C1326" t="s">
        <v>52</v>
      </c>
      <c r="D1326" t="s">
        <v>47</v>
      </c>
      <c r="E1326">
        <v>16</v>
      </c>
      <c r="F1326" t="str">
        <f t="shared" si="20"/>
        <v>Aggregate1-in-10October Monthly System Peak Day30% Cycling16</v>
      </c>
      <c r="G1326">
        <v>12.84126</v>
      </c>
      <c r="H1326">
        <v>13.60871</v>
      </c>
      <c r="I1326">
        <v>87.621499999999997</v>
      </c>
      <c r="J1326">
        <v>-1.4067229999999999</v>
      </c>
      <c r="K1326">
        <v>-0.12220159999999999</v>
      </c>
      <c r="L1326">
        <v>0.76745370000000002</v>
      </c>
      <c r="M1326">
        <v>1.6571089999999999</v>
      </c>
      <c r="N1326">
        <v>2.94163</v>
      </c>
      <c r="O1326">
        <v>1134</v>
      </c>
      <c r="P1326" t="s">
        <v>58</v>
      </c>
      <c r="Q1326" t="s">
        <v>60</v>
      </c>
      <c r="R1326" t="s">
        <v>70</v>
      </c>
    </row>
    <row r="1327" spans="1:18" x14ac:dyDescent="0.25">
      <c r="A1327" t="s">
        <v>30</v>
      </c>
      <c r="B1327" t="s">
        <v>38</v>
      </c>
      <c r="C1327" t="s">
        <v>52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0.89515370000000005</v>
      </c>
      <c r="H1327">
        <v>0.97798439999999998</v>
      </c>
      <c r="I1327">
        <v>86.884100000000004</v>
      </c>
      <c r="J1327">
        <v>-0.13053239999999999</v>
      </c>
      <c r="K1327">
        <v>-4.4758000000000003E-3</v>
      </c>
      <c r="L1327">
        <v>8.2830699999999993E-2</v>
      </c>
      <c r="M1327">
        <v>0.17013719999999999</v>
      </c>
      <c r="N1327">
        <v>0.29619380000000001</v>
      </c>
      <c r="O1327">
        <v>3540</v>
      </c>
      <c r="P1327" t="s">
        <v>58</v>
      </c>
      <c r="Q1327" t="s">
        <v>60</v>
      </c>
      <c r="R1327" t="s">
        <v>70</v>
      </c>
    </row>
    <row r="1328" spans="1:18" x14ac:dyDescent="0.25">
      <c r="A1328" t="s">
        <v>28</v>
      </c>
      <c r="B1328" t="s">
        <v>38</v>
      </c>
      <c r="C1328" t="s">
        <v>52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7.5523410000000002</v>
      </c>
      <c r="H1328">
        <v>8.2511770000000002</v>
      </c>
      <c r="I1328">
        <v>86.884100000000004</v>
      </c>
      <c r="J1328">
        <v>-1.1012919999999999</v>
      </c>
      <c r="K1328">
        <v>-3.7761799999999998E-2</v>
      </c>
      <c r="L1328">
        <v>0.69883589999999995</v>
      </c>
      <c r="M1328">
        <v>1.4354340000000001</v>
      </c>
      <c r="N1328">
        <v>2.498964</v>
      </c>
      <c r="O1328">
        <v>3540</v>
      </c>
      <c r="P1328" t="s">
        <v>58</v>
      </c>
      <c r="Q1328" t="s">
        <v>60</v>
      </c>
      <c r="R1328" t="s">
        <v>70</v>
      </c>
    </row>
    <row r="1329" spans="1:18" x14ac:dyDescent="0.25">
      <c r="A1329" t="s">
        <v>29</v>
      </c>
      <c r="B1329" t="s">
        <v>38</v>
      </c>
      <c r="C1329" t="s">
        <v>52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3.4315600000000002</v>
      </c>
      <c r="H1329">
        <v>3.749091</v>
      </c>
      <c r="I1329">
        <v>86.884100000000004</v>
      </c>
      <c r="J1329">
        <v>-0.50039449999999996</v>
      </c>
      <c r="K1329">
        <v>-1.7157800000000001E-2</v>
      </c>
      <c r="L1329">
        <v>0.31753039999999999</v>
      </c>
      <c r="M1329">
        <v>0.65221859999999998</v>
      </c>
      <c r="N1329">
        <v>1.1354550000000001</v>
      </c>
      <c r="O1329">
        <v>3540</v>
      </c>
      <c r="P1329" t="s">
        <v>58</v>
      </c>
      <c r="Q1329" t="s">
        <v>60</v>
      </c>
      <c r="R1329" t="s">
        <v>70</v>
      </c>
    </row>
    <row r="1330" spans="1:18" x14ac:dyDescent="0.25">
      <c r="A1330" t="s">
        <v>43</v>
      </c>
      <c r="B1330" t="s">
        <v>38</v>
      </c>
      <c r="C1330" t="s">
        <v>52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26.735289999999999</v>
      </c>
      <c r="H1330">
        <v>29.209160000000001</v>
      </c>
      <c r="I1330">
        <v>86.884100000000004</v>
      </c>
      <c r="J1330">
        <v>-3.8985729999999998</v>
      </c>
      <c r="K1330">
        <v>-0.13367680000000001</v>
      </c>
      <c r="L1330">
        <v>2.4738790000000002</v>
      </c>
      <c r="M1330">
        <v>5.0814349999999999</v>
      </c>
      <c r="N1330">
        <v>8.8463309999999993</v>
      </c>
      <c r="O1330">
        <v>3540</v>
      </c>
      <c r="P1330" t="s">
        <v>58</v>
      </c>
      <c r="Q1330" t="s">
        <v>60</v>
      </c>
      <c r="R1330" t="s">
        <v>70</v>
      </c>
    </row>
    <row r="1331" spans="1:18" x14ac:dyDescent="0.25">
      <c r="A1331" t="s">
        <v>30</v>
      </c>
      <c r="B1331" t="s">
        <v>38</v>
      </c>
      <c r="C1331" t="s">
        <v>52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0.9263285</v>
      </c>
      <c r="H1331">
        <v>1.003906</v>
      </c>
      <c r="I1331">
        <v>87.063000000000002</v>
      </c>
      <c r="J1331">
        <v>-0.12607009999999999</v>
      </c>
      <c r="K1331">
        <v>-5.7532E-3</v>
      </c>
      <c r="L1331">
        <v>7.7577900000000005E-2</v>
      </c>
      <c r="M1331">
        <v>0.160909</v>
      </c>
      <c r="N1331">
        <v>0.28122580000000003</v>
      </c>
      <c r="O1331">
        <v>4674</v>
      </c>
      <c r="P1331" t="s">
        <v>58</v>
      </c>
      <c r="Q1331" t="s">
        <v>60</v>
      </c>
    </row>
    <row r="1332" spans="1:18" x14ac:dyDescent="0.25">
      <c r="A1332" t="s">
        <v>28</v>
      </c>
      <c r="B1332" t="s">
        <v>38</v>
      </c>
      <c r="C1332" t="s">
        <v>52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8.4053710000000006</v>
      </c>
      <c r="H1332">
        <v>9.1093010000000003</v>
      </c>
      <c r="I1332">
        <v>87.063000000000002</v>
      </c>
      <c r="J1332">
        <v>-1.143942</v>
      </c>
      <c r="K1332">
        <v>-5.2204E-2</v>
      </c>
      <c r="L1332">
        <v>0.70393030000000001</v>
      </c>
      <c r="M1332">
        <v>1.4600649999999999</v>
      </c>
      <c r="N1332">
        <v>2.5518019999999999</v>
      </c>
      <c r="O1332">
        <v>4674</v>
      </c>
      <c r="P1332" t="s">
        <v>58</v>
      </c>
      <c r="Q1332" t="s">
        <v>60</v>
      </c>
    </row>
    <row r="1333" spans="1:18" x14ac:dyDescent="0.25">
      <c r="A1333" t="s">
        <v>29</v>
      </c>
      <c r="B1333" t="s">
        <v>38</v>
      </c>
      <c r="C1333" t="s">
        <v>52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3.5605129999999998</v>
      </c>
      <c r="H1333">
        <v>3.858698</v>
      </c>
      <c r="I1333">
        <v>87.063000000000002</v>
      </c>
      <c r="J1333">
        <v>-0.48457349999999999</v>
      </c>
      <c r="K1333">
        <v>-2.2113600000000001E-2</v>
      </c>
      <c r="L1333">
        <v>0.29818470000000002</v>
      </c>
      <c r="M1333">
        <v>0.618483</v>
      </c>
      <c r="N1333">
        <v>1.080943</v>
      </c>
      <c r="O1333">
        <v>4674</v>
      </c>
      <c r="P1333" t="s">
        <v>58</v>
      </c>
      <c r="Q1333" t="s">
        <v>60</v>
      </c>
    </row>
    <row r="1334" spans="1:18" x14ac:dyDescent="0.25">
      <c r="A1334" t="s">
        <v>43</v>
      </c>
      <c r="B1334" t="s">
        <v>38</v>
      </c>
      <c r="C1334" t="s">
        <v>52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39.286700000000003</v>
      </c>
      <c r="H1334">
        <v>42.57687</v>
      </c>
      <c r="I1334">
        <v>87.063000000000002</v>
      </c>
      <c r="J1334">
        <v>-5.3467840000000004</v>
      </c>
      <c r="K1334">
        <v>-0.24400150000000001</v>
      </c>
      <c r="L1334">
        <v>3.2901699999999998</v>
      </c>
      <c r="M1334">
        <v>6.8243419999999997</v>
      </c>
      <c r="N1334">
        <v>11.92712</v>
      </c>
      <c r="O1334">
        <v>4674</v>
      </c>
      <c r="P1334" t="s">
        <v>58</v>
      </c>
      <c r="Q1334" t="s">
        <v>60</v>
      </c>
    </row>
    <row r="1335" spans="1:18" x14ac:dyDescent="0.25">
      <c r="A1335" t="s">
        <v>30</v>
      </c>
      <c r="B1335" t="s">
        <v>38</v>
      </c>
      <c r="C1335" t="s">
        <v>53</v>
      </c>
      <c r="D1335" t="s">
        <v>47</v>
      </c>
      <c r="E1335">
        <v>16</v>
      </c>
      <c r="F1335" t="str">
        <f t="shared" si="20"/>
        <v>Average Per Ton1-in-10September Monthly System Peak Day30% Cycling16</v>
      </c>
      <c r="G1335">
        <v>1.0785530000000001</v>
      </c>
      <c r="H1335">
        <v>1.1397790000000001</v>
      </c>
      <c r="I1335">
        <v>93.411500000000004</v>
      </c>
      <c r="J1335">
        <v>-0.11051270000000001</v>
      </c>
      <c r="K1335">
        <v>-9.0478999999999993E-3</v>
      </c>
      <c r="L1335">
        <v>6.1226299999999997E-2</v>
      </c>
      <c r="M1335">
        <v>0.13150049999999999</v>
      </c>
      <c r="N1335">
        <v>0.23296520000000001</v>
      </c>
      <c r="O1335">
        <v>1134</v>
      </c>
      <c r="P1335" t="s">
        <v>58</v>
      </c>
      <c r="Q1335" t="s">
        <v>60</v>
      </c>
      <c r="R1335" t="s">
        <v>71</v>
      </c>
    </row>
    <row r="1336" spans="1:18" x14ac:dyDescent="0.25">
      <c r="A1336" t="s">
        <v>28</v>
      </c>
      <c r="B1336" t="s">
        <v>38</v>
      </c>
      <c r="C1336" t="s">
        <v>53</v>
      </c>
      <c r="D1336" t="s">
        <v>47</v>
      </c>
      <c r="E1336">
        <v>16</v>
      </c>
      <c r="F1336" t="str">
        <f t="shared" si="20"/>
        <v>Average Per Premise1-in-10September Monthly System Peak Day30% Cycling16</v>
      </c>
      <c r="G1336">
        <v>11.93113</v>
      </c>
      <c r="H1336">
        <v>12.60843</v>
      </c>
      <c r="I1336">
        <v>93.411500000000004</v>
      </c>
      <c r="J1336">
        <v>-1.22251</v>
      </c>
      <c r="K1336">
        <v>-0.10008930000000001</v>
      </c>
      <c r="L1336">
        <v>0.6772956</v>
      </c>
      <c r="M1336">
        <v>1.4546809999999999</v>
      </c>
      <c r="N1336">
        <v>2.5771009999999999</v>
      </c>
      <c r="O1336">
        <v>1134</v>
      </c>
      <c r="P1336" t="s">
        <v>58</v>
      </c>
      <c r="Q1336" t="s">
        <v>60</v>
      </c>
      <c r="R1336" t="s">
        <v>71</v>
      </c>
    </row>
    <row r="1337" spans="1:18" x14ac:dyDescent="0.25">
      <c r="A1337" t="s">
        <v>29</v>
      </c>
      <c r="B1337" t="s">
        <v>38</v>
      </c>
      <c r="C1337" t="s">
        <v>53</v>
      </c>
      <c r="D1337" t="s">
        <v>47</v>
      </c>
      <c r="E1337">
        <v>16</v>
      </c>
      <c r="F1337" t="str">
        <f t="shared" si="20"/>
        <v>Average Per Device1-in-10September Monthly System Peak Day30% Cycling16</v>
      </c>
      <c r="G1337">
        <v>4.172034</v>
      </c>
      <c r="H1337">
        <v>4.4088669999999999</v>
      </c>
      <c r="I1337">
        <v>93.411500000000004</v>
      </c>
      <c r="J1337">
        <v>-0.42748259999999999</v>
      </c>
      <c r="K1337">
        <v>-3.4998899999999999E-2</v>
      </c>
      <c r="L1337">
        <v>0.23683419999999999</v>
      </c>
      <c r="M1337">
        <v>0.50866719999999999</v>
      </c>
      <c r="N1337">
        <v>0.90115089999999998</v>
      </c>
      <c r="O1337">
        <v>1134</v>
      </c>
      <c r="P1337" t="s">
        <v>58</v>
      </c>
      <c r="Q1337" t="s">
        <v>60</v>
      </c>
      <c r="R1337" t="s">
        <v>71</v>
      </c>
    </row>
    <row r="1338" spans="1:18" x14ac:dyDescent="0.25">
      <c r="A1338" t="s">
        <v>43</v>
      </c>
      <c r="B1338" t="s">
        <v>38</v>
      </c>
      <c r="C1338" t="s">
        <v>53</v>
      </c>
      <c r="D1338" t="s">
        <v>47</v>
      </c>
      <c r="E1338">
        <v>16</v>
      </c>
      <c r="F1338" t="str">
        <f t="shared" si="20"/>
        <v>Aggregate1-in-10September Monthly System Peak Day30% Cycling16</v>
      </c>
      <c r="G1338">
        <v>13.529909999999999</v>
      </c>
      <c r="H1338">
        <v>14.29796</v>
      </c>
      <c r="I1338">
        <v>93.411500000000004</v>
      </c>
      <c r="J1338">
        <v>-1.3863259999999999</v>
      </c>
      <c r="K1338">
        <v>-0.1135013</v>
      </c>
      <c r="L1338">
        <v>0.76805319999999999</v>
      </c>
      <c r="M1338">
        <v>1.649608</v>
      </c>
      <c r="N1338">
        <v>2.9224320000000001</v>
      </c>
      <c r="O1338">
        <v>1134</v>
      </c>
      <c r="P1338" t="s">
        <v>58</v>
      </c>
      <c r="Q1338" t="s">
        <v>60</v>
      </c>
      <c r="R1338" t="s">
        <v>71</v>
      </c>
    </row>
    <row r="1339" spans="1:18" x14ac:dyDescent="0.25">
      <c r="A1339" t="s">
        <v>30</v>
      </c>
      <c r="B1339" t="s">
        <v>38</v>
      </c>
      <c r="C1339" t="s">
        <v>53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0.98739399999999999</v>
      </c>
      <c r="H1339">
        <v>1.07562</v>
      </c>
      <c r="I1339">
        <v>91.913799999999995</v>
      </c>
      <c r="J1339">
        <v>-0.1246729</v>
      </c>
      <c r="K1339">
        <v>1.1095E-3</v>
      </c>
      <c r="L1339">
        <v>8.8226100000000002E-2</v>
      </c>
      <c r="M1339">
        <v>0.17534259999999999</v>
      </c>
      <c r="N1339">
        <v>0.30112499999999998</v>
      </c>
      <c r="O1339">
        <v>3540</v>
      </c>
      <c r="P1339" t="s">
        <v>58</v>
      </c>
      <c r="Q1339" t="s">
        <v>60</v>
      </c>
      <c r="R1339" t="s">
        <v>71</v>
      </c>
    </row>
    <row r="1340" spans="1:18" x14ac:dyDescent="0.25">
      <c r="A1340" t="s">
        <v>28</v>
      </c>
      <c r="B1340" t="s">
        <v>38</v>
      </c>
      <c r="C1340" t="s">
        <v>53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8.3305640000000007</v>
      </c>
      <c r="H1340">
        <v>9.0749200000000005</v>
      </c>
      <c r="I1340">
        <v>91.913799999999995</v>
      </c>
      <c r="J1340">
        <v>-1.0518559999999999</v>
      </c>
      <c r="K1340">
        <v>9.3609000000000001E-3</v>
      </c>
      <c r="L1340">
        <v>0.74435620000000002</v>
      </c>
      <c r="M1340">
        <v>1.479352</v>
      </c>
      <c r="N1340">
        <v>2.5405679999999999</v>
      </c>
      <c r="O1340">
        <v>3540</v>
      </c>
      <c r="P1340" t="s">
        <v>58</v>
      </c>
      <c r="Q1340" t="s">
        <v>60</v>
      </c>
      <c r="R1340" t="s">
        <v>71</v>
      </c>
    </row>
    <row r="1341" spans="1:18" x14ac:dyDescent="0.25">
      <c r="A1341" t="s">
        <v>29</v>
      </c>
      <c r="B1341" t="s">
        <v>38</v>
      </c>
      <c r="C1341" t="s">
        <v>53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3.7851620000000001</v>
      </c>
      <c r="H1341">
        <v>4.1233760000000004</v>
      </c>
      <c r="I1341">
        <v>91.913799999999995</v>
      </c>
      <c r="J1341">
        <v>-0.47793210000000003</v>
      </c>
      <c r="K1341">
        <v>4.2532999999999998E-3</v>
      </c>
      <c r="L1341">
        <v>0.3382135</v>
      </c>
      <c r="M1341">
        <v>0.67217360000000004</v>
      </c>
      <c r="N1341">
        <v>1.1543589999999999</v>
      </c>
      <c r="O1341">
        <v>3540</v>
      </c>
      <c r="P1341" t="s">
        <v>58</v>
      </c>
      <c r="Q1341" t="s">
        <v>60</v>
      </c>
      <c r="R1341" t="s">
        <v>71</v>
      </c>
    </row>
    <row r="1342" spans="1:18" x14ac:dyDescent="0.25">
      <c r="A1342" t="s">
        <v>43</v>
      </c>
      <c r="B1342" t="s">
        <v>38</v>
      </c>
      <c r="C1342" t="s">
        <v>53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29.490200000000002</v>
      </c>
      <c r="H1342">
        <v>32.125219999999999</v>
      </c>
      <c r="I1342">
        <v>91.913799999999995</v>
      </c>
      <c r="J1342">
        <v>-3.7235689999999999</v>
      </c>
      <c r="K1342">
        <v>3.31375E-2</v>
      </c>
      <c r="L1342">
        <v>2.6350210000000001</v>
      </c>
      <c r="M1342">
        <v>5.2369050000000001</v>
      </c>
      <c r="N1342">
        <v>8.9936109999999996</v>
      </c>
      <c r="O1342">
        <v>3540</v>
      </c>
      <c r="P1342" t="s">
        <v>58</v>
      </c>
      <c r="Q1342" t="s">
        <v>60</v>
      </c>
      <c r="R1342" t="s">
        <v>71</v>
      </c>
    </row>
    <row r="1343" spans="1:18" x14ac:dyDescent="0.25">
      <c r="A1343" t="s">
        <v>30</v>
      </c>
      <c r="B1343" t="s">
        <v>38</v>
      </c>
      <c r="C1343" t="s">
        <v>53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1.009509</v>
      </c>
      <c r="H1343">
        <v>1.0911850000000001</v>
      </c>
      <c r="I1343">
        <v>92.277199999999993</v>
      </c>
      <c r="J1343">
        <v>-0.1212377</v>
      </c>
      <c r="K1343">
        <v>-1.3546999999999999E-3</v>
      </c>
      <c r="L1343">
        <v>8.1675899999999996E-2</v>
      </c>
      <c r="M1343">
        <v>0.16470650000000001</v>
      </c>
      <c r="N1343">
        <v>0.2845895</v>
      </c>
      <c r="O1343">
        <v>4674</v>
      </c>
      <c r="P1343" t="s">
        <v>58</v>
      </c>
      <c r="Q1343" t="s">
        <v>60</v>
      </c>
    </row>
    <row r="1344" spans="1:18" x14ac:dyDescent="0.25">
      <c r="A1344" t="s">
        <v>28</v>
      </c>
      <c r="B1344" t="s">
        <v>38</v>
      </c>
      <c r="C1344" t="s">
        <v>53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9.1601389999999991</v>
      </c>
      <c r="H1344">
        <v>9.9012550000000008</v>
      </c>
      <c r="I1344">
        <v>92.277199999999993</v>
      </c>
      <c r="J1344">
        <v>-1.100093</v>
      </c>
      <c r="K1344">
        <v>-1.22921E-2</v>
      </c>
      <c r="L1344">
        <v>0.74111539999999998</v>
      </c>
      <c r="M1344">
        <v>1.494523</v>
      </c>
      <c r="N1344">
        <v>2.5823239999999998</v>
      </c>
      <c r="O1344">
        <v>4674</v>
      </c>
      <c r="P1344" t="s">
        <v>58</v>
      </c>
      <c r="Q1344" t="s">
        <v>60</v>
      </c>
    </row>
    <row r="1345" spans="1:18" x14ac:dyDescent="0.25">
      <c r="A1345" t="s">
        <v>29</v>
      </c>
      <c r="B1345" t="s">
        <v>38</v>
      </c>
      <c r="C1345" t="s">
        <v>53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3.880233</v>
      </c>
      <c r="H1345">
        <v>4.1941689999999996</v>
      </c>
      <c r="I1345">
        <v>92.277199999999993</v>
      </c>
      <c r="J1345">
        <v>-0.4659991</v>
      </c>
      <c r="K1345">
        <v>-5.2069000000000004E-3</v>
      </c>
      <c r="L1345">
        <v>0.3139363</v>
      </c>
      <c r="M1345">
        <v>0.63307959999999996</v>
      </c>
      <c r="N1345">
        <v>1.093872</v>
      </c>
      <c r="O1345">
        <v>4674</v>
      </c>
      <c r="P1345" t="s">
        <v>58</v>
      </c>
      <c r="Q1345" t="s">
        <v>60</v>
      </c>
    </row>
    <row r="1346" spans="1:18" x14ac:dyDescent="0.25">
      <c r="A1346" t="s">
        <v>43</v>
      </c>
      <c r="B1346" t="s">
        <v>38</v>
      </c>
      <c r="C1346" t="s">
        <v>53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42.814489999999999</v>
      </c>
      <c r="H1346">
        <v>46.278460000000003</v>
      </c>
      <c r="I1346">
        <v>92.277199999999993</v>
      </c>
      <c r="J1346">
        <v>-5.1418340000000002</v>
      </c>
      <c r="K1346">
        <v>-5.7453400000000002E-2</v>
      </c>
      <c r="L1346">
        <v>3.4639739999999999</v>
      </c>
      <c r="M1346">
        <v>6.9854000000000003</v>
      </c>
      <c r="N1346">
        <v>12.06978</v>
      </c>
      <c r="O1346">
        <v>4674</v>
      </c>
      <c r="P1346" t="s">
        <v>58</v>
      </c>
      <c r="Q1346" t="s">
        <v>60</v>
      </c>
    </row>
    <row r="1347" spans="1:18" x14ac:dyDescent="0.25">
      <c r="A1347" t="s">
        <v>30</v>
      </c>
      <c r="B1347" t="s">
        <v>38</v>
      </c>
      <c r="C1347" t="s">
        <v>48</v>
      </c>
      <c r="D1347" t="s">
        <v>47</v>
      </c>
      <c r="E1347">
        <v>17</v>
      </c>
      <c r="F1347" t="str">
        <f t="shared" ref="F1347:F1410" si="21">CONCATENATE(A1347,B1347,C1347,D1347,E1347)</f>
        <v>Average Per Ton1-in-10August Monthly System Peak Day30% Cycling17</v>
      </c>
      <c r="G1347">
        <v>0.99763000000000002</v>
      </c>
      <c r="H1347">
        <v>1.0511619999999999</v>
      </c>
      <c r="I1347">
        <v>87.8643</v>
      </c>
      <c r="J1347">
        <v>-9.6388000000000001E-2</v>
      </c>
      <c r="K1347">
        <v>-7.8142000000000003E-3</v>
      </c>
      <c r="L1347">
        <v>5.3531700000000002E-2</v>
      </c>
      <c r="M1347">
        <v>0.1148777</v>
      </c>
      <c r="N1347">
        <v>0.20345150000000001</v>
      </c>
      <c r="O1347">
        <v>1134</v>
      </c>
      <c r="P1347" t="s">
        <v>58</v>
      </c>
      <c r="Q1347" t="s">
        <v>60</v>
      </c>
      <c r="R1347" t="s">
        <v>66</v>
      </c>
    </row>
    <row r="1348" spans="1:18" x14ac:dyDescent="0.25">
      <c r="A1348" t="s">
        <v>28</v>
      </c>
      <c r="B1348" t="s">
        <v>38</v>
      </c>
      <c r="C1348" t="s">
        <v>48</v>
      </c>
      <c r="D1348" t="s">
        <v>47</v>
      </c>
      <c r="E1348">
        <v>17</v>
      </c>
      <c r="F1348" t="str">
        <f t="shared" si="21"/>
        <v>Average Per Premise1-in-10August Monthly System Peak Day30% Cycling17</v>
      </c>
      <c r="G1348">
        <v>11.03595</v>
      </c>
      <c r="H1348">
        <v>11.628130000000001</v>
      </c>
      <c r="I1348">
        <v>87.8643</v>
      </c>
      <c r="J1348">
        <v>-1.06626</v>
      </c>
      <c r="K1348">
        <v>-8.6442000000000005E-2</v>
      </c>
      <c r="L1348">
        <v>0.59217710000000001</v>
      </c>
      <c r="M1348">
        <v>1.270796</v>
      </c>
      <c r="N1348">
        <v>2.2506149999999998</v>
      </c>
      <c r="O1348">
        <v>1134</v>
      </c>
      <c r="P1348" t="s">
        <v>58</v>
      </c>
      <c r="Q1348" t="s">
        <v>60</v>
      </c>
      <c r="R1348" t="s">
        <v>66</v>
      </c>
    </row>
    <row r="1349" spans="1:18" x14ac:dyDescent="0.25">
      <c r="A1349" t="s">
        <v>29</v>
      </c>
      <c r="B1349" t="s">
        <v>38</v>
      </c>
      <c r="C1349" t="s">
        <v>48</v>
      </c>
      <c r="D1349" t="s">
        <v>47</v>
      </c>
      <c r="E1349">
        <v>17</v>
      </c>
      <c r="F1349" t="str">
        <f t="shared" si="21"/>
        <v>Average Per Device1-in-10August Monthly System Peak Day30% Cycling17</v>
      </c>
      <c r="G1349">
        <v>3.8590100000000001</v>
      </c>
      <c r="H1349">
        <v>4.0660800000000004</v>
      </c>
      <c r="I1349">
        <v>87.8643</v>
      </c>
      <c r="J1349">
        <v>-0.3728458</v>
      </c>
      <c r="K1349">
        <v>-3.0226699999999999E-2</v>
      </c>
      <c r="L1349">
        <v>0.20707030000000001</v>
      </c>
      <c r="M1349">
        <v>0.44436720000000002</v>
      </c>
      <c r="N1349">
        <v>0.78698639999999997</v>
      </c>
      <c r="O1349">
        <v>1134</v>
      </c>
      <c r="P1349" t="s">
        <v>58</v>
      </c>
      <c r="Q1349" t="s">
        <v>60</v>
      </c>
      <c r="R1349" t="s">
        <v>66</v>
      </c>
    </row>
    <row r="1350" spans="1:18" x14ac:dyDescent="0.25">
      <c r="A1350" t="s">
        <v>43</v>
      </c>
      <c r="B1350" t="s">
        <v>38</v>
      </c>
      <c r="C1350" t="s">
        <v>48</v>
      </c>
      <c r="D1350" t="s">
        <v>47</v>
      </c>
      <c r="E1350">
        <v>17</v>
      </c>
      <c r="F1350" t="str">
        <f t="shared" si="21"/>
        <v>Aggregate1-in-10August Monthly System Peak Day30% Cycling17</v>
      </c>
      <c r="G1350">
        <v>12.51477</v>
      </c>
      <c r="H1350">
        <v>13.186299999999999</v>
      </c>
      <c r="I1350">
        <v>87.8643</v>
      </c>
      <c r="J1350">
        <v>-1.209139</v>
      </c>
      <c r="K1350">
        <v>-9.8025200000000007E-2</v>
      </c>
      <c r="L1350">
        <v>0.67152889999999998</v>
      </c>
      <c r="M1350">
        <v>1.4410829999999999</v>
      </c>
      <c r="N1350">
        <v>2.552197</v>
      </c>
      <c r="O1350">
        <v>1134</v>
      </c>
      <c r="P1350" t="s">
        <v>58</v>
      </c>
      <c r="Q1350" t="s">
        <v>60</v>
      </c>
      <c r="R1350" t="s">
        <v>66</v>
      </c>
    </row>
    <row r="1351" spans="1:18" x14ac:dyDescent="0.25">
      <c r="A1351" t="s">
        <v>30</v>
      </c>
      <c r="B1351" t="s">
        <v>38</v>
      </c>
      <c r="C1351" t="s">
        <v>48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0.8914666</v>
      </c>
      <c r="H1351">
        <v>0.97409000000000001</v>
      </c>
      <c r="I1351">
        <v>87.209000000000003</v>
      </c>
      <c r="J1351">
        <v>-0.1211512</v>
      </c>
      <c r="K1351">
        <v>-7.5949999999999998E-4</v>
      </c>
      <c r="L1351">
        <v>8.2623500000000002E-2</v>
      </c>
      <c r="M1351">
        <v>0.1660064</v>
      </c>
      <c r="N1351">
        <v>0.28639819999999999</v>
      </c>
      <c r="O1351">
        <v>3540</v>
      </c>
      <c r="P1351" t="s">
        <v>58</v>
      </c>
      <c r="Q1351" t="s">
        <v>60</v>
      </c>
      <c r="R1351" t="s">
        <v>66</v>
      </c>
    </row>
    <row r="1352" spans="1:18" x14ac:dyDescent="0.25">
      <c r="A1352" t="s">
        <v>28</v>
      </c>
      <c r="B1352" t="s">
        <v>38</v>
      </c>
      <c r="C1352" t="s">
        <v>48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7.5212320000000004</v>
      </c>
      <c r="H1352">
        <v>8.2183200000000003</v>
      </c>
      <c r="I1352">
        <v>87.209000000000003</v>
      </c>
      <c r="J1352">
        <v>-1.022143</v>
      </c>
      <c r="K1352">
        <v>-6.4075E-3</v>
      </c>
      <c r="L1352">
        <v>0.69708789999999998</v>
      </c>
      <c r="M1352">
        <v>1.4005829999999999</v>
      </c>
      <c r="N1352">
        <v>2.4163190000000001</v>
      </c>
      <c r="O1352">
        <v>3540</v>
      </c>
      <c r="P1352" t="s">
        <v>58</v>
      </c>
      <c r="Q1352" t="s">
        <v>60</v>
      </c>
      <c r="R1352" t="s">
        <v>66</v>
      </c>
    </row>
    <row r="1353" spans="1:18" x14ac:dyDescent="0.25">
      <c r="A1353" t="s">
        <v>29</v>
      </c>
      <c r="B1353" t="s">
        <v>38</v>
      </c>
      <c r="C1353" t="s">
        <v>48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3.4174259999999999</v>
      </c>
      <c r="H1353">
        <v>3.734162</v>
      </c>
      <c r="I1353">
        <v>87.209000000000003</v>
      </c>
      <c r="J1353">
        <v>-0.4644316</v>
      </c>
      <c r="K1353">
        <v>-2.9114000000000002E-3</v>
      </c>
      <c r="L1353">
        <v>0.31673610000000002</v>
      </c>
      <c r="M1353">
        <v>0.63638360000000005</v>
      </c>
      <c r="N1353">
        <v>1.097904</v>
      </c>
      <c r="O1353">
        <v>3540</v>
      </c>
      <c r="P1353" t="s">
        <v>58</v>
      </c>
      <c r="Q1353" t="s">
        <v>60</v>
      </c>
      <c r="R1353" t="s">
        <v>66</v>
      </c>
    </row>
    <row r="1354" spans="1:18" x14ac:dyDescent="0.25">
      <c r="A1354" t="s">
        <v>43</v>
      </c>
      <c r="B1354" t="s">
        <v>38</v>
      </c>
      <c r="C1354" t="s">
        <v>48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26.625160000000001</v>
      </c>
      <c r="H1354">
        <v>29.092849999999999</v>
      </c>
      <c r="I1354">
        <v>87.209000000000003</v>
      </c>
      <c r="J1354">
        <v>-3.6183860000000001</v>
      </c>
      <c r="K1354">
        <v>-2.2682500000000001E-2</v>
      </c>
      <c r="L1354">
        <v>2.4676909999999999</v>
      </c>
      <c r="M1354">
        <v>4.9580640000000002</v>
      </c>
      <c r="N1354">
        <v>8.5537679999999998</v>
      </c>
      <c r="O1354">
        <v>3540</v>
      </c>
      <c r="P1354" t="s">
        <v>58</v>
      </c>
      <c r="Q1354" t="s">
        <v>60</v>
      </c>
      <c r="R1354" t="s">
        <v>66</v>
      </c>
    </row>
    <row r="1355" spans="1:18" x14ac:dyDescent="0.25">
      <c r="A1355" t="s">
        <v>30</v>
      </c>
      <c r="B1355" t="s">
        <v>38</v>
      </c>
      <c r="C1355" t="s">
        <v>48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0.91722179999999998</v>
      </c>
      <c r="H1355">
        <v>0.99278759999999999</v>
      </c>
      <c r="I1355">
        <v>87.367999999999995</v>
      </c>
      <c r="J1355">
        <v>-0.1151436</v>
      </c>
      <c r="K1355">
        <v>-2.4708999999999998E-3</v>
      </c>
      <c r="L1355">
        <v>7.5565800000000002E-2</v>
      </c>
      <c r="M1355">
        <v>0.15360260000000001</v>
      </c>
      <c r="N1355">
        <v>0.26627529999999999</v>
      </c>
      <c r="O1355">
        <v>4674</v>
      </c>
      <c r="P1355" t="s">
        <v>58</v>
      </c>
      <c r="Q1355" t="s">
        <v>60</v>
      </c>
    </row>
    <row r="1356" spans="1:18" x14ac:dyDescent="0.25">
      <c r="A1356" t="s">
        <v>28</v>
      </c>
      <c r="B1356" t="s">
        <v>38</v>
      </c>
      <c r="C1356" t="s">
        <v>48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8.3227379999999993</v>
      </c>
      <c r="H1356">
        <v>9.0084110000000006</v>
      </c>
      <c r="I1356">
        <v>87.367999999999995</v>
      </c>
      <c r="J1356">
        <v>-1.044797</v>
      </c>
      <c r="K1356">
        <v>-2.2420900000000001E-2</v>
      </c>
      <c r="L1356">
        <v>0.68567350000000005</v>
      </c>
      <c r="M1356">
        <v>1.3937679999999999</v>
      </c>
      <c r="N1356">
        <v>2.4161440000000001</v>
      </c>
      <c r="O1356">
        <v>4674</v>
      </c>
      <c r="P1356" t="s">
        <v>58</v>
      </c>
      <c r="Q1356" t="s">
        <v>60</v>
      </c>
    </row>
    <row r="1357" spans="1:18" x14ac:dyDescent="0.25">
      <c r="A1357" t="s">
        <v>29</v>
      </c>
      <c r="B1357" t="s">
        <v>38</v>
      </c>
      <c r="C1357" t="s">
        <v>48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3.5255100000000001</v>
      </c>
      <c r="H1357">
        <v>3.8159610000000002</v>
      </c>
      <c r="I1357">
        <v>87.367999999999995</v>
      </c>
      <c r="J1357">
        <v>-0.44257570000000002</v>
      </c>
      <c r="K1357">
        <v>-9.4975000000000007E-3</v>
      </c>
      <c r="L1357">
        <v>0.29045110000000002</v>
      </c>
      <c r="M1357">
        <v>0.59039969999999997</v>
      </c>
      <c r="N1357">
        <v>1.0234780000000001</v>
      </c>
      <c r="O1357">
        <v>4674</v>
      </c>
      <c r="P1357" t="s">
        <v>58</v>
      </c>
      <c r="Q1357" t="s">
        <v>60</v>
      </c>
    </row>
    <row r="1358" spans="1:18" x14ac:dyDescent="0.25">
      <c r="A1358" t="s">
        <v>43</v>
      </c>
      <c r="B1358" t="s">
        <v>38</v>
      </c>
      <c r="C1358" t="s">
        <v>48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38.900480000000002</v>
      </c>
      <c r="H1358">
        <v>42.105319999999999</v>
      </c>
      <c r="I1358">
        <v>87.367999999999995</v>
      </c>
      <c r="J1358">
        <v>-4.8833799999999998</v>
      </c>
      <c r="K1358">
        <v>-0.1047954</v>
      </c>
      <c r="L1358">
        <v>3.2048380000000001</v>
      </c>
      <c r="M1358">
        <v>6.5144710000000003</v>
      </c>
      <c r="N1358">
        <v>11.293049999999999</v>
      </c>
      <c r="O1358">
        <v>4674</v>
      </c>
      <c r="P1358" t="s">
        <v>58</v>
      </c>
      <c r="Q1358" t="s">
        <v>60</v>
      </c>
    </row>
    <row r="1359" spans="1:18" x14ac:dyDescent="0.25">
      <c r="A1359" t="s">
        <v>30</v>
      </c>
      <c r="B1359" t="s">
        <v>38</v>
      </c>
      <c r="C1359" t="s">
        <v>37</v>
      </c>
      <c r="D1359" t="s">
        <v>47</v>
      </c>
      <c r="E1359">
        <v>17</v>
      </c>
      <c r="F1359" t="str">
        <f t="shared" si="21"/>
        <v>Average Per Ton1-in-10August Typical Event Day30% Cycling17</v>
      </c>
      <c r="G1359">
        <v>0.9865178</v>
      </c>
      <c r="H1359">
        <v>1.040041</v>
      </c>
      <c r="I1359">
        <v>87.527699999999996</v>
      </c>
      <c r="J1359">
        <v>-9.6789600000000003E-2</v>
      </c>
      <c r="K1359">
        <v>-7.9837999999999992E-3</v>
      </c>
      <c r="L1359">
        <v>5.3522800000000002E-2</v>
      </c>
      <c r="M1359">
        <v>0.1150294</v>
      </c>
      <c r="N1359">
        <v>0.20383509999999999</v>
      </c>
      <c r="O1359">
        <v>1134</v>
      </c>
      <c r="P1359" t="s">
        <v>58</v>
      </c>
      <c r="Q1359" t="s">
        <v>60</v>
      </c>
      <c r="R1359" t="s">
        <v>66</v>
      </c>
    </row>
    <row r="1360" spans="1:18" x14ac:dyDescent="0.25">
      <c r="A1360" t="s">
        <v>28</v>
      </c>
      <c r="B1360" t="s">
        <v>38</v>
      </c>
      <c r="C1360" t="s">
        <v>37</v>
      </c>
      <c r="D1360" t="s">
        <v>47</v>
      </c>
      <c r="E1360">
        <v>17</v>
      </c>
      <c r="F1360" t="str">
        <f t="shared" si="21"/>
        <v>Average Per Premise1-in-10August Typical Event Day30% Cycling17</v>
      </c>
      <c r="G1360">
        <v>10.913029999999999</v>
      </c>
      <c r="H1360">
        <v>11.50511</v>
      </c>
      <c r="I1360">
        <v>87.527699999999996</v>
      </c>
      <c r="J1360">
        <v>-1.070703</v>
      </c>
      <c r="K1360">
        <v>-8.83187E-2</v>
      </c>
      <c r="L1360">
        <v>0.59207790000000005</v>
      </c>
      <c r="M1360">
        <v>1.2724740000000001</v>
      </c>
      <c r="N1360">
        <v>2.2548590000000002</v>
      </c>
      <c r="O1360">
        <v>1134</v>
      </c>
      <c r="P1360" t="s">
        <v>58</v>
      </c>
      <c r="Q1360" t="s">
        <v>60</v>
      </c>
      <c r="R1360" t="s">
        <v>66</v>
      </c>
    </row>
    <row r="1361" spans="1:18" x14ac:dyDescent="0.25">
      <c r="A1361" t="s">
        <v>29</v>
      </c>
      <c r="B1361" t="s">
        <v>38</v>
      </c>
      <c r="C1361" t="s">
        <v>37</v>
      </c>
      <c r="D1361" t="s">
        <v>47</v>
      </c>
      <c r="E1361">
        <v>17</v>
      </c>
      <c r="F1361" t="str">
        <f t="shared" si="21"/>
        <v>Average Per Device1-in-10August Typical Event Day30% Cycling17</v>
      </c>
      <c r="G1361">
        <v>3.8160259999999999</v>
      </c>
      <c r="H1361">
        <v>4.0230620000000004</v>
      </c>
      <c r="I1361">
        <v>87.527699999999996</v>
      </c>
      <c r="J1361">
        <v>-0.37439939999999999</v>
      </c>
      <c r="K1361">
        <v>-3.0882900000000001E-2</v>
      </c>
      <c r="L1361">
        <v>0.20703559999999999</v>
      </c>
      <c r="M1361">
        <v>0.44495400000000002</v>
      </c>
      <c r="N1361">
        <v>0.78847060000000002</v>
      </c>
      <c r="O1361">
        <v>1134</v>
      </c>
      <c r="P1361" t="s">
        <v>58</v>
      </c>
      <c r="Q1361" t="s">
        <v>60</v>
      </c>
      <c r="R1361" t="s">
        <v>66</v>
      </c>
    </row>
    <row r="1362" spans="1:18" x14ac:dyDescent="0.25">
      <c r="A1362" t="s">
        <v>43</v>
      </c>
      <c r="B1362" t="s">
        <v>38</v>
      </c>
      <c r="C1362" t="s">
        <v>37</v>
      </c>
      <c r="D1362" t="s">
        <v>47</v>
      </c>
      <c r="E1362">
        <v>17</v>
      </c>
      <c r="F1362" t="str">
        <f t="shared" si="21"/>
        <v>Aggregate1-in-10August Typical Event Day30% Cycling17</v>
      </c>
      <c r="G1362">
        <v>12.37537</v>
      </c>
      <c r="H1362">
        <v>13.04679</v>
      </c>
      <c r="I1362">
        <v>87.527699999999996</v>
      </c>
      <c r="J1362">
        <v>-1.2141770000000001</v>
      </c>
      <c r="K1362">
        <v>-0.1001534</v>
      </c>
      <c r="L1362">
        <v>0.67141629999999997</v>
      </c>
      <c r="M1362">
        <v>1.4429860000000001</v>
      </c>
      <c r="N1362">
        <v>2.55701</v>
      </c>
      <c r="O1362">
        <v>1134</v>
      </c>
      <c r="P1362" t="s">
        <v>58</v>
      </c>
      <c r="Q1362" t="s">
        <v>60</v>
      </c>
      <c r="R1362" t="s">
        <v>66</v>
      </c>
    </row>
    <row r="1363" spans="1:18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0.87032399999999999</v>
      </c>
      <c r="H1363">
        <v>0.95168319999999995</v>
      </c>
      <c r="I1363">
        <v>86.662300000000002</v>
      </c>
      <c r="J1363">
        <v>-0.1225982</v>
      </c>
      <c r="K1363">
        <v>-2.0985000000000001E-3</v>
      </c>
      <c r="L1363">
        <v>8.1359200000000007E-2</v>
      </c>
      <c r="M1363">
        <v>0.16481689999999999</v>
      </c>
      <c r="N1363">
        <v>0.28531659999999998</v>
      </c>
      <c r="O1363">
        <v>3540</v>
      </c>
      <c r="P1363" t="s">
        <v>58</v>
      </c>
      <c r="Q1363" t="s">
        <v>60</v>
      </c>
      <c r="R1363" t="s">
        <v>66</v>
      </c>
    </row>
    <row r="1364" spans="1:18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7.342854</v>
      </c>
      <c r="H1364">
        <v>8.0292759999999994</v>
      </c>
      <c r="I1364">
        <v>86.662300000000002</v>
      </c>
      <c r="J1364">
        <v>-1.034351</v>
      </c>
      <c r="K1364">
        <v>-1.77048E-2</v>
      </c>
      <c r="L1364">
        <v>0.68642119999999995</v>
      </c>
      <c r="M1364">
        <v>1.390547</v>
      </c>
      <c r="N1364">
        <v>2.4071929999999999</v>
      </c>
      <c r="O1364">
        <v>3540</v>
      </c>
      <c r="P1364" t="s">
        <v>58</v>
      </c>
      <c r="Q1364" t="s">
        <v>60</v>
      </c>
      <c r="R1364" t="s">
        <v>66</v>
      </c>
    </row>
    <row r="1365" spans="1:18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3.336376</v>
      </c>
      <c r="H1365">
        <v>3.648266</v>
      </c>
      <c r="I1365">
        <v>86.662300000000002</v>
      </c>
      <c r="J1365">
        <v>-0.46997850000000002</v>
      </c>
      <c r="K1365">
        <v>-8.0446000000000007E-3</v>
      </c>
      <c r="L1365">
        <v>0.31188949999999999</v>
      </c>
      <c r="M1365">
        <v>0.63182349999999998</v>
      </c>
      <c r="N1365">
        <v>1.093758</v>
      </c>
      <c r="O1365">
        <v>3540</v>
      </c>
      <c r="P1365" t="s">
        <v>58</v>
      </c>
      <c r="Q1365" t="s">
        <v>60</v>
      </c>
      <c r="R1365" t="s">
        <v>66</v>
      </c>
    </row>
    <row r="1366" spans="1:18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25.9937</v>
      </c>
      <c r="H1366">
        <v>28.423639999999999</v>
      </c>
      <c r="I1366">
        <v>86.662300000000002</v>
      </c>
      <c r="J1366">
        <v>-3.6616019999999998</v>
      </c>
      <c r="K1366">
        <v>-6.2675099999999997E-2</v>
      </c>
      <c r="L1366">
        <v>2.4299309999999998</v>
      </c>
      <c r="M1366">
        <v>4.9225370000000002</v>
      </c>
      <c r="N1366">
        <v>8.5214639999999999</v>
      </c>
      <c r="O1366">
        <v>3540</v>
      </c>
      <c r="P1366" t="s">
        <v>58</v>
      </c>
      <c r="Q1366" t="s">
        <v>60</v>
      </c>
      <c r="R1366" t="s">
        <v>66</v>
      </c>
    </row>
    <row r="1367" spans="1:18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0.89851259999999999</v>
      </c>
      <c r="H1367">
        <v>0.9731187</v>
      </c>
      <c r="I1367">
        <v>86.872299999999996</v>
      </c>
      <c r="J1367">
        <v>-0.116337</v>
      </c>
      <c r="K1367">
        <v>-3.5263E-3</v>
      </c>
      <c r="L1367">
        <v>7.4606099999999995E-2</v>
      </c>
      <c r="M1367">
        <v>0.1527385</v>
      </c>
      <c r="N1367">
        <v>0.26554919999999999</v>
      </c>
      <c r="O1367">
        <v>4674</v>
      </c>
      <c r="P1367" t="s">
        <v>58</v>
      </c>
      <c r="Q1367" t="s">
        <v>60</v>
      </c>
    </row>
    <row r="1368" spans="1:18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8.1529740000000004</v>
      </c>
      <c r="H1368">
        <v>8.8299389999999995</v>
      </c>
      <c r="I1368">
        <v>86.872299999999996</v>
      </c>
      <c r="J1368">
        <v>-1.055625</v>
      </c>
      <c r="K1368">
        <v>-3.1996999999999998E-2</v>
      </c>
      <c r="L1368">
        <v>0.67696480000000003</v>
      </c>
      <c r="M1368">
        <v>1.3859269999999999</v>
      </c>
      <c r="N1368">
        <v>2.4095550000000001</v>
      </c>
      <c r="O1368">
        <v>4674</v>
      </c>
      <c r="P1368" t="s">
        <v>58</v>
      </c>
      <c r="Q1368" t="s">
        <v>60</v>
      </c>
    </row>
    <row r="1369" spans="1:18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3.4535979999999999</v>
      </c>
      <c r="H1369">
        <v>3.7403599999999999</v>
      </c>
      <c r="I1369">
        <v>86.872299999999996</v>
      </c>
      <c r="J1369">
        <v>-0.44716260000000002</v>
      </c>
      <c r="K1369">
        <v>-1.3553900000000001E-2</v>
      </c>
      <c r="L1369">
        <v>0.28676210000000002</v>
      </c>
      <c r="M1369">
        <v>0.58707819999999999</v>
      </c>
      <c r="N1369">
        <v>1.0206869999999999</v>
      </c>
      <c r="O1369">
        <v>4674</v>
      </c>
      <c r="P1369" t="s">
        <v>58</v>
      </c>
      <c r="Q1369" t="s">
        <v>60</v>
      </c>
    </row>
    <row r="1370" spans="1:18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38.106999999999999</v>
      </c>
      <c r="H1370">
        <v>41.271129999999999</v>
      </c>
      <c r="I1370">
        <v>86.872299999999996</v>
      </c>
      <c r="J1370">
        <v>-4.9339919999999999</v>
      </c>
      <c r="K1370">
        <v>-0.14955389999999999</v>
      </c>
      <c r="L1370">
        <v>3.1641339999999998</v>
      </c>
      <c r="M1370">
        <v>6.4778209999999996</v>
      </c>
      <c r="N1370">
        <v>11.262259999999999</v>
      </c>
      <c r="O1370">
        <v>4674</v>
      </c>
      <c r="P1370" t="s">
        <v>58</v>
      </c>
      <c r="Q1370" t="s">
        <v>60</v>
      </c>
    </row>
    <row r="1371" spans="1:18" x14ac:dyDescent="0.25">
      <c r="A1371" t="s">
        <v>30</v>
      </c>
      <c r="B1371" t="s">
        <v>38</v>
      </c>
      <c r="C1371" t="s">
        <v>49</v>
      </c>
      <c r="D1371" t="s">
        <v>47</v>
      </c>
      <c r="E1371">
        <v>17</v>
      </c>
      <c r="F1371" t="str">
        <f t="shared" si="21"/>
        <v>Average Per Ton1-in-10July Monthly System Peak Day30% Cycling17</v>
      </c>
      <c r="G1371">
        <v>0.98966469999999995</v>
      </c>
      <c r="H1371">
        <v>1.0431900000000001</v>
      </c>
      <c r="I1371">
        <v>84.838099999999997</v>
      </c>
      <c r="J1371">
        <v>-9.6641400000000002E-2</v>
      </c>
      <c r="K1371">
        <v>-7.9217000000000003E-3</v>
      </c>
      <c r="L1371">
        <v>5.3525299999999998E-2</v>
      </c>
      <c r="M1371">
        <v>0.1149723</v>
      </c>
      <c r="N1371">
        <v>0.20369200000000001</v>
      </c>
      <c r="O1371">
        <v>1134</v>
      </c>
      <c r="P1371" t="s">
        <v>58</v>
      </c>
      <c r="Q1371" t="s">
        <v>60</v>
      </c>
      <c r="R1371" t="s">
        <v>67</v>
      </c>
    </row>
    <row r="1372" spans="1:18" x14ac:dyDescent="0.25">
      <c r="A1372" t="s">
        <v>28</v>
      </c>
      <c r="B1372" t="s">
        <v>38</v>
      </c>
      <c r="C1372" t="s">
        <v>49</v>
      </c>
      <c r="D1372" t="s">
        <v>47</v>
      </c>
      <c r="E1372">
        <v>17</v>
      </c>
      <c r="F1372" t="str">
        <f t="shared" si="21"/>
        <v>Average Per Premise1-in-10July Monthly System Peak Day30% Cycling17</v>
      </c>
      <c r="G1372">
        <v>10.947839999999999</v>
      </c>
      <c r="H1372">
        <v>11.539949999999999</v>
      </c>
      <c r="I1372">
        <v>84.838099999999997</v>
      </c>
      <c r="J1372">
        <v>-1.0690630000000001</v>
      </c>
      <c r="K1372">
        <v>-8.7631100000000003E-2</v>
      </c>
      <c r="L1372">
        <v>0.59210600000000002</v>
      </c>
      <c r="M1372">
        <v>1.2718430000000001</v>
      </c>
      <c r="N1372">
        <v>2.2532749999999999</v>
      </c>
      <c r="O1372">
        <v>1134</v>
      </c>
      <c r="P1372" t="s">
        <v>58</v>
      </c>
      <c r="Q1372" t="s">
        <v>60</v>
      </c>
      <c r="R1372" t="s">
        <v>67</v>
      </c>
    </row>
    <row r="1373" spans="1:18" x14ac:dyDescent="0.25">
      <c r="A1373" t="s">
        <v>29</v>
      </c>
      <c r="B1373" t="s">
        <v>38</v>
      </c>
      <c r="C1373" t="s">
        <v>49</v>
      </c>
      <c r="D1373" t="s">
        <v>47</v>
      </c>
      <c r="E1373">
        <v>17</v>
      </c>
      <c r="F1373" t="str">
        <f t="shared" si="21"/>
        <v>Average Per Device1-in-10July Monthly System Peak Day30% Cycling17</v>
      </c>
      <c r="G1373">
        <v>3.8281990000000001</v>
      </c>
      <c r="H1373">
        <v>4.0352439999999996</v>
      </c>
      <c r="I1373">
        <v>84.838099999999997</v>
      </c>
      <c r="J1373">
        <v>-0.37382609999999999</v>
      </c>
      <c r="K1373">
        <v>-3.06425E-2</v>
      </c>
      <c r="L1373">
        <v>0.20704539999999999</v>
      </c>
      <c r="M1373">
        <v>0.4447333</v>
      </c>
      <c r="N1373">
        <v>0.78791679999999997</v>
      </c>
      <c r="O1373">
        <v>1134</v>
      </c>
      <c r="P1373" t="s">
        <v>58</v>
      </c>
      <c r="Q1373" t="s">
        <v>60</v>
      </c>
      <c r="R1373" t="s">
        <v>67</v>
      </c>
    </row>
    <row r="1374" spans="1:18" x14ac:dyDescent="0.25">
      <c r="A1374" t="s">
        <v>43</v>
      </c>
      <c r="B1374" t="s">
        <v>38</v>
      </c>
      <c r="C1374" t="s">
        <v>49</v>
      </c>
      <c r="D1374" t="s">
        <v>47</v>
      </c>
      <c r="E1374">
        <v>17</v>
      </c>
      <c r="F1374" t="str">
        <f t="shared" si="21"/>
        <v>Aggregate1-in-10July Monthly System Peak Day30% Cycling17</v>
      </c>
      <c r="G1374">
        <v>12.414849999999999</v>
      </c>
      <c r="H1374">
        <v>13.0863</v>
      </c>
      <c r="I1374">
        <v>84.838099999999997</v>
      </c>
      <c r="J1374">
        <v>-1.212318</v>
      </c>
      <c r="K1374">
        <v>-9.9373699999999995E-2</v>
      </c>
      <c r="L1374">
        <v>0.67144820000000005</v>
      </c>
      <c r="M1374">
        <v>1.4422699999999999</v>
      </c>
      <c r="N1374">
        <v>2.5552139999999999</v>
      </c>
      <c r="O1374">
        <v>1134</v>
      </c>
      <c r="P1374" t="s">
        <v>58</v>
      </c>
      <c r="Q1374" t="s">
        <v>60</v>
      </c>
      <c r="R1374" t="s">
        <v>67</v>
      </c>
    </row>
    <row r="1375" spans="1:18" x14ac:dyDescent="0.25">
      <c r="A1375" t="s">
        <v>30</v>
      </c>
      <c r="B1375" t="s">
        <v>38</v>
      </c>
      <c r="C1375" t="s">
        <v>49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0.87733220000000001</v>
      </c>
      <c r="H1375">
        <v>0.95911049999999998</v>
      </c>
      <c r="I1375">
        <v>84.021199999999993</v>
      </c>
      <c r="J1375">
        <v>-0.1220651</v>
      </c>
      <c r="K1375">
        <v>-1.6328E-3</v>
      </c>
      <c r="L1375">
        <v>8.1778299999999998E-2</v>
      </c>
      <c r="M1375">
        <v>0.16518930000000001</v>
      </c>
      <c r="N1375">
        <v>0.28562159999999998</v>
      </c>
      <c r="O1375">
        <v>3540</v>
      </c>
      <c r="P1375" t="s">
        <v>58</v>
      </c>
      <c r="Q1375" t="s">
        <v>60</v>
      </c>
      <c r="R1375" t="s">
        <v>67</v>
      </c>
    </row>
    <row r="1376" spans="1:18" x14ac:dyDescent="0.25">
      <c r="A1376" t="s">
        <v>28</v>
      </c>
      <c r="B1376" t="s">
        <v>38</v>
      </c>
      <c r="C1376" t="s">
        <v>49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7.4019820000000003</v>
      </c>
      <c r="H1376">
        <v>8.091939</v>
      </c>
      <c r="I1376">
        <v>84.021199999999993</v>
      </c>
      <c r="J1376">
        <v>-1.0298529999999999</v>
      </c>
      <c r="K1376">
        <v>-1.37755E-2</v>
      </c>
      <c r="L1376">
        <v>0.68995680000000004</v>
      </c>
      <c r="M1376">
        <v>1.393689</v>
      </c>
      <c r="N1376">
        <v>2.409767</v>
      </c>
      <c r="O1376">
        <v>3540</v>
      </c>
      <c r="P1376" t="s">
        <v>58</v>
      </c>
      <c r="Q1376" t="s">
        <v>60</v>
      </c>
      <c r="R1376" t="s">
        <v>67</v>
      </c>
    </row>
    <row r="1377" spans="1:18" x14ac:dyDescent="0.25">
      <c r="A1377" t="s">
        <v>29</v>
      </c>
      <c r="B1377" t="s">
        <v>38</v>
      </c>
      <c r="C1377" t="s">
        <v>49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3.3632420000000001</v>
      </c>
      <c r="H1377">
        <v>3.6767379999999998</v>
      </c>
      <c r="I1377">
        <v>84.021199999999993</v>
      </c>
      <c r="J1377">
        <v>-0.46793489999999999</v>
      </c>
      <c r="K1377">
        <v>-6.2592000000000004E-3</v>
      </c>
      <c r="L1377">
        <v>0.313496</v>
      </c>
      <c r="M1377">
        <v>0.63325120000000001</v>
      </c>
      <c r="N1377">
        <v>1.094927</v>
      </c>
      <c r="O1377">
        <v>3540</v>
      </c>
      <c r="P1377" t="s">
        <v>58</v>
      </c>
      <c r="Q1377" t="s">
        <v>60</v>
      </c>
      <c r="R1377" t="s">
        <v>67</v>
      </c>
    </row>
    <row r="1378" spans="1:18" x14ac:dyDescent="0.25">
      <c r="A1378" t="s">
        <v>43</v>
      </c>
      <c r="B1378" t="s">
        <v>38</v>
      </c>
      <c r="C1378" t="s">
        <v>49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26.203019999999999</v>
      </c>
      <c r="H1378">
        <v>28.64546</v>
      </c>
      <c r="I1378">
        <v>84.021199999999993</v>
      </c>
      <c r="J1378">
        <v>-3.64568</v>
      </c>
      <c r="K1378">
        <v>-4.8765099999999999E-2</v>
      </c>
      <c r="L1378">
        <v>2.442447</v>
      </c>
      <c r="M1378">
        <v>4.9336599999999997</v>
      </c>
      <c r="N1378">
        <v>8.5305750000000007</v>
      </c>
      <c r="O1378">
        <v>3540</v>
      </c>
      <c r="P1378" t="s">
        <v>58</v>
      </c>
      <c r="Q1378" t="s">
        <v>60</v>
      </c>
      <c r="R1378" t="s">
        <v>67</v>
      </c>
    </row>
    <row r="1379" spans="1:18" x14ac:dyDescent="0.25">
      <c r="A1379" t="s">
        <v>30</v>
      </c>
      <c r="B1379" t="s">
        <v>38</v>
      </c>
      <c r="C1379" t="s">
        <v>49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0.9045841</v>
      </c>
      <c r="H1379">
        <v>0.97950820000000005</v>
      </c>
      <c r="I1379">
        <v>84.219399999999993</v>
      </c>
      <c r="J1379">
        <v>-0.11589729999999999</v>
      </c>
      <c r="K1379">
        <v>-3.1584999999999998E-3</v>
      </c>
      <c r="L1379">
        <v>7.4924099999999993E-2</v>
      </c>
      <c r="M1379">
        <v>0.1530067</v>
      </c>
      <c r="N1379">
        <v>0.26574550000000002</v>
      </c>
      <c r="O1379">
        <v>4674</v>
      </c>
      <c r="P1379" t="s">
        <v>58</v>
      </c>
      <c r="Q1379" t="s">
        <v>60</v>
      </c>
    </row>
    <row r="1380" spans="1:18" x14ac:dyDescent="0.25">
      <c r="A1380" t="s">
        <v>28</v>
      </c>
      <c r="B1380" t="s">
        <v>38</v>
      </c>
      <c r="C1380" t="s">
        <v>49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8.2080649999999995</v>
      </c>
      <c r="H1380">
        <v>8.8879160000000006</v>
      </c>
      <c r="I1380">
        <v>84.219399999999993</v>
      </c>
      <c r="J1380">
        <v>-1.0516350000000001</v>
      </c>
      <c r="K1380">
        <v>-2.8659400000000002E-2</v>
      </c>
      <c r="L1380">
        <v>0.67985050000000002</v>
      </c>
      <c r="M1380">
        <v>1.38836</v>
      </c>
      <c r="N1380">
        <v>2.4113359999999999</v>
      </c>
      <c r="O1380">
        <v>4674</v>
      </c>
      <c r="P1380" t="s">
        <v>58</v>
      </c>
      <c r="Q1380" t="s">
        <v>60</v>
      </c>
    </row>
    <row r="1381" spans="1:18" x14ac:dyDescent="0.25">
      <c r="A1381" t="s">
        <v>29</v>
      </c>
      <c r="B1381" t="s">
        <v>38</v>
      </c>
      <c r="C1381" t="s">
        <v>49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3.476934</v>
      </c>
      <c r="H1381">
        <v>3.7649189999999999</v>
      </c>
      <c r="I1381">
        <v>84.219399999999993</v>
      </c>
      <c r="J1381">
        <v>-0.44547239999999999</v>
      </c>
      <c r="K1381">
        <v>-1.2140099999999999E-2</v>
      </c>
      <c r="L1381">
        <v>0.28798449999999998</v>
      </c>
      <c r="M1381">
        <v>0.5881092</v>
      </c>
      <c r="N1381">
        <v>1.021441</v>
      </c>
      <c r="O1381">
        <v>4674</v>
      </c>
      <c r="P1381" t="s">
        <v>58</v>
      </c>
      <c r="Q1381" t="s">
        <v>60</v>
      </c>
    </row>
    <row r="1382" spans="1:18" x14ac:dyDescent="0.25">
      <c r="A1382" t="s">
        <v>43</v>
      </c>
      <c r="B1382" t="s">
        <v>38</v>
      </c>
      <c r="C1382" t="s">
        <v>49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38.3645</v>
      </c>
      <c r="H1382">
        <v>41.542119999999997</v>
      </c>
      <c r="I1382">
        <v>84.219399999999993</v>
      </c>
      <c r="J1382">
        <v>-4.915343</v>
      </c>
      <c r="K1382">
        <v>-0.13395389999999999</v>
      </c>
      <c r="L1382">
        <v>3.1776209999999998</v>
      </c>
      <c r="M1382">
        <v>6.4891969999999999</v>
      </c>
      <c r="N1382">
        <v>11.27059</v>
      </c>
      <c r="O1382">
        <v>4674</v>
      </c>
      <c r="P1382" t="s">
        <v>58</v>
      </c>
      <c r="Q1382" t="s">
        <v>60</v>
      </c>
    </row>
    <row r="1383" spans="1:18" x14ac:dyDescent="0.25">
      <c r="A1383" t="s">
        <v>30</v>
      </c>
      <c r="B1383" t="s">
        <v>38</v>
      </c>
      <c r="C1383" t="s">
        <v>50</v>
      </c>
      <c r="D1383" t="s">
        <v>47</v>
      </c>
      <c r="E1383">
        <v>17</v>
      </c>
      <c r="F1383" t="str">
        <f t="shared" si="21"/>
        <v>Average Per Ton1-in-10June Monthly System Peak Day30% Cycling17</v>
      </c>
      <c r="G1383">
        <v>0.93773450000000003</v>
      </c>
      <c r="H1383">
        <v>0.99121789999999999</v>
      </c>
      <c r="I1383">
        <v>84.235200000000006</v>
      </c>
      <c r="J1383">
        <v>-0.10247489999999999</v>
      </c>
      <c r="K1383">
        <v>-1.0333500000000001E-2</v>
      </c>
      <c r="L1383">
        <v>5.34834E-2</v>
      </c>
      <c r="M1383">
        <v>0.11730019999999999</v>
      </c>
      <c r="N1383">
        <v>0.20944160000000001</v>
      </c>
      <c r="O1383">
        <v>1134</v>
      </c>
      <c r="P1383" t="s">
        <v>58</v>
      </c>
      <c r="Q1383" t="s">
        <v>60</v>
      </c>
      <c r="R1383" t="s">
        <v>68</v>
      </c>
    </row>
    <row r="1384" spans="1:18" x14ac:dyDescent="0.25">
      <c r="A1384" t="s">
        <v>28</v>
      </c>
      <c r="B1384" t="s">
        <v>38</v>
      </c>
      <c r="C1384" t="s">
        <v>50</v>
      </c>
      <c r="D1384" t="s">
        <v>47</v>
      </c>
      <c r="E1384">
        <v>17</v>
      </c>
      <c r="F1384" t="str">
        <f t="shared" si="21"/>
        <v>Average Per Premise1-in-10June Monthly System Peak Day30% Cycling17</v>
      </c>
      <c r="G1384">
        <v>10.373379999999999</v>
      </c>
      <c r="H1384">
        <v>10.965020000000001</v>
      </c>
      <c r="I1384">
        <v>84.235200000000006</v>
      </c>
      <c r="J1384">
        <v>-1.133594</v>
      </c>
      <c r="K1384">
        <v>-0.1143107</v>
      </c>
      <c r="L1384">
        <v>0.591642</v>
      </c>
      <c r="M1384">
        <v>1.2975950000000001</v>
      </c>
      <c r="N1384">
        <v>2.316878</v>
      </c>
      <c r="O1384">
        <v>1134</v>
      </c>
      <c r="P1384" t="s">
        <v>58</v>
      </c>
      <c r="Q1384" t="s">
        <v>60</v>
      </c>
      <c r="R1384" t="s">
        <v>68</v>
      </c>
    </row>
    <row r="1385" spans="1:18" x14ac:dyDescent="0.25">
      <c r="A1385" t="s">
        <v>29</v>
      </c>
      <c r="B1385" t="s">
        <v>38</v>
      </c>
      <c r="C1385" t="s">
        <v>50</v>
      </c>
      <c r="D1385" t="s">
        <v>47</v>
      </c>
      <c r="E1385">
        <v>17</v>
      </c>
      <c r="F1385" t="str">
        <f t="shared" si="21"/>
        <v>Average Per Device1-in-10June Monthly System Peak Day30% Cycling17</v>
      </c>
      <c r="G1385">
        <v>3.6273240000000002</v>
      </c>
      <c r="H1385">
        <v>3.8342070000000001</v>
      </c>
      <c r="I1385">
        <v>84.235200000000006</v>
      </c>
      <c r="J1385">
        <v>-0.39639089999999999</v>
      </c>
      <c r="K1385">
        <v>-3.9971699999999999E-2</v>
      </c>
      <c r="L1385">
        <v>0.20688319999999999</v>
      </c>
      <c r="M1385">
        <v>0.45373799999999997</v>
      </c>
      <c r="N1385">
        <v>0.81015729999999997</v>
      </c>
      <c r="O1385">
        <v>1134</v>
      </c>
      <c r="P1385" t="s">
        <v>58</v>
      </c>
      <c r="Q1385" t="s">
        <v>60</v>
      </c>
      <c r="R1385" t="s">
        <v>68</v>
      </c>
    </row>
    <row r="1386" spans="1:18" x14ac:dyDescent="0.25">
      <c r="A1386" t="s">
        <v>43</v>
      </c>
      <c r="B1386" t="s">
        <v>38</v>
      </c>
      <c r="C1386" t="s">
        <v>50</v>
      </c>
      <c r="D1386" t="s">
        <v>47</v>
      </c>
      <c r="E1386">
        <v>17</v>
      </c>
      <c r="F1386" t="str">
        <f t="shared" si="21"/>
        <v>Aggregate1-in-10June Monthly System Peak Day30% Cycling17</v>
      </c>
      <c r="G1386">
        <v>11.76341</v>
      </c>
      <c r="H1386">
        <v>12.434329999999999</v>
      </c>
      <c r="I1386">
        <v>84.235200000000006</v>
      </c>
      <c r="J1386">
        <v>-1.285496</v>
      </c>
      <c r="K1386">
        <v>-0.1296283</v>
      </c>
      <c r="L1386">
        <v>0.67092209999999997</v>
      </c>
      <c r="M1386">
        <v>1.4714719999999999</v>
      </c>
      <c r="N1386">
        <v>2.6273399999999998</v>
      </c>
      <c r="O1386">
        <v>1134</v>
      </c>
      <c r="P1386" t="s">
        <v>58</v>
      </c>
      <c r="Q1386" t="s">
        <v>60</v>
      </c>
      <c r="R1386" t="s">
        <v>68</v>
      </c>
    </row>
    <row r="1387" spans="1:18" x14ac:dyDescent="0.25">
      <c r="A1387" t="s">
        <v>30</v>
      </c>
      <c r="B1387" t="s">
        <v>38</v>
      </c>
      <c r="C1387" t="s">
        <v>50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0.78503769999999995</v>
      </c>
      <c r="H1387">
        <v>0.86129699999999998</v>
      </c>
      <c r="I1387">
        <v>83.389399999999995</v>
      </c>
      <c r="J1387">
        <v>-0.13325909999999999</v>
      </c>
      <c r="K1387">
        <v>-9.4739999999999998E-3</v>
      </c>
      <c r="L1387">
        <v>7.6259199999999999E-2</v>
      </c>
      <c r="M1387">
        <v>0.16199240000000001</v>
      </c>
      <c r="N1387">
        <v>0.28577750000000002</v>
      </c>
      <c r="O1387">
        <v>3540</v>
      </c>
      <c r="P1387" t="s">
        <v>58</v>
      </c>
      <c r="Q1387" t="s">
        <v>60</v>
      </c>
      <c r="R1387" t="s">
        <v>68</v>
      </c>
    </row>
    <row r="1388" spans="1:18" x14ac:dyDescent="0.25">
      <c r="A1388" t="s">
        <v>28</v>
      </c>
      <c r="B1388" t="s">
        <v>38</v>
      </c>
      <c r="C1388" t="s">
        <v>50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6.6233009999999997</v>
      </c>
      <c r="H1388">
        <v>7.2666940000000002</v>
      </c>
      <c r="I1388">
        <v>83.389399999999995</v>
      </c>
      <c r="J1388">
        <v>-1.124296</v>
      </c>
      <c r="K1388">
        <v>-7.9931000000000002E-2</v>
      </c>
      <c r="L1388">
        <v>0.64339310000000005</v>
      </c>
      <c r="M1388">
        <v>1.366717</v>
      </c>
      <c r="N1388">
        <v>2.4110819999999999</v>
      </c>
      <c r="O1388">
        <v>3540</v>
      </c>
      <c r="P1388" t="s">
        <v>58</v>
      </c>
      <c r="Q1388" t="s">
        <v>60</v>
      </c>
      <c r="R1388" t="s">
        <v>68</v>
      </c>
    </row>
    <row r="1389" spans="1:18" x14ac:dyDescent="0.25">
      <c r="A1389" t="s">
        <v>29</v>
      </c>
      <c r="B1389" t="s">
        <v>38</v>
      </c>
      <c r="C1389" t="s">
        <v>50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3.0094319999999999</v>
      </c>
      <c r="H1389">
        <v>3.301771</v>
      </c>
      <c r="I1389">
        <v>83.389399999999995</v>
      </c>
      <c r="J1389">
        <v>-0.51084700000000005</v>
      </c>
      <c r="K1389">
        <v>-3.6318299999999998E-2</v>
      </c>
      <c r="L1389">
        <v>0.29233880000000001</v>
      </c>
      <c r="M1389">
        <v>0.62099590000000005</v>
      </c>
      <c r="N1389">
        <v>1.0955250000000001</v>
      </c>
      <c r="O1389">
        <v>3540</v>
      </c>
      <c r="P1389" t="s">
        <v>58</v>
      </c>
      <c r="Q1389" t="s">
        <v>60</v>
      </c>
      <c r="R1389" t="s">
        <v>68</v>
      </c>
    </row>
    <row r="1390" spans="1:18" x14ac:dyDescent="0.25">
      <c r="A1390" t="s">
        <v>43</v>
      </c>
      <c r="B1390" t="s">
        <v>38</v>
      </c>
      <c r="C1390" t="s">
        <v>50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23.446480000000001</v>
      </c>
      <c r="H1390">
        <v>25.7241</v>
      </c>
      <c r="I1390">
        <v>83.389399999999995</v>
      </c>
      <c r="J1390">
        <v>-3.9800089999999999</v>
      </c>
      <c r="K1390">
        <v>-0.28295589999999998</v>
      </c>
      <c r="L1390">
        <v>2.277612</v>
      </c>
      <c r="M1390">
        <v>4.8381790000000002</v>
      </c>
      <c r="N1390">
        <v>8.5352320000000006</v>
      </c>
      <c r="O1390">
        <v>3540</v>
      </c>
      <c r="P1390" t="s">
        <v>58</v>
      </c>
      <c r="Q1390" t="s">
        <v>60</v>
      </c>
      <c r="R1390" t="s">
        <v>68</v>
      </c>
    </row>
    <row r="1391" spans="1:18" x14ac:dyDescent="0.25">
      <c r="A1391" t="s">
        <v>30</v>
      </c>
      <c r="B1391" t="s">
        <v>38</v>
      </c>
      <c r="C1391" t="s">
        <v>50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0.82208199999999998</v>
      </c>
      <c r="H1391">
        <v>0.89281580000000005</v>
      </c>
      <c r="I1391">
        <v>83.5946</v>
      </c>
      <c r="J1391">
        <v>-0.12579080000000001</v>
      </c>
      <c r="K1391">
        <v>-9.6825000000000001E-3</v>
      </c>
      <c r="L1391">
        <v>7.0733799999999999E-2</v>
      </c>
      <c r="M1391">
        <v>0.15115010000000001</v>
      </c>
      <c r="N1391">
        <v>0.26725840000000001</v>
      </c>
      <c r="O1391">
        <v>4674</v>
      </c>
      <c r="P1391" t="s">
        <v>58</v>
      </c>
      <c r="Q1391" t="s">
        <v>60</v>
      </c>
    </row>
    <row r="1392" spans="1:18" x14ac:dyDescent="0.25">
      <c r="A1392" t="s">
        <v>28</v>
      </c>
      <c r="B1392" t="s">
        <v>38</v>
      </c>
      <c r="C1392" t="s">
        <v>50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7.4594529999999999</v>
      </c>
      <c r="H1392">
        <v>8.1012810000000002</v>
      </c>
      <c r="I1392">
        <v>83.5946</v>
      </c>
      <c r="J1392">
        <v>-1.141408</v>
      </c>
      <c r="K1392">
        <v>-8.7857400000000002E-2</v>
      </c>
      <c r="L1392">
        <v>0.64182839999999997</v>
      </c>
      <c r="M1392">
        <v>1.3715139999999999</v>
      </c>
      <c r="N1392">
        <v>2.4250639999999999</v>
      </c>
      <c r="O1392">
        <v>4674</v>
      </c>
      <c r="P1392" t="s">
        <v>58</v>
      </c>
      <c r="Q1392" t="s">
        <v>60</v>
      </c>
    </row>
    <row r="1393" spans="1:18" x14ac:dyDescent="0.25">
      <c r="A1393" t="s">
        <v>29</v>
      </c>
      <c r="B1393" t="s">
        <v>38</v>
      </c>
      <c r="C1393" t="s">
        <v>50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3.1598220000000001</v>
      </c>
      <c r="H1393">
        <v>3.4317009999999999</v>
      </c>
      <c r="I1393">
        <v>83.5946</v>
      </c>
      <c r="J1393">
        <v>-0.48349999999999999</v>
      </c>
      <c r="K1393">
        <v>-3.7216399999999997E-2</v>
      </c>
      <c r="L1393">
        <v>0.27187830000000002</v>
      </c>
      <c r="M1393">
        <v>0.58097310000000002</v>
      </c>
      <c r="N1393">
        <v>1.0272570000000001</v>
      </c>
      <c r="O1393">
        <v>4674</v>
      </c>
      <c r="P1393" t="s">
        <v>58</v>
      </c>
      <c r="Q1393" t="s">
        <v>60</v>
      </c>
    </row>
    <row r="1394" spans="1:18" x14ac:dyDescent="0.25">
      <c r="A1394" t="s">
        <v>43</v>
      </c>
      <c r="B1394" t="s">
        <v>38</v>
      </c>
      <c r="C1394" t="s">
        <v>50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34.865479999999998</v>
      </c>
      <c r="H1394">
        <v>37.865389999999998</v>
      </c>
      <c r="I1394">
        <v>83.5946</v>
      </c>
      <c r="J1394">
        <v>-5.3349399999999996</v>
      </c>
      <c r="K1394">
        <v>-0.4106455</v>
      </c>
      <c r="L1394">
        <v>2.9999060000000002</v>
      </c>
      <c r="M1394">
        <v>6.4104570000000001</v>
      </c>
      <c r="N1394">
        <v>11.33475</v>
      </c>
      <c r="O1394">
        <v>4674</v>
      </c>
      <c r="P1394" t="s">
        <v>58</v>
      </c>
      <c r="Q1394" t="s">
        <v>60</v>
      </c>
    </row>
    <row r="1395" spans="1:18" x14ac:dyDescent="0.25">
      <c r="A1395" t="s">
        <v>30</v>
      </c>
      <c r="B1395" t="s">
        <v>38</v>
      </c>
      <c r="C1395" t="s">
        <v>51</v>
      </c>
      <c r="D1395" t="s">
        <v>47</v>
      </c>
      <c r="E1395">
        <v>17</v>
      </c>
      <c r="F1395" t="str">
        <f t="shared" si="21"/>
        <v>Average Per Ton1-in-10May Monthly System Peak Day30% Cycling17</v>
      </c>
      <c r="G1395">
        <v>0.96647570000000005</v>
      </c>
      <c r="H1395">
        <v>1.0199819999999999</v>
      </c>
      <c r="I1395">
        <v>83.808700000000002</v>
      </c>
      <c r="J1395">
        <v>-9.8366300000000004E-2</v>
      </c>
      <c r="K1395">
        <v>-8.6385999999999998E-3</v>
      </c>
      <c r="L1395">
        <v>5.3506600000000001E-2</v>
      </c>
      <c r="M1395">
        <v>0.1156517</v>
      </c>
      <c r="N1395">
        <v>0.20537939999999999</v>
      </c>
      <c r="O1395">
        <v>1134</v>
      </c>
      <c r="P1395" t="s">
        <v>58</v>
      </c>
      <c r="Q1395" t="s">
        <v>60</v>
      </c>
      <c r="R1395" t="s">
        <v>69</v>
      </c>
    </row>
    <row r="1396" spans="1:18" x14ac:dyDescent="0.25">
      <c r="A1396" t="s">
        <v>28</v>
      </c>
      <c r="B1396" t="s">
        <v>38</v>
      </c>
      <c r="C1396" t="s">
        <v>51</v>
      </c>
      <c r="D1396" t="s">
        <v>47</v>
      </c>
      <c r="E1396">
        <v>17</v>
      </c>
      <c r="F1396" t="str">
        <f t="shared" si="21"/>
        <v>Average Per Premise1-in-10May Monthly System Peak Day30% Cycling17</v>
      </c>
      <c r="G1396">
        <v>10.691319999999999</v>
      </c>
      <c r="H1396">
        <v>11.28322</v>
      </c>
      <c r="I1396">
        <v>83.808700000000002</v>
      </c>
      <c r="J1396">
        <v>-1.0881449999999999</v>
      </c>
      <c r="K1396">
        <v>-9.5561300000000002E-2</v>
      </c>
      <c r="L1396">
        <v>0.59189879999999995</v>
      </c>
      <c r="M1396">
        <v>1.2793589999999999</v>
      </c>
      <c r="N1396">
        <v>2.2719420000000001</v>
      </c>
      <c r="O1396">
        <v>1134</v>
      </c>
      <c r="P1396" t="s">
        <v>58</v>
      </c>
      <c r="Q1396" t="s">
        <v>60</v>
      </c>
      <c r="R1396" t="s">
        <v>69</v>
      </c>
    </row>
    <row r="1397" spans="1:18" x14ac:dyDescent="0.25">
      <c r="A1397" t="s">
        <v>29</v>
      </c>
      <c r="B1397" t="s">
        <v>38</v>
      </c>
      <c r="C1397" t="s">
        <v>51</v>
      </c>
      <c r="D1397" t="s">
        <v>47</v>
      </c>
      <c r="E1397">
        <v>17</v>
      </c>
      <c r="F1397" t="str">
        <f t="shared" si="21"/>
        <v>Average Per Device1-in-10May Monthly System Peak Day30% Cycling17</v>
      </c>
      <c r="G1397">
        <v>3.7385000000000002</v>
      </c>
      <c r="H1397">
        <v>3.9454720000000001</v>
      </c>
      <c r="I1397">
        <v>83.808700000000002</v>
      </c>
      <c r="J1397">
        <v>-0.38049830000000001</v>
      </c>
      <c r="K1397">
        <v>-3.3415500000000001E-2</v>
      </c>
      <c r="L1397">
        <v>0.20697289999999999</v>
      </c>
      <c r="M1397">
        <v>0.44736140000000002</v>
      </c>
      <c r="N1397">
        <v>0.79444420000000004</v>
      </c>
      <c r="O1397">
        <v>1134</v>
      </c>
      <c r="P1397" t="s">
        <v>58</v>
      </c>
      <c r="Q1397" t="s">
        <v>60</v>
      </c>
      <c r="R1397" t="s">
        <v>69</v>
      </c>
    </row>
    <row r="1398" spans="1:18" x14ac:dyDescent="0.25">
      <c r="A1398" t="s">
        <v>43</v>
      </c>
      <c r="B1398" t="s">
        <v>38</v>
      </c>
      <c r="C1398" t="s">
        <v>51</v>
      </c>
      <c r="D1398" t="s">
        <v>47</v>
      </c>
      <c r="E1398">
        <v>17</v>
      </c>
      <c r="F1398" t="str">
        <f t="shared" si="21"/>
        <v>Aggregate1-in-10May Monthly System Peak Day30% Cycling17</v>
      </c>
      <c r="G1398">
        <v>12.123950000000001</v>
      </c>
      <c r="H1398">
        <v>12.795170000000001</v>
      </c>
      <c r="I1398">
        <v>83.808700000000002</v>
      </c>
      <c r="J1398">
        <v>-1.2339560000000001</v>
      </c>
      <c r="K1398">
        <v>-0.10836659999999999</v>
      </c>
      <c r="L1398">
        <v>0.67121330000000001</v>
      </c>
      <c r="M1398">
        <v>1.450793</v>
      </c>
      <c r="N1398">
        <v>2.5763820000000002</v>
      </c>
      <c r="O1398">
        <v>1134</v>
      </c>
      <c r="P1398" t="s">
        <v>58</v>
      </c>
      <c r="Q1398" t="s">
        <v>60</v>
      </c>
      <c r="R1398" t="s">
        <v>69</v>
      </c>
    </row>
    <row r="1399" spans="1:18" x14ac:dyDescent="0.25">
      <c r="A1399" t="s">
        <v>30</v>
      </c>
      <c r="B1399" t="s">
        <v>38</v>
      </c>
      <c r="C1399" t="s">
        <v>51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0.83689950000000002</v>
      </c>
      <c r="H1399">
        <v>0.91625990000000002</v>
      </c>
      <c r="I1399">
        <v>83.264099999999999</v>
      </c>
      <c r="J1399">
        <v>-0.12586620000000001</v>
      </c>
      <c r="K1399">
        <v>-4.6166000000000002E-3</v>
      </c>
      <c r="L1399">
        <v>7.93605E-2</v>
      </c>
      <c r="M1399">
        <v>0.1633376</v>
      </c>
      <c r="N1399">
        <v>0.28458719999999998</v>
      </c>
      <c r="O1399">
        <v>3540</v>
      </c>
      <c r="P1399" t="s">
        <v>58</v>
      </c>
      <c r="Q1399" t="s">
        <v>60</v>
      </c>
      <c r="R1399" t="s">
        <v>69</v>
      </c>
    </row>
    <row r="1400" spans="1:18" x14ac:dyDescent="0.25">
      <c r="A1400" t="s">
        <v>28</v>
      </c>
      <c r="B1400" t="s">
        <v>38</v>
      </c>
      <c r="C1400" t="s">
        <v>51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7.060854</v>
      </c>
      <c r="H1400">
        <v>7.7304120000000003</v>
      </c>
      <c r="I1400">
        <v>83.264099999999999</v>
      </c>
      <c r="J1400">
        <v>-1.061923</v>
      </c>
      <c r="K1400">
        <v>-3.8950199999999997E-2</v>
      </c>
      <c r="L1400">
        <v>0.66955799999999999</v>
      </c>
      <c r="M1400">
        <v>1.378066</v>
      </c>
      <c r="N1400">
        <v>2.4010389999999999</v>
      </c>
      <c r="O1400">
        <v>3540</v>
      </c>
      <c r="P1400" t="s">
        <v>58</v>
      </c>
      <c r="Q1400" t="s">
        <v>60</v>
      </c>
      <c r="R1400" t="s">
        <v>69</v>
      </c>
    </row>
    <row r="1401" spans="1:18" x14ac:dyDescent="0.25">
      <c r="A1401" t="s">
        <v>29</v>
      </c>
      <c r="B1401" t="s">
        <v>38</v>
      </c>
      <c r="C1401" t="s">
        <v>51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3.208243</v>
      </c>
      <c r="H1401">
        <v>3.5124710000000001</v>
      </c>
      <c r="I1401">
        <v>83.264099999999999</v>
      </c>
      <c r="J1401">
        <v>-0.48250660000000001</v>
      </c>
      <c r="K1401">
        <v>-1.76978E-2</v>
      </c>
      <c r="L1401">
        <v>0.30422739999999998</v>
      </c>
      <c r="M1401">
        <v>0.62615259999999995</v>
      </c>
      <c r="N1401">
        <v>1.0909610000000001</v>
      </c>
      <c r="O1401">
        <v>3540</v>
      </c>
      <c r="P1401" t="s">
        <v>58</v>
      </c>
      <c r="Q1401" t="s">
        <v>60</v>
      </c>
      <c r="R1401" t="s">
        <v>69</v>
      </c>
    </row>
    <row r="1402" spans="1:18" x14ac:dyDescent="0.25">
      <c r="A1402" t="s">
        <v>43</v>
      </c>
      <c r="B1402" t="s">
        <v>38</v>
      </c>
      <c r="C1402" t="s">
        <v>51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24.995419999999999</v>
      </c>
      <c r="H1402">
        <v>27.365659999999998</v>
      </c>
      <c r="I1402">
        <v>83.264099999999999</v>
      </c>
      <c r="J1402">
        <v>-3.7592089999999998</v>
      </c>
      <c r="K1402">
        <v>-0.1378836</v>
      </c>
      <c r="L1402">
        <v>2.3702350000000001</v>
      </c>
      <c r="M1402">
        <v>4.8783539999999999</v>
      </c>
      <c r="N1402">
        <v>8.4996790000000004</v>
      </c>
      <c r="O1402">
        <v>3540</v>
      </c>
      <c r="P1402" t="s">
        <v>58</v>
      </c>
      <c r="Q1402" t="s">
        <v>60</v>
      </c>
      <c r="R1402" t="s">
        <v>69</v>
      </c>
    </row>
    <row r="1403" spans="1:18" x14ac:dyDescent="0.25">
      <c r="A1403" t="s">
        <v>30</v>
      </c>
      <c r="B1403" t="s">
        <v>38</v>
      </c>
      <c r="C1403" t="s">
        <v>51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0.86833459999999996</v>
      </c>
      <c r="H1403">
        <v>0.94142300000000001</v>
      </c>
      <c r="I1403">
        <v>83.396199999999993</v>
      </c>
      <c r="J1403">
        <v>-0.1191948</v>
      </c>
      <c r="K1403">
        <v>-5.5924E-3</v>
      </c>
      <c r="L1403">
        <v>7.3088299999999995E-2</v>
      </c>
      <c r="M1403">
        <v>0.15176899999999999</v>
      </c>
      <c r="N1403">
        <v>0.26537139999999998</v>
      </c>
      <c r="O1403">
        <v>4674</v>
      </c>
      <c r="P1403" t="s">
        <v>58</v>
      </c>
      <c r="Q1403" t="s">
        <v>60</v>
      </c>
    </row>
    <row r="1404" spans="1:18" x14ac:dyDescent="0.25">
      <c r="A1404" t="s">
        <v>28</v>
      </c>
      <c r="B1404" t="s">
        <v>38</v>
      </c>
      <c r="C1404" t="s">
        <v>51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7.879143</v>
      </c>
      <c r="H1404">
        <v>8.5423360000000006</v>
      </c>
      <c r="I1404">
        <v>83.396199999999993</v>
      </c>
      <c r="J1404">
        <v>-1.081556</v>
      </c>
      <c r="K1404">
        <v>-5.0744200000000003E-2</v>
      </c>
      <c r="L1404">
        <v>0.66319289999999997</v>
      </c>
      <c r="M1404">
        <v>1.37713</v>
      </c>
      <c r="N1404">
        <v>2.4079419999999998</v>
      </c>
      <c r="O1404">
        <v>4674</v>
      </c>
      <c r="P1404" t="s">
        <v>58</v>
      </c>
      <c r="Q1404" t="s">
        <v>60</v>
      </c>
    </row>
    <row r="1405" spans="1:18" x14ac:dyDescent="0.25">
      <c r="A1405" t="s">
        <v>29</v>
      </c>
      <c r="B1405" t="s">
        <v>38</v>
      </c>
      <c r="C1405" t="s">
        <v>51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3.3376030000000001</v>
      </c>
      <c r="H1405">
        <v>3.6185309999999999</v>
      </c>
      <c r="I1405">
        <v>83.396199999999993</v>
      </c>
      <c r="J1405">
        <v>-0.45814680000000002</v>
      </c>
      <c r="K1405">
        <v>-2.1495199999999999E-2</v>
      </c>
      <c r="L1405">
        <v>0.28092830000000002</v>
      </c>
      <c r="M1405">
        <v>0.58335190000000003</v>
      </c>
      <c r="N1405">
        <v>1.020003</v>
      </c>
      <c r="O1405">
        <v>4674</v>
      </c>
      <c r="P1405" t="s">
        <v>58</v>
      </c>
      <c r="Q1405" t="s">
        <v>60</v>
      </c>
    </row>
    <row r="1406" spans="1:18" x14ac:dyDescent="0.25">
      <c r="A1406" t="s">
        <v>43</v>
      </c>
      <c r="B1406" t="s">
        <v>38</v>
      </c>
      <c r="C1406" t="s">
        <v>51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36.827109999999998</v>
      </c>
      <c r="H1406">
        <v>39.926879999999997</v>
      </c>
      <c r="I1406">
        <v>83.396199999999993</v>
      </c>
      <c r="J1406">
        <v>-5.0551919999999999</v>
      </c>
      <c r="K1406">
        <v>-0.23717849999999999</v>
      </c>
      <c r="L1406">
        <v>3.0997629999999998</v>
      </c>
      <c r="M1406">
        <v>6.4367049999999999</v>
      </c>
      <c r="N1406">
        <v>11.254720000000001</v>
      </c>
      <c r="O1406">
        <v>4674</v>
      </c>
      <c r="P1406" t="s">
        <v>58</v>
      </c>
      <c r="Q1406" t="s">
        <v>60</v>
      </c>
    </row>
    <row r="1407" spans="1:18" x14ac:dyDescent="0.25">
      <c r="A1407" t="s">
        <v>30</v>
      </c>
      <c r="B1407" t="s">
        <v>38</v>
      </c>
      <c r="C1407" t="s">
        <v>52</v>
      </c>
      <c r="D1407" t="s">
        <v>47</v>
      </c>
      <c r="E1407">
        <v>17</v>
      </c>
      <c r="F1407" t="str">
        <f t="shared" si="21"/>
        <v>Average Per Ton1-in-10October Monthly System Peak Day30% Cycling17</v>
      </c>
      <c r="G1407">
        <v>0.96928230000000004</v>
      </c>
      <c r="H1407">
        <v>1.022791</v>
      </c>
      <c r="I1407">
        <v>87.526399999999995</v>
      </c>
      <c r="J1407">
        <v>-9.8080299999999995E-2</v>
      </c>
      <c r="K1407">
        <v>-8.5202000000000003E-3</v>
      </c>
      <c r="L1407">
        <v>5.3508800000000002E-2</v>
      </c>
      <c r="M1407">
        <v>0.1155379</v>
      </c>
      <c r="N1407">
        <v>0.205098</v>
      </c>
      <c r="O1407">
        <v>1134</v>
      </c>
      <c r="P1407" t="s">
        <v>58</v>
      </c>
      <c r="Q1407" t="s">
        <v>60</v>
      </c>
      <c r="R1407" t="s">
        <v>70</v>
      </c>
    </row>
    <row r="1408" spans="1:18" x14ac:dyDescent="0.25">
      <c r="A1408" t="s">
        <v>28</v>
      </c>
      <c r="B1408" t="s">
        <v>38</v>
      </c>
      <c r="C1408" t="s">
        <v>52</v>
      </c>
      <c r="D1408" t="s">
        <v>47</v>
      </c>
      <c r="E1408">
        <v>17</v>
      </c>
      <c r="F1408" t="str">
        <f t="shared" si="21"/>
        <v>Average Per Premise1-in-10October Monthly System Peak Day30% Cycling17</v>
      </c>
      <c r="G1408">
        <v>10.72237</v>
      </c>
      <c r="H1408">
        <v>11.31429</v>
      </c>
      <c r="I1408">
        <v>87.526399999999995</v>
      </c>
      <c r="J1408">
        <v>-1.084981</v>
      </c>
      <c r="K1408">
        <v>-9.4252000000000002E-2</v>
      </c>
      <c r="L1408">
        <v>0.59192389999999995</v>
      </c>
      <c r="M1408">
        <v>1.2781</v>
      </c>
      <c r="N1408">
        <v>2.2688290000000002</v>
      </c>
      <c r="O1408">
        <v>1134</v>
      </c>
      <c r="P1408" t="s">
        <v>58</v>
      </c>
      <c r="Q1408" t="s">
        <v>60</v>
      </c>
      <c r="R1408" t="s">
        <v>70</v>
      </c>
    </row>
    <row r="1409" spans="1:18" x14ac:dyDescent="0.25">
      <c r="A1409" t="s">
        <v>29</v>
      </c>
      <c r="B1409" t="s">
        <v>38</v>
      </c>
      <c r="C1409" t="s">
        <v>52</v>
      </c>
      <c r="D1409" t="s">
        <v>47</v>
      </c>
      <c r="E1409">
        <v>17</v>
      </c>
      <c r="F1409" t="str">
        <f t="shared" si="21"/>
        <v>Average Per Device1-in-10October Monthly System Peak Day30% Cycling17</v>
      </c>
      <c r="G1409">
        <v>3.7493560000000001</v>
      </c>
      <c r="H1409">
        <v>3.9563380000000001</v>
      </c>
      <c r="I1409">
        <v>87.526399999999995</v>
      </c>
      <c r="J1409">
        <v>-0.37939210000000001</v>
      </c>
      <c r="K1409">
        <v>-3.2957699999999999E-2</v>
      </c>
      <c r="L1409">
        <v>0.20698169999999999</v>
      </c>
      <c r="M1409">
        <v>0.44692110000000002</v>
      </c>
      <c r="N1409">
        <v>0.79335549999999999</v>
      </c>
      <c r="O1409">
        <v>1134</v>
      </c>
      <c r="P1409" t="s">
        <v>58</v>
      </c>
      <c r="Q1409" t="s">
        <v>60</v>
      </c>
      <c r="R1409" t="s">
        <v>70</v>
      </c>
    </row>
    <row r="1410" spans="1:18" x14ac:dyDescent="0.25">
      <c r="A1410" t="s">
        <v>43</v>
      </c>
      <c r="B1410" t="s">
        <v>38</v>
      </c>
      <c r="C1410" t="s">
        <v>52</v>
      </c>
      <c r="D1410" t="s">
        <v>47</v>
      </c>
      <c r="E1410">
        <v>17</v>
      </c>
      <c r="F1410" t="str">
        <f t="shared" si="21"/>
        <v>Aggregate1-in-10October Monthly System Peak Day30% Cycling17</v>
      </c>
      <c r="G1410">
        <v>12.15916</v>
      </c>
      <c r="H1410">
        <v>12.830399999999999</v>
      </c>
      <c r="I1410">
        <v>87.526399999999995</v>
      </c>
      <c r="J1410">
        <v>-1.230369</v>
      </c>
      <c r="K1410">
        <v>-0.1068818</v>
      </c>
      <c r="L1410">
        <v>0.67124170000000005</v>
      </c>
      <c r="M1410">
        <v>1.449365</v>
      </c>
      <c r="N1410">
        <v>2.5728520000000001</v>
      </c>
      <c r="O1410">
        <v>1134</v>
      </c>
      <c r="P1410" t="s">
        <v>58</v>
      </c>
      <c r="Q1410" t="s">
        <v>60</v>
      </c>
      <c r="R1410" t="s">
        <v>70</v>
      </c>
    </row>
    <row r="1411" spans="1:18" x14ac:dyDescent="0.25">
      <c r="A1411" t="s">
        <v>30</v>
      </c>
      <c r="B1411" t="s">
        <v>38</v>
      </c>
      <c r="C1411" t="s">
        <v>52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0.84076169999999995</v>
      </c>
      <c r="H1411">
        <v>0.92035310000000004</v>
      </c>
      <c r="I1411">
        <v>86.762299999999996</v>
      </c>
      <c r="J1411">
        <v>-0.1254277</v>
      </c>
      <c r="K1411">
        <v>-4.3007000000000002E-3</v>
      </c>
      <c r="L1411">
        <v>7.9591400000000007E-2</v>
      </c>
      <c r="M1411">
        <v>0.16348360000000001</v>
      </c>
      <c r="N1411">
        <v>0.28461059999999999</v>
      </c>
      <c r="O1411">
        <v>3540</v>
      </c>
      <c r="P1411" t="s">
        <v>58</v>
      </c>
      <c r="Q1411" t="s">
        <v>60</v>
      </c>
      <c r="R1411" t="s">
        <v>70</v>
      </c>
    </row>
    <row r="1412" spans="1:18" x14ac:dyDescent="0.25">
      <c r="A1412" t="s">
        <v>28</v>
      </c>
      <c r="B1412" t="s">
        <v>38</v>
      </c>
      <c r="C1412" t="s">
        <v>52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7.093439</v>
      </c>
      <c r="H1412">
        <v>7.764945</v>
      </c>
      <c r="I1412">
        <v>86.762299999999996</v>
      </c>
      <c r="J1412">
        <v>-1.0582240000000001</v>
      </c>
      <c r="K1412">
        <v>-3.6284999999999998E-2</v>
      </c>
      <c r="L1412">
        <v>0.67150650000000001</v>
      </c>
      <c r="M1412">
        <v>1.3792979999999999</v>
      </c>
      <c r="N1412">
        <v>2.4012370000000001</v>
      </c>
      <c r="O1412">
        <v>3540</v>
      </c>
      <c r="P1412" t="s">
        <v>58</v>
      </c>
      <c r="Q1412" t="s">
        <v>60</v>
      </c>
      <c r="R1412" t="s">
        <v>70</v>
      </c>
    </row>
    <row r="1413" spans="1:18" x14ac:dyDescent="0.25">
      <c r="A1413" t="s">
        <v>29</v>
      </c>
      <c r="B1413" t="s">
        <v>38</v>
      </c>
      <c r="C1413" t="s">
        <v>52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3.2230490000000001</v>
      </c>
      <c r="H1413">
        <v>3.528162</v>
      </c>
      <c r="I1413">
        <v>86.762299999999996</v>
      </c>
      <c r="J1413">
        <v>-0.48082550000000002</v>
      </c>
      <c r="K1413">
        <v>-1.6486899999999999E-2</v>
      </c>
      <c r="L1413">
        <v>0.30511270000000001</v>
      </c>
      <c r="M1413">
        <v>0.6267123</v>
      </c>
      <c r="N1413">
        <v>1.091051</v>
      </c>
      <c r="O1413">
        <v>3540</v>
      </c>
      <c r="P1413" t="s">
        <v>58</v>
      </c>
      <c r="Q1413" t="s">
        <v>60</v>
      </c>
      <c r="R1413" t="s">
        <v>70</v>
      </c>
    </row>
    <row r="1414" spans="1:18" x14ac:dyDescent="0.25">
      <c r="A1414" t="s">
        <v>43</v>
      </c>
      <c r="B1414" t="s">
        <v>38</v>
      </c>
      <c r="C1414" t="s">
        <v>52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25.110769999999999</v>
      </c>
      <c r="H1414">
        <v>27.487909999999999</v>
      </c>
      <c r="I1414">
        <v>86.762299999999996</v>
      </c>
      <c r="J1414">
        <v>-3.7461120000000001</v>
      </c>
      <c r="K1414">
        <v>-0.12844910000000001</v>
      </c>
      <c r="L1414">
        <v>2.3771330000000002</v>
      </c>
      <c r="M1414">
        <v>4.8827160000000003</v>
      </c>
      <c r="N1414">
        <v>8.5003779999999995</v>
      </c>
      <c r="O1414">
        <v>3540</v>
      </c>
      <c r="P1414" t="s">
        <v>58</v>
      </c>
      <c r="Q1414" t="s">
        <v>60</v>
      </c>
      <c r="R1414" t="s">
        <v>70</v>
      </c>
    </row>
    <row r="1415" spans="1:18" x14ac:dyDescent="0.25">
      <c r="A1415" t="s">
        <v>30</v>
      </c>
      <c r="B1415" t="s">
        <v>38</v>
      </c>
      <c r="C1415" t="s">
        <v>52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0.87194079999999996</v>
      </c>
      <c r="H1415">
        <v>0.9452045</v>
      </c>
      <c r="I1415">
        <v>86.947699999999998</v>
      </c>
      <c r="J1415">
        <v>-0.1187932</v>
      </c>
      <c r="K1415">
        <v>-5.3244E-3</v>
      </c>
      <c r="L1415">
        <v>7.3263800000000004E-2</v>
      </c>
      <c r="M1415">
        <v>0.15185199999999999</v>
      </c>
      <c r="N1415">
        <v>0.26532080000000002</v>
      </c>
      <c r="O1415">
        <v>4674</v>
      </c>
      <c r="P1415" t="s">
        <v>58</v>
      </c>
      <c r="Q1415" t="s">
        <v>60</v>
      </c>
    </row>
    <row r="1416" spans="1:18" x14ac:dyDescent="0.25">
      <c r="A1416" t="s">
        <v>28</v>
      </c>
      <c r="B1416" t="s">
        <v>38</v>
      </c>
      <c r="C1416" t="s">
        <v>52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7.9118649999999997</v>
      </c>
      <c r="H1416">
        <v>8.5766489999999997</v>
      </c>
      <c r="I1416">
        <v>86.947699999999998</v>
      </c>
      <c r="J1416">
        <v>-1.0779129999999999</v>
      </c>
      <c r="K1416">
        <v>-4.83127E-2</v>
      </c>
      <c r="L1416">
        <v>0.66478499999999996</v>
      </c>
      <c r="M1416">
        <v>1.377883</v>
      </c>
      <c r="N1416">
        <v>2.407483</v>
      </c>
      <c r="O1416">
        <v>4674</v>
      </c>
      <c r="P1416" t="s">
        <v>58</v>
      </c>
      <c r="Q1416" t="s">
        <v>60</v>
      </c>
    </row>
    <row r="1417" spans="1:18" x14ac:dyDescent="0.25">
      <c r="A1417" t="s">
        <v>29</v>
      </c>
      <c r="B1417" t="s">
        <v>38</v>
      </c>
      <c r="C1417" t="s">
        <v>52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3.351464</v>
      </c>
      <c r="H1417">
        <v>3.633067</v>
      </c>
      <c r="I1417">
        <v>86.947699999999998</v>
      </c>
      <c r="J1417">
        <v>-0.4566035</v>
      </c>
      <c r="K1417">
        <v>-2.0465299999999999E-2</v>
      </c>
      <c r="L1417">
        <v>0.28160279999999999</v>
      </c>
      <c r="M1417">
        <v>0.58367089999999999</v>
      </c>
      <c r="N1417">
        <v>1.019809</v>
      </c>
      <c r="O1417">
        <v>4674</v>
      </c>
      <c r="P1417" t="s">
        <v>58</v>
      </c>
      <c r="Q1417" t="s">
        <v>60</v>
      </c>
    </row>
    <row r="1418" spans="1:18" x14ac:dyDescent="0.25">
      <c r="A1418" t="s">
        <v>43</v>
      </c>
      <c r="B1418" t="s">
        <v>38</v>
      </c>
      <c r="C1418" t="s">
        <v>52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36.980060000000002</v>
      </c>
      <c r="H1418">
        <v>40.087260000000001</v>
      </c>
      <c r="I1418">
        <v>86.947699999999998</v>
      </c>
      <c r="J1418">
        <v>-5.0381640000000001</v>
      </c>
      <c r="K1418">
        <v>-0.22581370000000001</v>
      </c>
      <c r="L1418">
        <v>3.107205</v>
      </c>
      <c r="M1418">
        <v>6.4402239999999997</v>
      </c>
      <c r="N1418">
        <v>11.25257</v>
      </c>
      <c r="O1418">
        <v>4674</v>
      </c>
      <c r="P1418" t="s">
        <v>58</v>
      </c>
      <c r="Q1418" t="s">
        <v>60</v>
      </c>
    </row>
    <row r="1419" spans="1:18" x14ac:dyDescent="0.25">
      <c r="A1419" t="s">
        <v>30</v>
      </c>
      <c r="B1419" t="s">
        <v>38</v>
      </c>
      <c r="C1419" t="s">
        <v>53</v>
      </c>
      <c r="D1419" t="s">
        <v>47</v>
      </c>
      <c r="E1419">
        <v>17</v>
      </c>
      <c r="F1419" t="str">
        <f t="shared" si="22"/>
        <v>Average Per Ton1-in-10September Monthly System Peak Day30% Cycling17</v>
      </c>
      <c r="G1419">
        <v>1.021042</v>
      </c>
      <c r="H1419">
        <v>1.0745929999999999</v>
      </c>
      <c r="I1419">
        <v>93.173299999999998</v>
      </c>
      <c r="J1419">
        <v>-9.66582E-2</v>
      </c>
      <c r="K1419">
        <v>-7.9135999999999998E-3</v>
      </c>
      <c r="L1419">
        <v>5.3550599999999997E-2</v>
      </c>
      <c r="M1419">
        <v>0.1150149</v>
      </c>
      <c r="N1419">
        <v>0.20375950000000001</v>
      </c>
      <c r="O1419">
        <v>1134</v>
      </c>
      <c r="P1419" t="s">
        <v>58</v>
      </c>
      <c r="Q1419" t="s">
        <v>60</v>
      </c>
      <c r="R1419" t="s">
        <v>71</v>
      </c>
    </row>
    <row r="1420" spans="1:18" x14ac:dyDescent="0.25">
      <c r="A1420" t="s">
        <v>28</v>
      </c>
      <c r="B1420" t="s">
        <v>38</v>
      </c>
      <c r="C1420" t="s">
        <v>53</v>
      </c>
      <c r="D1420" t="s">
        <v>47</v>
      </c>
      <c r="E1420">
        <v>17</v>
      </c>
      <c r="F1420" t="str">
        <f t="shared" si="22"/>
        <v>Average Per Premise1-in-10September Monthly System Peak Day30% Cycling17</v>
      </c>
      <c r="G1420">
        <v>11.29494</v>
      </c>
      <c r="H1420">
        <v>11.88733</v>
      </c>
      <c r="I1420">
        <v>93.173299999999998</v>
      </c>
      <c r="J1420">
        <v>-1.0692489999999999</v>
      </c>
      <c r="K1420">
        <v>-8.7541599999999997E-2</v>
      </c>
      <c r="L1420">
        <v>0.59238630000000003</v>
      </c>
      <c r="M1420">
        <v>1.2723139999999999</v>
      </c>
      <c r="N1420">
        <v>2.254022</v>
      </c>
      <c r="O1420">
        <v>1134</v>
      </c>
      <c r="P1420" t="s">
        <v>58</v>
      </c>
      <c r="Q1420" t="s">
        <v>60</v>
      </c>
      <c r="R1420" t="s">
        <v>71</v>
      </c>
    </row>
    <row r="1421" spans="1:18" x14ac:dyDescent="0.25">
      <c r="A1421" t="s">
        <v>29</v>
      </c>
      <c r="B1421" t="s">
        <v>38</v>
      </c>
      <c r="C1421" t="s">
        <v>53</v>
      </c>
      <c r="D1421" t="s">
        <v>47</v>
      </c>
      <c r="E1421">
        <v>17</v>
      </c>
      <c r="F1421" t="str">
        <f t="shared" si="22"/>
        <v>Average Per Device1-in-10September Monthly System Peak Day30% Cycling17</v>
      </c>
      <c r="G1421">
        <v>3.949573</v>
      </c>
      <c r="H1421">
        <v>4.1567160000000003</v>
      </c>
      <c r="I1421">
        <v>93.173299999999998</v>
      </c>
      <c r="J1421">
        <v>-0.37389109999999998</v>
      </c>
      <c r="K1421">
        <v>-3.0611200000000002E-2</v>
      </c>
      <c r="L1421">
        <v>0.20714340000000001</v>
      </c>
      <c r="M1421">
        <v>0.44489800000000002</v>
      </c>
      <c r="N1421">
        <v>0.78817789999999999</v>
      </c>
      <c r="O1421">
        <v>1134</v>
      </c>
      <c r="P1421" t="s">
        <v>58</v>
      </c>
      <c r="Q1421" t="s">
        <v>60</v>
      </c>
      <c r="R1421" t="s">
        <v>71</v>
      </c>
    </row>
    <row r="1422" spans="1:18" x14ac:dyDescent="0.25">
      <c r="A1422" t="s">
        <v>43</v>
      </c>
      <c r="B1422" t="s">
        <v>38</v>
      </c>
      <c r="C1422" t="s">
        <v>53</v>
      </c>
      <c r="D1422" t="s">
        <v>47</v>
      </c>
      <c r="E1422">
        <v>17</v>
      </c>
      <c r="F1422" t="str">
        <f t="shared" si="22"/>
        <v>Aggregate1-in-10September Monthly System Peak Day30% Cycling17</v>
      </c>
      <c r="G1422">
        <v>12.80847</v>
      </c>
      <c r="H1422">
        <v>13.480230000000001</v>
      </c>
      <c r="I1422">
        <v>93.173299999999998</v>
      </c>
      <c r="J1422">
        <v>-1.212529</v>
      </c>
      <c r="K1422">
        <v>-9.9272200000000005E-2</v>
      </c>
      <c r="L1422">
        <v>0.67176599999999997</v>
      </c>
      <c r="M1422">
        <v>1.442804</v>
      </c>
      <c r="N1422">
        <v>2.5560610000000001</v>
      </c>
      <c r="O1422">
        <v>1134</v>
      </c>
      <c r="P1422" t="s">
        <v>58</v>
      </c>
      <c r="Q1422" t="s">
        <v>60</v>
      </c>
      <c r="R1422" t="s">
        <v>71</v>
      </c>
    </row>
    <row r="1423" spans="1:18" x14ac:dyDescent="0.25">
      <c r="A1423" t="s">
        <v>30</v>
      </c>
      <c r="B1423" t="s">
        <v>38</v>
      </c>
      <c r="C1423" t="s">
        <v>53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0.92745940000000004</v>
      </c>
      <c r="H1423">
        <v>1.012235</v>
      </c>
      <c r="I1423">
        <v>92.029700000000005</v>
      </c>
      <c r="J1423">
        <v>-0.1197974</v>
      </c>
      <c r="K1423">
        <v>1.0660999999999999E-3</v>
      </c>
      <c r="L1423">
        <v>8.4775799999999998E-2</v>
      </c>
      <c r="M1423">
        <v>0.16848550000000001</v>
      </c>
      <c r="N1423">
        <v>0.28934900000000002</v>
      </c>
      <c r="O1423">
        <v>3540</v>
      </c>
      <c r="P1423" t="s">
        <v>58</v>
      </c>
      <c r="Q1423" t="s">
        <v>60</v>
      </c>
      <c r="R1423" t="s">
        <v>71</v>
      </c>
    </row>
    <row r="1424" spans="1:18" x14ac:dyDescent="0.25">
      <c r="A1424" t="s">
        <v>28</v>
      </c>
      <c r="B1424" t="s">
        <v>38</v>
      </c>
      <c r="C1424" t="s">
        <v>53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7.8249009999999997</v>
      </c>
      <c r="H1424">
        <v>8.5401469999999993</v>
      </c>
      <c r="I1424">
        <v>92.029700000000005</v>
      </c>
      <c r="J1424">
        <v>-1.010721</v>
      </c>
      <c r="K1424">
        <v>8.9948000000000007E-3</v>
      </c>
      <c r="L1424">
        <v>0.71524670000000001</v>
      </c>
      <c r="M1424">
        <v>1.4214990000000001</v>
      </c>
      <c r="N1424">
        <v>2.441214</v>
      </c>
      <c r="O1424">
        <v>3540</v>
      </c>
      <c r="P1424" t="s">
        <v>58</v>
      </c>
      <c r="Q1424" t="s">
        <v>60</v>
      </c>
      <c r="R1424" t="s">
        <v>71</v>
      </c>
    </row>
    <row r="1425" spans="1:18" x14ac:dyDescent="0.25">
      <c r="A1425" t="s">
        <v>29</v>
      </c>
      <c r="B1425" t="s">
        <v>38</v>
      </c>
      <c r="C1425" t="s">
        <v>53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3.5554039999999998</v>
      </c>
      <c r="H1425">
        <v>3.8803899999999998</v>
      </c>
      <c r="I1425">
        <v>92.029700000000005</v>
      </c>
      <c r="J1425">
        <v>-0.45924160000000003</v>
      </c>
      <c r="K1425">
        <v>4.0870000000000004E-3</v>
      </c>
      <c r="L1425">
        <v>0.32498690000000002</v>
      </c>
      <c r="M1425">
        <v>0.64588690000000004</v>
      </c>
      <c r="N1425">
        <v>1.109216</v>
      </c>
      <c r="O1425">
        <v>3540</v>
      </c>
      <c r="P1425" t="s">
        <v>58</v>
      </c>
      <c r="Q1425" t="s">
        <v>60</v>
      </c>
      <c r="R1425" t="s">
        <v>71</v>
      </c>
    </row>
    <row r="1426" spans="1:18" x14ac:dyDescent="0.25">
      <c r="A1426" t="s">
        <v>43</v>
      </c>
      <c r="B1426" t="s">
        <v>38</v>
      </c>
      <c r="C1426" t="s">
        <v>53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27.700150000000001</v>
      </c>
      <c r="H1426">
        <v>30.232119999999998</v>
      </c>
      <c r="I1426">
        <v>92.029700000000005</v>
      </c>
      <c r="J1426">
        <v>-3.5779519999999998</v>
      </c>
      <c r="K1426">
        <v>3.1841500000000002E-2</v>
      </c>
      <c r="L1426">
        <v>2.5319729999999998</v>
      </c>
      <c r="M1426">
        <v>5.0321049999999996</v>
      </c>
      <c r="N1426">
        <v>8.6418979999999994</v>
      </c>
      <c r="O1426">
        <v>3540</v>
      </c>
      <c r="P1426" t="s">
        <v>58</v>
      </c>
      <c r="Q1426" t="s">
        <v>60</v>
      </c>
      <c r="R1426" t="s">
        <v>71</v>
      </c>
    </row>
    <row r="1427" spans="1:18" x14ac:dyDescent="0.25">
      <c r="A1427" t="s">
        <v>30</v>
      </c>
      <c r="B1427" t="s">
        <v>38</v>
      </c>
      <c r="C1427" t="s">
        <v>53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0.95016259999999997</v>
      </c>
      <c r="H1427">
        <v>1.027363</v>
      </c>
      <c r="I1427">
        <v>92.307100000000005</v>
      </c>
      <c r="J1427">
        <v>-0.1141838</v>
      </c>
      <c r="K1427">
        <v>-1.1123999999999999E-3</v>
      </c>
      <c r="L1427">
        <v>7.7200599999999994E-2</v>
      </c>
      <c r="M1427">
        <v>0.1555135</v>
      </c>
      <c r="N1427">
        <v>0.26858500000000002</v>
      </c>
      <c r="O1427">
        <v>4674</v>
      </c>
      <c r="P1427" t="s">
        <v>58</v>
      </c>
      <c r="Q1427" t="s">
        <v>60</v>
      </c>
    </row>
    <row r="1428" spans="1:18" x14ac:dyDescent="0.25">
      <c r="A1428" t="s">
        <v>28</v>
      </c>
      <c r="B1428" t="s">
        <v>38</v>
      </c>
      <c r="C1428" t="s">
        <v>53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8.6216380000000008</v>
      </c>
      <c r="H1428">
        <v>9.3221439999999998</v>
      </c>
      <c r="I1428">
        <v>92.307100000000005</v>
      </c>
      <c r="J1428">
        <v>-1.036087</v>
      </c>
      <c r="K1428">
        <v>-1.0093400000000001E-2</v>
      </c>
      <c r="L1428">
        <v>0.70050690000000004</v>
      </c>
      <c r="M1428">
        <v>1.4111069999999999</v>
      </c>
      <c r="N1428">
        <v>2.4371010000000002</v>
      </c>
      <c r="O1428">
        <v>4674</v>
      </c>
      <c r="P1428" t="s">
        <v>58</v>
      </c>
      <c r="Q1428" t="s">
        <v>60</v>
      </c>
    </row>
    <row r="1429" spans="1:18" x14ac:dyDescent="0.25">
      <c r="A1429" t="s">
        <v>29</v>
      </c>
      <c r="B1429" t="s">
        <v>38</v>
      </c>
      <c r="C1429" t="s">
        <v>53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3.6521240000000001</v>
      </c>
      <c r="H1429">
        <v>3.948858</v>
      </c>
      <c r="I1429">
        <v>92.307100000000005</v>
      </c>
      <c r="J1429">
        <v>-0.43888630000000001</v>
      </c>
      <c r="K1429">
        <v>-4.2756000000000001E-3</v>
      </c>
      <c r="L1429">
        <v>0.29673460000000002</v>
      </c>
      <c r="M1429">
        <v>0.59774470000000002</v>
      </c>
      <c r="N1429">
        <v>1.0323549999999999</v>
      </c>
      <c r="O1429">
        <v>4674</v>
      </c>
      <c r="P1429" t="s">
        <v>58</v>
      </c>
      <c r="Q1429" t="s">
        <v>60</v>
      </c>
    </row>
    <row r="1430" spans="1:18" x14ac:dyDescent="0.25">
      <c r="A1430" t="s">
        <v>43</v>
      </c>
      <c r="B1430" t="s">
        <v>38</v>
      </c>
      <c r="C1430" t="s">
        <v>53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40.297539999999998</v>
      </c>
      <c r="H1430">
        <v>43.5717</v>
      </c>
      <c r="I1430">
        <v>92.307100000000005</v>
      </c>
      <c r="J1430">
        <v>-4.8426720000000003</v>
      </c>
      <c r="K1430">
        <v>-4.7176500000000003E-2</v>
      </c>
      <c r="L1430">
        <v>3.2741690000000001</v>
      </c>
      <c r="M1430">
        <v>6.5955149999999998</v>
      </c>
      <c r="N1430">
        <v>11.39101</v>
      </c>
      <c r="O1430">
        <v>4674</v>
      </c>
      <c r="P1430" t="s">
        <v>58</v>
      </c>
      <c r="Q1430" t="s">
        <v>60</v>
      </c>
    </row>
    <row r="1431" spans="1:18" x14ac:dyDescent="0.25">
      <c r="A1431" t="s">
        <v>30</v>
      </c>
      <c r="B1431" t="s">
        <v>38</v>
      </c>
      <c r="C1431" t="s">
        <v>48</v>
      </c>
      <c r="D1431" t="s">
        <v>47</v>
      </c>
      <c r="E1431">
        <v>18</v>
      </c>
      <c r="F1431" t="str">
        <f t="shared" si="22"/>
        <v>Average Per Ton1-in-10August Monthly System Peak Day30% Cycling18</v>
      </c>
      <c r="G1431">
        <v>0.89361250000000003</v>
      </c>
      <c r="H1431">
        <v>0.9360887</v>
      </c>
      <c r="I1431">
        <v>87.386600000000001</v>
      </c>
      <c r="J1431">
        <v>-7.6481800000000003E-2</v>
      </c>
      <c r="K1431">
        <v>-6.2004E-3</v>
      </c>
      <c r="L1431">
        <v>4.2476300000000002E-2</v>
      </c>
      <c r="M1431">
        <v>9.1152899999999995E-2</v>
      </c>
      <c r="N1431">
        <v>0.1614343</v>
      </c>
      <c r="O1431">
        <v>1134</v>
      </c>
      <c r="P1431" t="s">
        <v>58</v>
      </c>
      <c r="Q1431" t="s">
        <v>60</v>
      </c>
      <c r="R1431" t="s">
        <v>66</v>
      </c>
    </row>
    <row r="1432" spans="1:18" x14ac:dyDescent="0.25">
      <c r="A1432" t="s">
        <v>28</v>
      </c>
      <c r="B1432" t="s">
        <v>38</v>
      </c>
      <c r="C1432" t="s">
        <v>48</v>
      </c>
      <c r="D1432" t="s">
        <v>47</v>
      </c>
      <c r="E1432">
        <v>18</v>
      </c>
      <c r="F1432" t="str">
        <f t="shared" si="22"/>
        <v>Average Per Premise1-in-10August Monthly System Peak Day30% Cycling18</v>
      </c>
      <c r="G1432">
        <v>9.8852930000000008</v>
      </c>
      <c r="H1432">
        <v>10.355169999999999</v>
      </c>
      <c r="I1432">
        <v>87.386600000000001</v>
      </c>
      <c r="J1432">
        <v>-0.84605410000000003</v>
      </c>
      <c r="K1432">
        <v>-6.8589800000000006E-2</v>
      </c>
      <c r="L1432">
        <v>0.46987960000000001</v>
      </c>
      <c r="M1432">
        <v>1.0083489999999999</v>
      </c>
      <c r="N1432">
        <v>1.7858130000000001</v>
      </c>
      <c r="O1432">
        <v>1134</v>
      </c>
      <c r="P1432" t="s">
        <v>58</v>
      </c>
      <c r="Q1432" t="s">
        <v>60</v>
      </c>
      <c r="R1432" t="s">
        <v>66</v>
      </c>
    </row>
    <row r="1433" spans="1:18" x14ac:dyDescent="0.25">
      <c r="A1433" t="s">
        <v>29</v>
      </c>
      <c r="B1433" t="s">
        <v>38</v>
      </c>
      <c r="C1433" t="s">
        <v>48</v>
      </c>
      <c r="D1433" t="s">
        <v>47</v>
      </c>
      <c r="E1433">
        <v>18</v>
      </c>
      <c r="F1433" t="str">
        <f t="shared" si="22"/>
        <v>Average Per Device1-in-10August Monthly System Peak Day30% Cycling18</v>
      </c>
      <c r="G1433">
        <v>3.4566520000000001</v>
      </c>
      <c r="H1433">
        <v>3.6209579999999999</v>
      </c>
      <c r="I1433">
        <v>87.386600000000001</v>
      </c>
      <c r="J1433">
        <v>-0.29584500000000002</v>
      </c>
      <c r="K1433">
        <v>-2.3984200000000001E-2</v>
      </c>
      <c r="L1433">
        <v>0.1643057</v>
      </c>
      <c r="M1433">
        <v>0.35259570000000001</v>
      </c>
      <c r="N1433">
        <v>0.62445649999999997</v>
      </c>
      <c r="O1433">
        <v>1134</v>
      </c>
      <c r="P1433" t="s">
        <v>58</v>
      </c>
      <c r="Q1433" t="s">
        <v>60</v>
      </c>
      <c r="R1433" t="s">
        <v>66</v>
      </c>
    </row>
    <row r="1434" spans="1:18" x14ac:dyDescent="0.25">
      <c r="A1434" t="s">
        <v>43</v>
      </c>
      <c r="B1434" t="s">
        <v>38</v>
      </c>
      <c r="C1434" t="s">
        <v>48</v>
      </c>
      <c r="D1434" t="s">
        <v>47</v>
      </c>
      <c r="E1434">
        <v>18</v>
      </c>
      <c r="F1434" t="str">
        <f t="shared" si="22"/>
        <v>Aggregate1-in-10August Monthly System Peak Day30% Cycling18</v>
      </c>
      <c r="G1434">
        <v>11.20992</v>
      </c>
      <c r="H1434">
        <v>11.74277</v>
      </c>
      <c r="I1434">
        <v>87.386600000000001</v>
      </c>
      <c r="J1434">
        <v>-0.95942539999999998</v>
      </c>
      <c r="K1434">
        <v>-7.77809E-2</v>
      </c>
      <c r="L1434">
        <v>0.53284350000000003</v>
      </c>
      <c r="M1434">
        <v>1.1434679999999999</v>
      </c>
      <c r="N1434">
        <v>2.025112</v>
      </c>
      <c r="O1434">
        <v>1134</v>
      </c>
      <c r="P1434" t="s">
        <v>58</v>
      </c>
      <c r="Q1434" t="s">
        <v>60</v>
      </c>
      <c r="R1434" t="s">
        <v>66</v>
      </c>
    </row>
    <row r="1435" spans="1:18" x14ac:dyDescent="0.25">
      <c r="A1435" t="s">
        <v>30</v>
      </c>
      <c r="B1435" t="s">
        <v>38</v>
      </c>
      <c r="C1435" t="s">
        <v>48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0.81069860000000005</v>
      </c>
      <c r="H1435">
        <v>0.86771120000000002</v>
      </c>
      <c r="I1435">
        <v>86.709599999999995</v>
      </c>
      <c r="J1435">
        <v>-8.3597699999999997E-2</v>
      </c>
      <c r="K1435">
        <v>-5.2400000000000005E-4</v>
      </c>
      <c r="L1435">
        <v>5.7012500000000001E-2</v>
      </c>
      <c r="M1435">
        <v>0.1145491</v>
      </c>
      <c r="N1435">
        <v>0.19762279999999999</v>
      </c>
      <c r="O1435">
        <v>3540</v>
      </c>
      <c r="P1435" t="s">
        <v>58</v>
      </c>
      <c r="Q1435" t="s">
        <v>60</v>
      </c>
      <c r="R1435" t="s">
        <v>66</v>
      </c>
    </row>
    <row r="1436" spans="1:18" x14ac:dyDescent="0.25">
      <c r="A1436" t="s">
        <v>28</v>
      </c>
      <c r="B1436" t="s">
        <v>38</v>
      </c>
      <c r="C1436" t="s">
        <v>48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6.8398000000000003</v>
      </c>
      <c r="H1436">
        <v>7.3208099999999998</v>
      </c>
      <c r="I1436">
        <v>86.709599999999995</v>
      </c>
      <c r="J1436">
        <v>-0.70530760000000003</v>
      </c>
      <c r="K1436">
        <v>-4.4213000000000004E-3</v>
      </c>
      <c r="L1436">
        <v>0.4810103</v>
      </c>
      <c r="M1436">
        <v>0.96644189999999996</v>
      </c>
      <c r="N1436">
        <v>1.6673279999999999</v>
      </c>
      <c r="O1436">
        <v>3540</v>
      </c>
      <c r="P1436" t="s">
        <v>58</v>
      </c>
      <c r="Q1436" t="s">
        <v>60</v>
      </c>
      <c r="R1436" t="s">
        <v>66</v>
      </c>
    </row>
    <row r="1437" spans="1:18" x14ac:dyDescent="0.25">
      <c r="A1437" t="s">
        <v>29</v>
      </c>
      <c r="B1437" t="s">
        <v>38</v>
      </c>
      <c r="C1437" t="s">
        <v>48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3.1078030000000001</v>
      </c>
      <c r="H1437">
        <v>3.3263600000000002</v>
      </c>
      <c r="I1437">
        <v>86.709599999999995</v>
      </c>
      <c r="J1437">
        <v>-0.3204709</v>
      </c>
      <c r="K1437">
        <v>-2.0089000000000001E-3</v>
      </c>
      <c r="L1437">
        <v>0.2185569</v>
      </c>
      <c r="M1437">
        <v>0.43912259999999997</v>
      </c>
      <c r="N1437">
        <v>0.75758460000000005</v>
      </c>
      <c r="O1437">
        <v>3540</v>
      </c>
      <c r="P1437" t="s">
        <v>58</v>
      </c>
      <c r="Q1437" t="s">
        <v>60</v>
      </c>
      <c r="R1437" t="s">
        <v>66</v>
      </c>
    </row>
    <row r="1438" spans="1:18" x14ac:dyDescent="0.25">
      <c r="A1438" t="s">
        <v>43</v>
      </c>
      <c r="B1438" t="s">
        <v>38</v>
      </c>
      <c r="C1438" t="s">
        <v>48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24.212890000000002</v>
      </c>
      <c r="H1438">
        <v>25.915669999999999</v>
      </c>
      <c r="I1438">
        <v>86.709599999999995</v>
      </c>
      <c r="J1438">
        <v>-2.4967890000000001</v>
      </c>
      <c r="K1438">
        <v>-1.5651600000000002E-2</v>
      </c>
      <c r="L1438">
        <v>1.7027760000000001</v>
      </c>
      <c r="M1438">
        <v>3.4212039999999999</v>
      </c>
      <c r="N1438">
        <v>5.902342</v>
      </c>
      <c r="O1438">
        <v>3540</v>
      </c>
      <c r="P1438" t="s">
        <v>58</v>
      </c>
      <c r="Q1438" t="s">
        <v>60</v>
      </c>
      <c r="R1438" t="s">
        <v>66</v>
      </c>
    </row>
    <row r="1439" spans="1:18" x14ac:dyDescent="0.25">
      <c r="A1439" t="s">
        <v>30</v>
      </c>
      <c r="B1439" t="s">
        <v>38</v>
      </c>
      <c r="C1439" t="s">
        <v>48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0.83081349999999998</v>
      </c>
      <c r="H1439">
        <v>0.88429959999999996</v>
      </c>
      <c r="I1439">
        <v>86.873800000000003</v>
      </c>
      <c r="J1439">
        <v>-8.1871399999999997E-2</v>
      </c>
      <c r="K1439">
        <v>-1.9011E-3</v>
      </c>
      <c r="L1439">
        <v>5.3485999999999999E-2</v>
      </c>
      <c r="M1439">
        <v>0.1088732</v>
      </c>
      <c r="N1439">
        <v>0.1888435</v>
      </c>
      <c r="O1439">
        <v>4674</v>
      </c>
      <c r="P1439" t="s">
        <v>58</v>
      </c>
      <c r="Q1439" t="s">
        <v>60</v>
      </c>
    </row>
    <row r="1440" spans="1:18" x14ac:dyDescent="0.25">
      <c r="A1440" t="s">
        <v>28</v>
      </c>
      <c r="B1440" t="s">
        <v>38</v>
      </c>
      <c r="C1440" t="s">
        <v>48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7.5386819999999997</v>
      </c>
      <c r="H1440">
        <v>8.024006</v>
      </c>
      <c r="I1440">
        <v>86.873800000000003</v>
      </c>
      <c r="J1440">
        <v>-0.74288929999999997</v>
      </c>
      <c r="K1440">
        <v>-1.7250600000000001E-2</v>
      </c>
      <c r="L1440">
        <v>0.48532459999999999</v>
      </c>
      <c r="M1440">
        <v>0.98789970000000005</v>
      </c>
      <c r="N1440">
        <v>1.7135389999999999</v>
      </c>
      <c r="O1440">
        <v>4674</v>
      </c>
      <c r="P1440" t="s">
        <v>58</v>
      </c>
      <c r="Q1440" t="s">
        <v>60</v>
      </c>
    </row>
    <row r="1441" spans="1:18" x14ac:dyDescent="0.25">
      <c r="A1441" t="s">
        <v>29</v>
      </c>
      <c r="B1441" t="s">
        <v>38</v>
      </c>
      <c r="C1441" t="s">
        <v>48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3.193384</v>
      </c>
      <c r="H1441">
        <v>3.3989669999999998</v>
      </c>
      <c r="I1441">
        <v>86.873800000000003</v>
      </c>
      <c r="J1441">
        <v>-0.31468770000000001</v>
      </c>
      <c r="K1441">
        <v>-7.3073000000000001E-3</v>
      </c>
      <c r="L1441">
        <v>0.2055834</v>
      </c>
      <c r="M1441">
        <v>0.41847410000000002</v>
      </c>
      <c r="N1441">
        <v>0.72585449999999996</v>
      </c>
      <c r="O1441">
        <v>4674</v>
      </c>
      <c r="P1441" t="s">
        <v>58</v>
      </c>
      <c r="Q1441" t="s">
        <v>60</v>
      </c>
    </row>
    <row r="1442" spans="1:18" x14ac:dyDescent="0.25">
      <c r="A1442" t="s">
        <v>43</v>
      </c>
      <c r="B1442" t="s">
        <v>38</v>
      </c>
      <c r="C1442" t="s">
        <v>48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35.235799999999998</v>
      </c>
      <c r="H1442">
        <v>37.50421</v>
      </c>
      <c r="I1442">
        <v>86.873800000000003</v>
      </c>
      <c r="J1442">
        <v>-3.4722650000000002</v>
      </c>
      <c r="K1442">
        <v>-8.0629199999999998E-2</v>
      </c>
      <c r="L1442">
        <v>2.2684069999999998</v>
      </c>
      <c r="M1442">
        <v>4.6174429999999997</v>
      </c>
      <c r="N1442">
        <v>8.0090789999999998</v>
      </c>
      <c r="O1442">
        <v>4674</v>
      </c>
      <c r="P1442" t="s">
        <v>58</v>
      </c>
      <c r="Q1442" t="s">
        <v>60</v>
      </c>
    </row>
    <row r="1443" spans="1:18" x14ac:dyDescent="0.25">
      <c r="A1443" t="s">
        <v>30</v>
      </c>
      <c r="B1443" t="s">
        <v>38</v>
      </c>
      <c r="C1443" t="s">
        <v>37</v>
      </c>
      <c r="D1443" t="s">
        <v>47</v>
      </c>
      <c r="E1443">
        <v>18</v>
      </c>
      <c r="F1443" t="str">
        <f t="shared" si="22"/>
        <v>Average Per Ton1-in-10August Typical Event Day30% Cycling18</v>
      </c>
      <c r="G1443">
        <v>0.8837159</v>
      </c>
      <c r="H1443">
        <v>0.92618509999999998</v>
      </c>
      <c r="I1443">
        <v>85.901399999999995</v>
      </c>
      <c r="J1443">
        <v>-7.6800499999999994E-2</v>
      </c>
      <c r="K1443">
        <v>-6.3350000000000004E-3</v>
      </c>
      <c r="L1443">
        <v>4.2469100000000003E-2</v>
      </c>
      <c r="M1443">
        <v>9.1273300000000002E-2</v>
      </c>
      <c r="N1443">
        <v>0.16173870000000001</v>
      </c>
      <c r="O1443">
        <v>1134</v>
      </c>
      <c r="P1443" t="s">
        <v>58</v>
      </c>
      <c r="Q1443" t="s">
        <v>60</v>
      </c>
      <c r="R1443" t="s">
        <v>66</v>
      </c>
    </row>
    <row r="1444" spans="1:18" x14ac:dyDescent="0.25">
      <c r="A1444" t="s">
        <v>28</v>
      </c>
      <c r="B1444" t="s">
        <v>38</v>
      </c>
      <c r="C1444" t="s">
        <v>37</v>
      </c>
      <c r="D1444" t="s">
        <v>47</v>
      </c>
      <c r="E1444">
        <v>18</v>
      </c>
      <c r="F1444" t="str">
        <f t="shared" si="22"/>
        <v>Average Per Premise1-in-10August Typical Event Day30% Cycling18</v>
      </c>
      <c r="G1444">
        <v>9.7758160000000007</v>
      </c>
      <c r="H1444">
        <v>10.245620000000001</v>
      </c>
      <c r="I1444">
        <v>85.901399999999995</v>
      </c>
      <c r="J1444">
        <v>-0.84957959999999999</v>
      </c>
      <c r="K1444">
        <v>-7.00789E-2</v>
      </c>
      <c r="L1444">
        <v>0.46980080000000002</v>
      </c>
      <c r="M1444">
        <v>1.0096810000000001</v>
      </c>
      <c r="N1444">
        <v>1.7891809999999999</v>
      </c>
      <c r="O1444">
        <v>1134</v>
      </c>
      <c r="P1444" t="s">
        <v>58</v>
      </c>
      <c r="Q1444" t="s">
        <v>60</v>
      </c>
      <c r="R1444" t="s">
        <v>66</v>
      </c>
    </row>
    <row r="1445" spans="1:18" x14ac:dyDescent="0.25">
      <c r="A1445" t="s">
        <v>29</v>
      </c>
      <c r="B1445" t="s">
        <v>38</v>
      </c>
      <c r="C1445" t="s">
        <v>37</v>
      </c>
      <c r="D1445" t="s">
        <v>47</v>
      </c>
      <c r="E1445">
        <v>18</v>
      </c>
      <c r="F1445" t="str">
        <f t="shared" si="22"/>
        <v>Average Per Device1-in-10August Typical Event Day30% Cycling18</v>
      </c>
      <c r="G1445">
        <v>3.4183699999999999</v>
      </c>
      <c r="H1445">
        <v>3.5826479999999998</v>
      </c>
      <c r="I1445">
        <v>85.901399999999995</v>
      </c>
      <c r="J1445">
        <v>-0.2970778</v>
      </c>
      <c r="K1445">
        <v>-2.45049E-2</v>
      </c>
      <c r="L1445">
        <v>0.16427820000000001</v>
      </c>
      <c r="M1445">
        <v>0.35306130000000002</v>
      </c>
      <c r="N1445">
        <v>0.62563409999999997</v>
      </c>
      <c r="O1445">
        <v>1134</v>
      </c>
      <c r="P1445" t="s">
        <v>58</v>
      </c>
      <c r="Q1445" t="s">
        <v>60</v>
      </c>
      <c r="R1445" t="s">
        <v>66</v>
      </c>
    </row>
    <row r="1446" spans="1:18" x14ac:dyDescent="0.25">
      <c r="A1446" t="s">
        <v>43</v>
      </c>
      <c r="B1446" t="s">
        <v>38</v>
      </c>
      <c r="C1446" t="s">
        <v>37</v>
      </c>
      <c r="D1446" t="s">
        <v>47</v>
      </c>
      <c r="E1446">
        <v>18</v>
      </c>
      <c r="F1446" t="str">
        <f t="shared" si="22"/>
        <v>Aggregate1-in-10August Typical Event Day30% Cycling18</v>
      </c>
      <c r="G1446">
        <v>11.08577</v>
      </c>
      <c r="H1446">
        <v>11.61853</v>
      </c>
      <c r="I1446">
        <v>85.901399999999995</v>
      </c>
      <c r="J1446">
        <v>-0.96342329999999998</v>
      </c>
      <c r="K1446">
        <v>-7.9469499999999998E-2</v>
      </c>
      <c r="L1446">
        <v>0.53275410000000001</v>
      </c>
      <c r="M1446">
        <v>1.1449780000000001</v>
      </c>
      <c r="N1446">
        <v>2.028931</v>
      </c>
      <c r="O1446">
        <v>1134</v>
      </c>
      <c r="P1446" t="s">
        <v>58</v>
      </c>
      <c r="Q1446" t="s">
        <v>60</v>
      </c>
      <c r="R1446" t="s">
        <v>66</v>
      </c>
    </row>
    <row r="1447" spans="1:18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0.79161130000000002</v>
      </c>
      <c r="H1447">
        <v>0.84775140000000004</v>
      </c>
      <c r="I1447">
        <v>85.098799999999997</v>
      </c>
      <c r="J1447">
        <v>-8.4596199999999996E-2</v>
      </c>
      <c r="K1447">
        <v>-1.4480000000000001E-3</v>
      </c>
      <c r="L1447">
        <v>5.6140200000000001E-2</v>
      </c>
      <c r="M1447">
        <v>0.1137283</v>
      </c>
      <c r="N1447">
        <v>0.19687650000000001</v>
      </c>
      <c r="O1447">
        <v>3540</v>
      </c>
      <c r="P1447" t="s">
        <v>58</v>
      </c>
      <c r="Q1447" t="s">
        <v>60</v>
      </c>
      <c r="R1447" t="s">
        <v>66</v>
      </c>
    </row>
    <row r="1448" spans="1:18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6.6787609999999997</v>
      </c>
      <c r="H1448">
        <v>7.1524109999999999</v>
      </c>
      <c r="I1448">
        <v>85.098799999999997</v>
      </c>
      <c r="J1448">
        <v>-0.71373140000000002</v>
      </c>
      <c r="K1448">
        <v>-1.22168E-2</v>
      </c>
      <c r="L1448">
        <v>0.47365000000000002</v>
      </c>
      <c r="M1448">
        <v>0.95951690000000001</v>
      </c>
      <c r="N1448">
        <v>1.6610309999999999</v>
      </c>
      <c r="O1448">
        <v>3540</v>
      </c>
      <c r="P1448" t="s">
        <v>58</v>
      </c>
      <c r="Q1448" t="s">
        <v>60</v>
      </c>
      <c r="R1448" t="s">
        <v>66</v>
      </c>
    </row>
    <row r="1449" spans="1:18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3.0346320000000002</v>
      </c>
      <c r="H1449">
        <v>3.249844</v>
      </c>
      <c r="I1449">
        <v>85.098799999999997</v>
      </c>
      <c r="J1449">
        <v>-0.32429839999999999</v>
      </c>
      <c r="K1449">
        <v>-5.5510000000000004E-3</v>
      </c>
      <c r="L1449">
        <v>0.2152126</v>
      </c>
      <c r="M1449">
        <v>0.43597609999999998</v>
      </c>
      <c r="N1449">
        <v>0.75472349999999999</v>
      </c>
      <c r="O1449">
        <v>3540</v>
      </c>
      <c r="P1449" t="s">
        <v>58</v>
      </c>
      <c r="Q1449" t="s">
        <v>60</v>
      </c>
      <c r="R1449" t="s">
        <v>66</v>
      </c>
    </row>
    <row r="1450" spans="1:18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23.642810000000001</v>
      </c>
      <c r="H1450">
        <v>25.31953</v>
      </c>
      <c r="I1450">
        <v>85.098799999999997</v>
      </c>
      <c r="J1450">
        <v>-2.5266090000000001</v>
      </c>
      <c r="K1450">
        <v>-4.3247599999999997E-2</v>
      </c>
      <c r="L1450">
        <v>1.6767209999999999</v>
      </c>
      <c r="M1450">
        <v>3.39669</v>
      </c>
      <c r="N1450">
        <v>5.8800509999999999</v>
      </c>
      <c r="O1450">
        <v>3540</v>
      </c>
      <c r="P1450" t="s">
        <v>58</v>
      </c>
      <c r="Q1450" t="s">
        <v>60</v>
      </c>
      <c r="R1450" t="s">
        <v>66</v>
      </c>
    </row>
    <row r="1451" spans="1:18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0.81395580000000001</v>
      </c>
      <c r="H1451">
        <v>0.86677939999999998</v>
      </c>
      <c r="I1451">
        <v>85.293499999999995</v>
      </c>
      <c r="J1451">
        <v>-8.2705000000000001E-2</v>
      </c>
      <c r="K1451">
        <v>-2.6335999999999998E-3</v>
      </c>
      <c r="L1451">
        <v>5.2823599999999998E-2</v>
      </c>
      <c r="M1451">
        <v>0.10828069999999999</v>
      </c>
      <c r="N1451">
        <v>0.18835209999999999</v>
      </c>
      <c r="O1451">
        <v>4674</v>
      </c>
      <c r="P1451" t="s">
        <v>58</v>
      </c>
      <c r="Q1451" t="s">
        <v>60</v>
      </c>
    </row>
    <row r="1452" spans="1:18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7.3857169999999996</v>
      </c>
      <c r="H1452">
        <v>7.8650310000000001</v>
      </c>
      <c r="I1452">
        <v>85.293499999999995</v>
      </c>
      <c r="J1452">
        <v>-0.75045280000000003</v>
      </c>
      <c r="K1452">
        <v>-2.3896899999999999E-2</v>
      </c>
      <c r="L1452">
        <v>0.4793134</v>
      </c>
      <c r="M1452">
        <v>0.98252379999999995</v>
      </c>
      <c r="N1452">
        <v>1.709079</v>
      </c>
      <c r="O1452">
        <v>4674</v>
      </c>
      <c r="P1452" t="s">
        <v>58</v>
      </c>
      <c r="Q1452" t="s">
        <v>60</v>
      </c>
    </row>
    <row r="1453" spans="1:18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3.1285880000000001</v>
      </c>
      <c r="H1453">
        <v>3.3316249999999998</v>
      </c>
      <c r="I1453">
        <v>85.293499999999995</v>
      </c>
      <c r="J1453">
        <v>-0.3178916</v>
      </c>
      <c r="K1453">
        <v>-1.01227E-2</v>
      </c>
      <c r="L1453">
        <v>0.203037</v>
      </c>
      <c r="M1453">
        <v>0.41619679999999998</v>
      </c>
      <c r="N1453">
        <v>0.72396559999999999</v>
      </c>
      <c r="O1453">
        <v>4674</v>
      </c>
      <c r="P1453" t="s">
        <v>58</v>
      </c>
      <c r="Q1453" t="s">
        <v>60</v>
      </c>
    </row>
    <row r="1454" spans="1:18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34.52084</v>
      </c>
      <c r="H1454">
        <v>36.761150000000001</v>
      </c>
      <c r="I1454">
        <v>85.293499999999995</v>
      </c>
      <c r="J1454">
        <v>-3.5076160000000001</v>
      </c>
      <c r="K1454">
        <v>-0.1116943</v>
      </c>
      <c r="L1454">
        <v>2.2403110000000002</v>
      </c>
      <c r="M1454">
        <v>4.5923160000000003</v>
      </c>
      <c r="N1454">
        <v>7.9882369999999998</v>
      </c>
      <c r="O1454">
        <v>4674</v>
      </c>
      <c r="P1454" t="s">
        <v>58</v>
      </c>
      <c r="Q1454" t="s">
        <v>60</v>
      </c>
    </row>
    <row r="1455" spans="1:18" x14ac:dyDescent="0.25">
      <c r="A1455" t="s">
        <v>30</v>
      </c>
      <c r="B1455" t="s">
        <v>38</v>
      </c>
      <c r="C1455" t="s">
        <v>49</v>
      </c>
      <c r="D1455" t="s">
        <v>47</v>
      </c>
      <c r="E1455">
        <v>18</v>
      </c>
      <c r="F1455" t="str">
        <f t="shared" si="22"/>
        <v>Average Per Ton1-in-10July Monthly System Peak Day30% Cycling18</v>
      </c>
      <c r="G1455">
        <v>0.88651849999999999</v>
      </c>
      <c r="H1455">
        <v>0.92898970000000003</v>
      </c>
      <c r="I1455">
        <v>82.767499999999998</v>
      </c>
      <c r="J1455">
        <v>-7.6682799999999995E-2</v>
      </c>
      <c r="K1455">
        <v>-6.2857E-3</v>
      </c>
      <c r="L1455">
        <v>4.2471200000000001E-2</v>
      </c>
      <c r="M1455">
        <v>9.1228000000000004E-2</v>
      </c>
      <c r="N1455">
        <v>0.16162509999999999</v>
      </c>
      <c r="O1455">
        <v>1134</v>
      </c>
      <c r="P1455" t="s">
        <v>58</v>
      </c>
      <c r="Q1455" t="s">
        <v>60</v>
      </c>
      <c r="R1455" t="s">
        <v>67</v>
      </c>
    </row>
    <row r="1456" spans="1:18" x14ac:dyDescent="0.25">
      <c r="A1456" t="s">
        <v>28</v>
      </c>
      <c r="B1456" t="s">
        <v>38</v>
      </c>
      <c r="C1456" t="s">
        <v>49</v>
      </c>
      <c r="D1456" t="s">
        <v>47</v>
      </c>
      <c r="E1456">
        <v>18</v>
      </c>
      <c r="F1456" t="str">
        <f t="shared" si="22"/>
        <v>Average Per Premise1-in-10July Monthly System Peak Day30% Cycling18</v>
      </c>
      <c r="G1456">
        <v>9.8068179999999998</v>
      </c>
      <c r="H1456">
        <v>10.27664</v>
      </c>
      <c r="I1456">
        <v>82.767499999999998</v>
      </c>
      <c r="J1456">
        <v>-0.84827850000000005</v>
      </c>
      <c r="K1456">
        <v>-6.9533399999999995E-2</v>
      </c>
      <c r="L1456">
        <v>0.46982309999999999</v>
      </c>
      <c r="M1456">
        <v>1.00918</v>
      </c>
      <c r="N1456">
        <v>1.787925</v>
      </c>
      <c r="O1456">
        <v>1134</v>
      </c>
      <c r="P1456" t="s">
        <v>58</v>
      </c>
      <c r="Q1456" t="s">
        <v>60</v>
      </c>
      <c r="R1456" t="s">
        <v>67</v>
      </c>
    </row>
    <row r="1457" spans="1:18" x14ac:dyDescent="0.25">
      <c r="A1457" t="s">
        <v>29</v>
      </c>
      <c r="B1457" t="s">
        <v>38</v>
      </c>
      <c r="C1457" t="s">
        <v>49</v>
      </c>
      <c r="D1457" t="s">
        <v>47</v>
      </c>
      <c r="E1457">
        <v>18</v>
      </c>
      <c r="F1457" t="str">
        <f t="shared" si="22"/>
        <v>Average Per Device1-in-10July Monthly System Peak Day30% Cycling18</v>
      </c>
      <c r="G1457">
        <v>3.429211</v>
      </c>
      <c r="H1457">
        <v>3.5934970000000002</v>
      </c>
      <c r="I1457">
        <v>82.767499999999998</v>
      </c>
      <c r="J1457">
        <v>-0.29662280000000002</v>
      </c>
      <c r="K1457">
        <v>-2.4314200000000001E-2</v>
      </c>
      <c r="L1457">
        <v>0.16428599999999999</v>
      </c>
      <c r="M1457">
        <v>0.35288609999999998</v>
      </c>
      <c r="N1457">
        <v>0.62519480000000005</v>
      </c>
      <c r="O1457">
        <v>1134</v>
      </c>
      <c r="P1457" t="s">
        <v>58</v>
      </c>
      <c r="Q1457" t="s">
        <v>60</v>
      </c>
      <c r="R1457" t="s">
        <v>67</v>
      </c>
    </row>
    <row r="1458" spans="1:18" x14ac:dyDescent="0.25">
      <c r="A1458" t="s">
        <v>43</v>
      </c>
      <c r="B1458" t="s">
        <v>38</v>
      </c>
      <c r="C1458" t="s">
        <v>49</v>
      </c>
      <c r="D1458" t="s">
        <v>47</v>
      </c>
      <c r="E1458">
        <v>18</v>
      </c>
      <c r="F1458" t="str">
        <f t="shared" si="22"/>
        <v>Aggregate1-in-10July Monthly System Peak Day30% Cycling18</v>
      </c>
      <c r="G1458">
        <v>11.12093</v>
      </c>
      <c r="H1458">
        <v>11.65371</v>
      </c>
      <c r="I1458">
        <v>82.767499999999998</v>
      </c>
      <c r="J1458">
        <v>-0.96194789999999997</v>
      </c>
      <c r="K1458">
        <v>-7.8850799999999999E-2</v>
      </c>
      <c r="L1458">
        <v>0.53277940000000001</v>
      </c>
      <c r="M1458">
        <v>1.1444099999999999</v>
      </c>
      <c r="N1458">
        <v>2.0275069999999999</v>
      </c>
      <c r="O1458">
        <v>1134</v>
      </c>
      <c r="P1458" t="s">
        <v>58</v>
      </c>
      <c r="Q1458" t="s">
        <v>60</v>
      </c>
      <c r="R1458" t="s">
        <v>67</v>
      </c>
    </row>
    <row r="1459" spans="1:18" x14ac:dyDescent="0.25">
      <c r="A1459" t="s">
        <v>30</v>
      </c>
      <c r="B1459" t="s">
        <v>38</v>
      </c>
      <c r="C1459" t="s">
        <v>49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0.79793820000000004</v>
      </c>
      <c r="H1459">
        <v>0.85436749999999995</v>
      </c>
      <c r="I1459">
        <v>82.141199999999998</v>
      </c>
      <c r="J1459">
        <v>-8.4228300000000006E-2</v>
      </c>
      <c r="K1459">
        <v>-1.1267E-3</v>
      </c>
      <c r="L1459">
        <v>5.6429300000000002E-2</v>
      </c>
      <c r="M1459">
        <v>0.1139853</v>
      </c>
      <c r="N1459">
        <v>0.19708700000000001</v>
      </c>
      <c r="O1459">
        <v>3540</v>
      </c>
      <c r="P1459" t="s">
        <v>58</v>
      </c>
      <c r="Q1459" t="s">
        <v>60</v>
      </c>
      <c r="R1459" t="s">
        <v>67</v>
      </c>
    </row>
    <row r="1460" spans="1:18" x14ac:dyDescent="0.25">
      <c r="A1460" t="s">
        <v>28</v>
      </c>
      <c r="B1460" t="s">
        <v>38</v>
      </c>
      <c r="C1460" t="s">
        <v>49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6.7321410000000004</v>
      </c>
      <c r="H1460">
        <v>7.2082309999999996</v>
      </c>
      <c r="I1460">
        <v>82.141199999999998</v>
      </c>
      <c r="J1460">
        <v>-0.71062780000000003</v>
      </c>
      <c r="K1460">
        <v>-9.5055000000000001E-3</v>
      </c>
      <c r="L1460">
        <v>0.4760897</v>
      </c>
      <c r="M1460">
        <v>0.96168489999999995</v>
      </c>
      <c r="N1460">
        <v>1.6628069999999999</v>
      </c>
      <c r="O1460">
        <v>3540</v>
      </c>
      <c r="P1460" t="s">
        <v>58</v>
      </c>
      <c r="Q1460" t="s">
        <v>60</v>
      </c>
      <c r="R1460" t="s">
        <v>67</v>
      </c>
    </row>
    <row r="1461" spans="1:18" x14ac:dyDescent="0.25">
      <c r="A1461" t="s">
        <v>29</v>
      </c>
      <c r="B1461" t="s">
        <v>38</v>
      </c>
      <c r="C1461" t="s">
        <v>49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3.0588860000000002</v>
      </c>
      <c r="H1461">
        <v>3.275207</v>
      </c>
      <c r="I1461">
        <v>82.141199999999998</v>
      </c>
      <c r="J1461">
        <v>-0.32288830000000002</v>
      </c>
      <c r="K1461">
        <v>-4.3189999999999999E-3</v>
      </c>
      <c r="L1461">
        <v>0.21632109999999999</v>
      </c>
      <c r="M1461">
        <v>0.43696119999999999</v>
      </c>
      <c r="N1461">
        <v>0.75553049999999999</v>
      </c>
      <c r="O1461">
        <v>3540</v>
      </c>
      <c r="P1461" t="s">
        <v>58</v>
      </c>
      <c r="Q1461" t="s">
        <v>60</v>
      </c>
      <c r="R1461" t="s">
        <v>67</v>
      </c>
    </row>
    <row r="1462" spans="1:18" x14ac:dyDescent="0.25">
      <c r="A1462" t="s">
        <v>43</v>
      </c>
      <c r="B1462" t="s">
        <v>38</v>
      </c>
      <c r="C1462" t="s">
        <v>49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23.831779999999998</v>
      </c>
      <c r="H1462">
        <v>25.517140000000001</v>
      </c>
      <c r="I1462">
        <v>82.141199999999998</v>
      </c>
      <c r="J1462">
        <v>-2.515622</v>
      </c>
      <c r="K1462">
        <v>-3.36493E-2</v>
      </c>
      <c r="L1462">
        <v>1.6853579999999999</v>
      </c>
      <c r="M1462">
        <v>3.4043649999999999</v>
      </c>
      <c r="N1462">
        <v>5.8863380000000003</v>
      </c>
      <c r="O1462">
        <v>3540</v>
      </c>
      <c r="P1462" t="s">
        <v>58</v>
      </c>
      <c r="Q1462" t="s">
        <v>60</v>
      </c>
      <c r="R1462" t="s">
        <v>67</v>
      </c>
    </row>
    <row r="1463" spans="1:18" x14ac:dyDescent="0.25">
      <c r="A1463" t="s">
        <v>30</v>
      </c>
      <c r="B1463" t="s">
        <v>38</v>
      </c>
      <c r="C1463" t="s">
        <v>49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0.81942780000000004</v>
      </c>
      <c r="H1463">
        <v>0.87247090000000005</v>
      </c>
      <c r="I1463">
        <v>82.293199999999999</v>
      </c>
      <c r="J1463">
        <v>-8.2397799999999993E-2</v>
      </c>
      <c r="K1463">
        <v>-2.3782E-3</v>
      </c>
      <c r="L1463">
        <v>5.3043100000000003E-2</v>
      </c>
      <c r="M1463">
        <v>0.1084644</v>
      </c>
      <c r="N1463">
        <v>0.18848400000000001</v>
      </c>
      <c r="O1463">
        <v>4674</v>
      </c>
      <c r="P1463" t="s">
        <v>58</v>
      </c>
      <c r="Q1463" t="s">
        <v>60</v>
      </c>
    </row>
    <row r="1464" spans="1:18" x14ac:dyDescent="0.25">
      <c r="A1464" t="s">
        <v>28</v>
      </c>
      <c r="B1464" t="s">
        <v>38</v>
      </c>
      <c r="C1464" t="s">
        <v>49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7.4353699999999998</v>
      </c>
      <c r="H1464">
        <v>7.9166740000000004</v>
      </c>
      <c r="I1464">
        <v>82.293199999999999</v>
      </c>
      <c r="J1464">
        <v>-0.74766569999999999</v>
      </c>
      <c r="K1464">
        <v>-2.15797E-2</v>
      </c>
      <c r="L1464">
        <v>0.48130519999999999</v>
      </c>
      <c r="M1464">
        <v>0.98419009999999996</v>
      </c>
      <c r="N1464">
        <v>1.7102759999999999</v>
      </c>
      <c r="O1464">
        <v>4674</v>
      </c>
      <c r="P1464" t="s">
        <v>58</v>
      </c>
      <c r="Q1464" t="s">
        <v>60</v>
      </c>
    </row>
    <row r="1465" spans="1:18" x14ac:dyDescent="0.25">
      <c r="A1465" t="s">
        <v>29</v>
      </c>
      <c r="B1465" t="s">
        <v>38</v>
      </c>
      <c r="C1465" t="s">
        <v>49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3.1496209999999998</v>
      </c>
      <c r="H1465">
        <v>3.3535010000000001</v>
      </c>
      <c r="I1465">
        <v>82.293199999999999</v>
      </c>
      <c r="J1465">
        <v>-0.31671100000000002</v>
      </c>
      <c r="K1465">
        <v>-9.1412000000000004E-3</v>
      </c>
      <c r="L1465">
        <v>0.2038808</v>
      </c>
      <c r="M1465">
        <v>0.41690270000000001</v>
      </c>
      <c r="N1465">
        <v>0.72447260000000002</v>
      </c>
      <c r="O1465">
        <v>4674</v>
      </c>
      <c r="P1465" t="s">
        <v>58</v>
      </c>
      <c r="Q1465" t="s">
        <v>60</v>
      </c>
    </row>
    <row r="1466" spans="1:18" x14ac:dyDescent="0.25">
      <c r="A1466" t="s">
        <v>43</v>
      </c>
      <c r="B1466" t="s">
        <v>38</v>
      </c>
      <c r="C1466" t="s">
        <v>49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34.752920000000003</v>
      </c>
      <c r="H1466">
        <v>37.002540000000003</v>
      </c>
      <c r="I1466">
        <v>82.293199999999999</v>
      </c>
      <c r="J1466">
        <v>-3.4945900000000001</v>
      </c>
      <c r="K1466">
        <v>-0.1008637</v>
      </c>
      <c r="L1466">
        <v>2.2496200000000002</v>
      </c>
      <c r="M1466">
        <v>4.600104</v>
      </c>
      <c r="N1466">
        <v>7.9938310000000001</v>
      </c>
      <c r="O1466">
        <v>4674</v>
      </c>
      <c r="P1466" t="s">
        <v>58</v>
      </c>
      <c r="Q1466" t="s">
        <v>60</v>
      </c>
    </row>
    <row r="1467" spans="1:18" x14ac:dyDescent="0.25">
      <c r="A1467" t="s">
        <v>30</v>
      </c>
      <c r="B1467" t="s">
        <v>38</v>
      </c>
      <c r="C1467" t="s">
        <v>50</v>
      </c>
      <c r="D1467" t="s">
        <v>47</v>
      </c>
      <c r="E1467">
        <v>18</v>
      </c>
      <c r="F1467" t="str">
        <f t="shared" si="22"/>
        <v>Average Per Ton1-in-10June Monthly System Peak Day30% Cycling18</v>
      </c>
      <c r="G1467">
        <v>0.84026920000000005</v>
      </c>
      <c r="H1467">
        <v>0.88270709999999997</v>
      </c>
      <c r="I1467">
        <v>81.931299999999993</v>
      </c>
      <c r="J1467">
        <v>-8.1311599999999998E-2</v>
      </c>
      <c r="K1467">
        <v>-8.1994000000000008E-3</v>
      </c>
      <c r="L1467">
        <v>4.2437900000000001E-2</v>
      </c>
      <c r="M1467">
        <v>9.3075099999999994E-2</v>
      </c>
      <c r="N1467">
        <v>0.16618730000000001</v>
      </c>
      <c r="O1467">
        <v>1134</v>
      </c>
      <c r="P1467" t="s">
        <v>58</v>
      </c>
      <c r="Q1467" t="s">
        <v>60</v>
      </c>
      <c r="R1467" t="s">
        <v>68</v>
      </c>
    </row>
    <row r="1468" spans="1:18" x14ac:dyDescent="0.25">
      <c r="A1468" t="s">
        <v>28</v>
      </c>
      <c r="B1468" t="s">
        <v>38</v>
      </c>
      <c r="C1468" t="s">
        <v>50</v>
      </c>
      <c r="D1468" t="s">
        <v>47</v>
      </c>
      <c r="E1468">
        <v>18</v>
      </c>
      <c r="F1468" t="str">
        <f t="shared" si="22"/>
        <v>Average Per Premise1-in-10June Monthly System Peak Day30% Cycling18</v>
      </c>
      <c r="G1468">
        <v>9.2952010000000005</v>
      </c>
      <c r="H1468">
        <v>9.7646549999999994</v>
      </c>
      <c r="I1468">
        <v>81.931299999999993</v>
      </c>
      <c r="J1468">
        <v>-0.89948229999999996</v>
      </c>
      <c r="K1468">
        <v>-9.0703000000000006E-2</v>
      </c>
      <c r="L1468">
        <v>0.46945500000000001</v>
      </c>
      <c r="M1468">
        <v>1.0296129999999999</v>
      </c>
      <c r="N1468">
        <v>1.838392</v>
      </c>
      <c r="O1468">
        <v>1134</v>
      </c>
      <c r="P1468" t="s">
        <v>58</v>
      </c>
      <c r="Q1468" t="s">
        <v>60</v>
      </c>
      <c r="R1468" t="s">
        <v>68</v>
      </c>
    </row>
    <row r="1469" spans="1:18" x14ac:dyDescent="0.25">
      <c r="A1469" t="s">
        <v>29</v>
      </c>
      <c r="B1469" t="s">
        <v>38</v>
      </c>
      <c r="C1469" t="s">
        <v>50</v>
      </c>
      <c r="D1469" t="s">
        <v>47</v>
      </c>
      <c r="E1469">
        <v>18</v>
      </c>
      <c r="F1469" t="str">
        <f t="shared" si="22"/>
        <v>Average Per Device1-in-10June Monthly System Peak Day30% Cycling18</v>
      </c>
      <c r="G1469">
        <v>3.250311</v>
      </c>
      <c r="H1469">
        <v>3.4144679999999998</v>
      </c>
      <c r="I1469">
        <v>81.931299999999993</v>
      </c>
      <c r="J1469">
        <v>-0.31452760000000002</v>
      </c>
      <c r="K1469">
        <v>-3.17167E-2</v>
      </c>
      <c r="L1469">
        <v>0.16415730000000001</v>
      </c>
      <c r="M1469">
        <v>0.3600312</v>
      </c>
      <c r="N1469">
        <v>0.64284209999999997</v>
      </c>
      <c r="O1469">
        <v>1134</v>
      </c>
      <c r="P1469" t="s">
        <v>58</v>
      </c>
      <c r="Q1469" t="s">
        <v>60</v>
      </c>
      <c r="R1469" t="s">
        <v>68</v>
      </c>
    </row>
    <row r="1470" spans="1:18" x14ac:dyDescent="0.25">
      <c r="A1470" t="s">
        <v>43</v>
      </c>
      <c r="B1470" t="s">
        <v>38</v>
      </c>
      <c r="C1470" t="s">
        <v>50</v>
      </c>
      <c r="D1470" t="s">
        <v>47</v>
      </c>
      <c r="E1470">
        <v>18</v>
      </c>
      <c r="F1470" t="str">
        <f t="shared" si="22"/>
        <v>Aggregate1-in-10June Monthly System Peak Day30% Cycling18</v>
      </c>
      <c r="G1470">
        <v>10.540760000000001</v>
      </c>
      <c r="H1470">
        <v>11.073119999999999</v>
      </c>
      <c r="I1470">
        <v>81.931299999999993</v>
      </c>
      <c r="J1470">
        <v>-1.0200130000000001</v>
      </c>
      <c r="K1470">
        <v>-0.1028572</v>
      </c>
      <c r="L1470">
        <v>0.532362</v>
      </c>
      <c r="M1470">
        <v>1.167581</v>
      </c>
      <c r="N1470">
        <v>2.0847370000000001</v>
      </c>
      <c r="O1470">
        <v>1134</v>
      </c>
      <c r="P1470" t="s">
        <v>58</v>
      </c>
      <c r="Q1470" t="s">
        <v>60</v>
      </c>
      <c r="R1470" t="s">
        <v>68</v>
      </c>
    </row>
    <row r="1471" spans="1:18" x14ac:dyDescent="0.25">
      <c r="A1471" t="s">
        <v>30</v>
      </c>
      <c r="B1471" t="s">
        <v>38</v>
      </c>
      <c r="C1471" t="s">
        <v>50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0.714615</v>
      </c>
      <c r="H1471">
        <v>0.76723609999999998</v>
      </c>
      <c r="I1471">
        <v>81.140500000000003</v>
      </c>
      <c r="J1471">
        <v>-9.1952500000000006E-2</v>
      </c>
      <c r="K1471">
        <v>-6.5373000000000002E-3</v>
      </c>
      <c r="L1471">
        <v>5.2621000000000001E-2</v>
      </c>
      <c r="M1471">
        <v>0.1117793</v>
      </c>
      <c r="N1471">
        <v>0.1971946</v>
      </c>
      <c r="O1471">
        <v>3540</v>
      </c>
      <c r="P1471" t="s">
        <v>58</v>
      </c>
      <c r="Q1471" t="s">
        <v>60</v>
      </c>
      <c r="R1471" t="s">
        <v>68</v>
      </c>
    </row>
    <row r="1472" spans="1:18" x14ac:dyDescent="0.25">
      <c r="A1472" t="s">
        <v>28</v>
      </c>
      <c r="B1472" t="s">
        <v>38</v>
      </c>
      <c r="C1472" t="s">
        <v>50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6.0291499999999996</v>
      </c>
      <c r="H1472">
        <v>6.4731100000000001</v>
      </c>
      <c r="I1472">
        <v>81.140500000000003</v>
      </c>
      <c r="J1472">
        <v>-0.77579609999999999</v>
      </c>
      <c r="K1472">
        <v>-5.5154700000000001E-2</v>
      </c>
      <c r="L1472">
        <v>0.4439594</v>
      </c>
      <c r="M1472">
        <v>0.94307350000000001</v>
      </c>
      <c r="N1472">
        <v>1.6637150000000001</v>
      </c>
      <c r="O1472">
        <v>3540</v>
      </c>
      <c r="P1472" t="s">
        <v>58</v>
      </c>
      <c r="Q1472" t="s">
        <v>60</v>
      </c>
      <c r="R1472" t="s">
        <v>68</v>
      </c>
    </row>
    <row r="1473" spans="1:18" x14ac:dyDescent="0.25">
      <c r="A1473" t="s">
        <v>29</v>
      </c>
      <c r="B1473" t="s">
        <v>38</v>
      </c>
      <c r="C1473" t="s">
        <v>50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2.739468</v>
      </c>
      <c r="H1473">
        <v>2.9411900000000002</v>
      </c>
      <c r="I1473">
        <v>81.140500000000003</v>
      </c>
      <c r="J1473">
        <v>-0.3524988</v>
      </c>
      <c r="K1473">
        <v>-2.5060700000000002E-2</v>
      </c>
      <c r="L1473">
        <v>0.20172200000000001</v>
      </c>
      <c r="M1473">
        <v>0.42850470000000002</v>
      </c>
      <c r="N1473">
        <v>0.75594280000000003</v>
      </c>
      <c r="O1473">
        <v>3540</v>
      </c>
      <c r="P1473" t="s">
        <v>58</v>
      </c>
      <c r="Q1473" t="s">
        <v>60</v>
      </c>
      <c r="R1473" t="s">
        <v>68</v>
      </c>
    </row>
    <row r="1474" spans="1:18" x14ac:dyDescent="0.25">
      <c r="A1474" t="s">
        <v>43</v>
      </c>
      <c r="B1474" t="s">
        <v>38</v>
      </c>
      <c r="C1474" t="s">
        <v>50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21.34319</v>
      </c>
      <c r="H1474">
        <v>22.914809999999999</v>
      </c>
      <c r="I1474">
        <v>81.140500000000003</v>
      </c>
      <c r="J1474">
        <v>-2.746318</v>
      </c>
      <c r="K1474">
        <v>-0.19524759999999999</v>
      </c>
      <c r="L1474">
        <v>1.5716159999999999</v>
      </c>
      <c r="M1474">
        <v>3.3384800000000001</v>
      </c>
      <c r="N1474">
        <v>5.8895499999999998</v>
      </c>
      <c r="O1474">
        <v>3540</v>
      </c>
      <c r="P1474" t="s">
        <v>58</v>
      </c>
      <c r="Q1474" t="s">
        <v>60</v>
      </c>
      <c r="R1474" t="s">
        <v>68</v>
      </c>
    </row>
    <row r="1475" spans="1:18" x14ac:dyDescent="0.25">
      <c r="A1475" t="s">
        <v>30</v>
      </c>
      <c r="B1475" t="s">
        <v>38</v>
      </c>
      <c r="C1475" t="s">
        <v>50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0.74509879999999995</v>
      </c>
      <c r="H1475">
        <v>0.79524930000000005</v>
      </c>
      <c r="I1475">
        <v>81.332300000000004</v>
      </c>
      <c r="J1475">
        <v>-8.9371000000000006E-2</v>
      </c>
      <c r="K1475">
        <v>-6.9404999999999996E-3</v>
      </c>
      <c r="L1475">
        <v>5.0150599999999997E-2</v>
      </c>
      <c r="M1475">
        <v>0.1072417</v>
      </c>
      <c r="N1475">
        <v>0.18967220000000001</v>
      </c>
      <c r="O1475">
        <v>4674</v>
      </c>
      <c r="P1475" t="s">
        <v>58</v>
      </c>
      <c r="Q1475" t="s">
        <v>60</v>
      </c>
    </row>
    <row r="1476" spans="1:18" x14ac:dyDescent="0.25">
      <c r="A1476" t="s">
        <v>28</v>
      </c>
      <c r="B1476" t="s">
        <v>38</v>
      </c>
      <c r="C1476" t="s">
        <v>50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6.7609180000000002</v>
      </c>
      <c r="H1476">
        <v>7.2159769999999996</v>
      </c>
      <c r="I1476">
        <v>81.332300000000004</v>
      </c>
      <c r="J1476">
        <v>-0.81093979999999999</v>
      </c>
      <c r="K1476">
        <v>-6.29773E-2</v>
      </c>
      <c r="L1476">
        <v>0.4550592</v>
      </c>
      <c r="M1476">
        <v>0.97309570000000001</v>
      </c>
      <c r="N1476">
        <v>1.721058</v>
      </c>
      <c r="O1476">
        <v>4674</v>
      </c>
      <c r="P1476" t="s">
        <v>58</v>
      </c>
      <c r="Q1476" t="s">
        <v>60</v>
      </c>
    </row>
    <row r="1477" spans="1:18" x14ac:dyDescent="0.25">
      <c r="A1477" t="s">
        <v>29</v>
      </c>
      <c r="B1477" t="s">
        <v>38</v>
      </c>
      <c r="C1477" t="s">
        <v>50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2.8639230000000002</v>
      </c>
      <c r="H1477">
        <v>3.056686</v>
      </c>
      <c r="I1477">
        <v>81.332300000000004</v>
      </c>
      <c r="J1477">
        <v>-0.34351389999999998</v>
      </c>
      <c r="K1477">
        <v>-2.6677200000000002E-2</v>
      </c>
      <c r="L1477">
        <v>0.19276299999999999</v>
      </c>
      <c r="M1477">
        <v>0.41220309999999999</v>
      </c>
      <c r="N1477">
        <v>0.72903980000000002</v>
      </c>
      <c r="O1477">
        <v>4674</v>
      </c>
      <c r="P1477" t="s">
        <v>58</v>
      </c>
      <c r="Q1477" t="s">
        <v>60</v>
      </c>
    </row>
    <row r="1478" spans="1:18" x14ac:dyDescent="0.25">
      <c r="A1478" t="s">
        <v>43</v>
      </c>
      <c r="B1478" t="s">
        <v>38</v>
      </c>
      <c r="C1478" t="s">
        <v>50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31.600529999999999</v>
      </c>
      <c r="H1478">
        <v>33.72748</v>
      </c>
      <c r="I1478">
        <v>81.332300000000004</v>
      </c>
      <c r="J1478">
        <v>-3.790333</v>
      </c>
      <c r="K1478">
        <v>-0.2943559</v>
      </c>
      <c r="L1478">
        <v>2.1269469999999999</v>
      </c>
      <c r="M1478">
        <v>4.5482490000000002</v>
      </c>
      <c r="N1478">
        <v>8.0442260000000001</v>
      </c>
      <c r="O1478">
        <v>4674</v>
      </c>
      <c r="P1478" t="s">
        <v>58</v>
      </c>
      <c r="Q1478" t="s">
        <v>60</v>
      </c>
    </row>
    <row r="1479" spans="1:18" x14ac:dyDescent="0.25">
      <c r="A1479" t="s">
        <v>30</v>
      </c>
      <c r="B1479" t="s">
        <v>38</v>
      </c>
      <c r="C1479" t="s">
        <v>51</v>
      </c>
      <c r="D1479" t="s">
        <v>47</v>
      </c>
      <c r="E1479">
        <v>18</v>
      </c>
      <c r="F1479" t="str">
        <f t="shared" si="23"/>
        <v>Average Per Ton1-in-10May Monthly System Peak Day30% Cycling18</v>
      </c>
      <c r="G1479">
        <v>0.86586620000000003</v>
      </c>
      <c r="H1479">
        <v>0.90832250000000003</v>
      </c>
      <c r="I1479">
        <v>82.155799999999999</v>
      </c>
      <c r="J1479">
        <v>-7.8051499999999996E-2</v>
      </c>
      <c r="K1479">
        <v>-6.8545000000000003E-3</v>
      </c>
      <c r="L1479">
        <v>4.2456300000000002E-2</v>
      </c>
      <c r="M1479">
        <v>9.1767100000000004E-2</v>
      </c>
      <c r="N1479">
        <v>0.1629641</v>
      </c>
      <c r="O1479">
        <v>1134</v>
      </c>
      <c r="P1479" t="s">
        <v>58</v>
      </c>
      <c r="Q1479" t="s">
        <v>60</v>
      </c>
      <c r="R1479" t="s">
        <v>69</v>
      </c>
    </row>
    <row r="1480" spans="1:18" x14ac:dyDescent="0.25">
      <c r="A1480" t="s">
        <v>28</v>
      </c>
      <c r="B1480" t="s">
        <v>38</v>
      </c>
      <c r="C1480" t="s">
        <v>51</v>
      </c>
      <c r="D1480" t="s">
        <v>47</v>
      </c>
      <c r="E1480">
        <v>18</v>
      </c>
      <c r="F1480" t="str">
        <f t="shared" si="23"/>
        <v>Average Per Premise1-in-10May Monthly System Peak Day30% Cycling18</v>
      </c>
      <c r="G1480">
        <v>9.5783590000000007</v>
      </c>
      <c r="H1480">
        <v>10.048019999999999</v>
      </c>
      <c r="I1480">
        <v>82.155799999999999</v>
      </c>
      <c r="J1480">
        <v>-0.86341889999999999</v>
      </c>
      <c r="K1480">
        <v>-7.5825799999999999E-2</v>
      </c>
      <c r="L1480">
        <v>0.46965869999999998</v>
      </c>
      <c r="M1480">
        <v>1.0151429999999999</v>
      </c>
      <c r="N1480">
        <v>1.8027359999999999</v>
      </c>
      <c r="O1480">
        <v>1134</v>
      </c>
      <c r="P1480" t="s">
        <v>58</v>
      </c>
      <c r="Q1480" t="s">
        <v>60</v>
      </c>
      <c r="R1480" t="s">
        <v>69</v>
      </c>
    </row>
    <row r="1481" spans="1:18" x14ac:dyDescent="0.25">
      <c r="A1481" t="s">
        <v>29</v>
      </c>
      <c r="B1481" t="s">
        <v>38</v>
      </c>
      <c r="C1481" t="s">
        <v>51</v>
      </c>
      <c r="D1481" t="s">
        <v>47</v>
      </c>
      <c r="E1481">
        <v>18</v>
      </c>
      <c r="F1481" t="str">
        <f t="shared" si="23"/>
        <v>Average Per Device1-in-10May Monthly System Peak Day30% Cycling18</v>
      </c>
      <c r="G1481">
        <v>3.3493240000000002</v>
      </c>
      <c r="H1481">
        <v>3.5135529999999999</v>
      </c>
      <c r="I1481">
        <v>82.155799999999999</v>
      </c>
      <c r="J1481">
        <v>-0.30191709999999999</v>
      </c>
      <c r="K1481">
        <v>-2.65145E-2</v>
      </c>
      <c r="L1481">
        <v>0.1642285</v>
      </c>
      <c r="M1481">
        <v>0.3549715</v>
      </c>
      <c r="N1481">
        <v>0.63037410000000005</v>
      </c>
      <c r="O1481">
        <v>1134</v>
      </c>
      <c r="P1481" t="s">
        <v>58</v>
      </c>
      <c r="Q1481" t="s">
        <v>60</v>
      </c>
      <c r="R1481" t="s">
        <v>69</v>
      </c>
    </row>
    <row r="1482" spans="1:18" x14ac:dyDescent="0.25">
      <c r="A1482" t="s">
        <v>43</v>
      </c>
      <c r="B1482" t="s">
        <v>38</v>
      </c>
      <c r="C1482" t="s">
        <v>51</v>
      </c>
      <c r="D1482" t="s">
        <v>47</v>
      </c>
      <c r="E1482">
        <v>18</v>
      </c>
      <c r="F1482" t="str">
        <f t="shared" si="23"/>
        <v>Aggregate1-in-10May Monthly System Peak Day30% Cycling18</v>
      </c>
      <c r="G1482">
        <v>10.86186</v>
      </c>
      <c r="H1482">
        <v>11.394450000000001</v>
      </c>
      <c r="I1482">
        <v>82.155799999999999</v>
      </c>
      <c r="J1482">
        <v>-0.97911709999999996</v>
      </c>
      <c r="K1482">
        <v>-8.5986499999999993E-2</v>
      </c>
      <c r="L1482">
        <v>0.53259299999999998</v>
      </c>
      <c r="M1482">
        <v>1.151173</v>
      </c>
      <c r="N1482">
        <v>2.0443030000000002</v>
      </c>
      <c r="O1482">
        <v>1134</v>
      </c>
      <c r="P1482" t="s">
        <v>58</v>
      </c>
      <c r="Q1482" t="s">
        <v>60</v>
      </c>
      <c r="R1482" t="s">
        <v>69</v>
      </c>
    </row>
    <row r="1483" spans="1:18" x14ac:dyDescent="0.25">
      <c r="A1483" t="s">
        <v>30</v>
      </c>
      <c r="B1483" t="s">
        <v>38</v>
      </c>
      <c r="C1483" t="s">
        <v>51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0.76143559999999999</v>
      </c>
      <c r="H1483">
        <v>0.81619660000000005</v>
      </c>
      <c r="I1483">
        <v>81.638400000000004</v>
      </c>
      <c r="J1483">
        <v>-8.6851300000000006E-2</v>
      </c>
      <c r="K1483">
        <v>-3.1855999999999998E-3</v>
      </c>
      <c r="L1483">
        <v>5.4760999999999997E-2</v>
      </c>
      <c r="M1483">
        <v>0.1127075</v>
      </c>
      <c r="N1483">
        <v>0.1963732</v>
      </c>
      <c r="O1483">
        <v>3540</v>
      </c>
      <c r="P1483" t="s">
        <v>58</v>
      </c>
      <c r="Q1483" t="s">
        <v>60</v>
      </c>
      <c r="R1483" t="s">
        <v>69</v>
      </c>
    </row>
    <row r="1484" spans="1:18" x14ac:dyDescent="0.25">
      <c r="A1484" t="s">
        <v>28</v>
      </c>
      <c r="B1484" t="s">
        <v>38</v>
      </c>
      <c r="C1484" t="s">
        <v>51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6.4241720000000004</v>
      </c>
      <c r="H1484">
        <v>6.8861860000000004</v>
      </c>
      <c r="I1484">
        <v>81.638400000000004</v>
      </c>
      <c r="J1484">
        <v>-0.7327572</v>
      </c>
      <c r="K1484">
        <v>-2.68767E-2</v>
      </c>
      <c r="L1484">
        <v>0.46201389999999998</v>
      </c>
      <c r="M1484">
        <v>0.95090459999999999</v>
      </c>
      <c r="N1484">
        <v>1.656785</v>
      </c>
      <c r="O1484">
        <v>3540</v>
      </c>
      <c r="P1484" t="s">
        <v>58</v>
      </c>
      <c r="Q1484" t="s">
        <v>60</v>
      </c>
      <c r="R1484" t="s">
        <v>69</v>
      </c>
    </row>
    <row r="1485" spans="1:18" x14ac:dyDescent="0.25">
      <c r="A1485" t="s">
        <v>29</v>
      </c>
      <c r="B1485" t="s">
        <v>38</v>
      </c>
      <c r="C1485" t="s">
        <v>51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2.9189539999999998</v>
      </c>
      <c r="H1485">
        <v>3.128879</v>
      </c>
      <c r="I1485">
        <v>81.638400000000004</v>
      </c>
      <c r="J1485">
        <v>-0.33294319999999999</v>
      </c>
      <c r="K1485">
        <v>-1.2212000000000001E-2</v>
      </c>
      <c r="L1485">
        <v>0.20992549999999999</v>
      </c>
      <c r="M1485">
        <v>0.43206299999999997</v>
      </c>
      <c r="N1485">
        <v>0.75279410000000002</v>
      </c>
      <c r="O1485">
        <v>3540</v>
      </c>
      <c r="P1485" t="s">
        <v>58</v>
      </c>
      <c r="Q1485" t="s">
        <v>60</v>
      </c>
      <c r="R1485" t="s">
        <v>69</v>
      </c>
    </row>
    <row r="1486" spans="1:18" x14ac:dyDescent="0.25">
      <c r="A1486" t="s">
        <v>43</v>
      </c>
      <c r="B1486" t="s">
        <v>38</v>
      </c>
      <c r="C1486" t="s">
        <v>51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22.741569999999999</v>
      </c>
      <c r="H1486">
        <v>24.377099999999999</v>
      </c>
      <c r="I1486">
        <v>81.638400000000004</v>
      </c>
      <c r="J1486">
        <v>-2.59396</v>
      </c>
      <c r="K1486">
        <v>-9.5143599999999995E-2</v>
      </c>
      <c r="L1486">
        <v>1.635529</v>
      </c>
      <c r="M1486">
        <v>3.3662019999999999</v>
      </c>
      <c r="N1486">
        <v>5.8650190000000002</v>
      </c>
      <c r="O1486">
        <v>3540</v>
      </c>
      <c r="P1486" t="s">
        <v>58</v>
      </c>
      <c r="Q1486" t="s">
        <v>60</v>
      </c>
      <c r="R1486" t="s">
        <v>69</v>
      </c>
    </row>
    <row r="1487" spans="1:18" x14ac:dyDescent="0.25">
      <c r="A1487" t="s">
        <v>30</v>
      </c>
      <c r="B1487" t="s">
        <v>38</v>
      </c>
      <c r="C1487" t="s">
        <v>51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0.78677050000000004</v>
      </c>
      <c r="H1487">
        <v>0.83854640000000003</v>
      </c>
      <c r="I1487">
        <v>81.763900000000007</v>
      </c>
      <c r="J1487">
        <v>-8.4716399999999997E-2</v>
      </c>
      <c r="K1487">
        <v>-4.0756999999999998E-3</v>
      </c>
      <c r="L1487">
        <v>5.17759E-2</v>
      </c>
      <c r="M1487">
        <v>0.1076274</v>
      </c>
      <c r="N1487">
        <v>0.1882682</v>
      </c>
      <c r="O1487">
        <v>4674</v>
      </c>
      <c r="P1487" t="s">
        <v>58</v>
      </c>
      <c r="Q1487" t="s">
        <v>60</v>
      </c>
    </row>
    <row r="1488" spans="1:18" x14ac:dyDescent="0.25">
      <c r="A1488" t="s">
        <v>28</v>
      </c>
      <c r="B1488" t="s">
        <v>38</v>
      </c>
      <c r="C1488" t="s">
        <v>51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7.1390419999999999</v>
      </c>
      <c r="H1488">
        <v>7.6088480000000001</v>
      </c>
      <c r="I1488">
        <v>81.763900000000007</v>
      </c>
      <c r="J1488">
        <v>-0.76870470000000002</v>
      </c>
      <c r="K1488">
        <v>-3.69822E-2</v>
      </c>
      <c r="L1488">
        <v>0.46980660000000002</v>
      </c>
      <c r="M1488">
        <v>0.97659549999999995</v>
      </c>
      <c r="N1488">
        <v>1.708318</v>
      </c>
      <c r="O1488">
        <v>4674</v>
      </c>
      <c r="P1488" t="s">
        <v>58</v>
      </c>
      <c r="Q1488" t="s">
        <v>60</v>
      </c>
    </row>
    <row r="1489" spans="1:18" x14ac:dyDescent="0.25">
      <c r="A1489" t="s">
        <v>29</v>
      </c>
      <c r="B1489" t="s">
        <v>38</v>
      </c>
      <c r="C1489" t="s">
        <v>51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3.0240960000000001</v>
      </c>
      <c r="H1489">
        <v>3.223106</v>
      </c>
      <c r="I1489">
        <v>81.763900000000007</v>
      </c>
      <c r="J1489">
        <v>-0.3256231</v>
      </c>
      <c r="K1489">
        <v>-1.5665599999999998E-2</v>
      </c>
      <c r="L1489">
        <v>0.19900999999999999</v>
      </c>
      <c r="M1489">
        <v>0.41368559999999999</v>
      </c>
      <c r="N1489">
        <v>0.72364309999999998</v>
      </c>
      <c r="O1489">
        <v>4674</v>
      </c>
      <c r="P1489" t="s">
        <v>58</v>
      </c>
      <c r="Q1489" t="s">
        <v>60</v>
      </c>
    </row>
    <row r="1490" spans="1:18" x14ac:dyDescent="0.25">
      <c r="A1490" t="s">
        <v>43</v>
      </c>
      <c r="B1490" t="s">
        <v>38</v>
      </c>
      <c r="C1490" t="s">
        <v>51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33.36788</v>
      </c>
      <c r="H1490">
        <v>35.563760000000002</v>
      </c>
      <c r="I1490">
        <v>81.763900000000007</v>
      </c>
      <c r="J1490">
        <v>-3.5929259999999998</v>
      </c>
      <c r="K1490">
        <v>-0.1728547</v>
      </c>
      <c r="L1490">
        <v>2.1958760000000002</v>
      </c>
      <c r="M1490">
        <v>4.5646069999999996</v>
      </c>
      <c r="N1490">
        <v>7.9846779999999997</v>
      </c>
      <c r="O1490">
        <v>4674</v>
      </c>
      <c r="P1490" t="s">
        <v>58</v>
      </c>
      <c r="Q1490" t="s">
        <v>60</v>
      </c>
    </row>
    <row r="1491" spans="1:18" x14ac:dyDescent="0.25">
      <c r="A1491" t="s">
        <v>30</v>
      </c>
      <c r="B1491" t="s">
        <v>38</v>
      </c>
      <c r="C1491" t="s">
        <v>52</v>
      </c>
      <c r="D1491" t="s">
        <v>47</v>
      </c>
      <c r="E1491">
        <v>18</v>
      </c>
      <c r="F1491" t="str">
        <f t="shared" si="23"/>
        <v>Average Per Ton1-in-10October Monthly System Peak Day30% Cycling18</v>
      </c>
      <c r="G1491">
        <v>0.86836579999999997</v>
      </c>
      <c r="H1491">
        <v>0.91082390000000002</v>
      </c>
      <c r="I1491">
        <v>86.004800000000003</v>
      </c>
      <c r="J1491">
        <v>-7.7824599999999994E-2</v>
      </c>
      <c r="K1491">
        <v>-6.7606000000000003E-3</v>
      </c>
      <c r="L1491">
        <v>4.2458099999999999E-2</v>
      </c>
      <c r="M1491">
        <v>9.1676800000000003E-2</v>
      </c>
      <c r="N1491">
        <v>0.16274079999999999</v>
      </c>
      <c r="O1491">
        <v>1134</v>
      </c>
      <c r="P1491" t="s">
        <v>58</v>
      </c>
      <c r="Q1491" t="s">
        <v>60</v>
      </c>
      <c r="R1491" t="s">
        <v>70</v>
      </c>
    </row>
    <row r="1492" spans="1:18" x14ac:dyDescent="0.25">
      <c r="A1492" t="s">
        <v>28</v>
      </c>
      <c r="B1492" t="s">
        <v>38</v>
      </c>
      <c r="C1492" t="s">
        <v>52</v>
      </c>
      <c r="D1492" t="s">
        <v>47</v>
      </c>
      <c r="E1492">
        <v>18</v>
      </c>
      <c r="F1492" t="str">
        <f t="shared" si="23"/>
        <v>Average Per Premise1-in-10October Monthly System Peak Day30% Cycling18</v>
      </c>
      <c r="G1492">
        <v>9.6060099999999995</v>
      </c>
      <c r="H1492">
        <v>10.07569</v>
      </c>
      <c r="I1492">
        <v>86.004800000000003</v>
      </c>
      <c r="J1492">
        <v>-0.86090880000000003</v>
      </c>
      <c r="K1492">
        <v>-7.4786900000000003E-2</v>
      </c>
      <c r="L1492">
        <v>0.4696787</v>
      </c>
      <c r="M1492">
        <v>1.0141439999999999</v>
      </c>
      <c r="N1492">
        <v>1.8002659999999999</v>
      </c>
      <c r="O1492">
        <v>1134</v>
      </c>
      <c r="P1492" t="s">
        <v>58</v>
      </c>
      <c r="Q1492" t="s">
        <v>60</v>
      </c>
      <c r="R1492" t="s">
        <v>70</v>
      </c>
    </row>
    <row r="1493" spans="1:18" x14ac:dyDescent="0.25">
      <c r="A1493" t="s">
        <v>29</v>
      </c>
      <c r="B1493" t="s">
        <v>38</v>
      </c>
      <c r="C1493" t="s">
        <v>52</v>
      </c>
      <c r="D1493" t="s">
        <v>47</v>
      </c>
      <c r="E1493">
        <v>18</v>
      </c>
      <c r="F1493" t="str">
        <f t="shared" si="23"/>
        <v>Average Per Device1-in-10October Monthly System Peak Day30% Cycling18</v>
      </c>
      <c r="G1493">
        <v>3.3589929999999999</v>
      </c>
      <c r="H1493">
        <v>3.5232290000000002</v>
      </c>
      <c r="I1493">
        <v>86.004800000000003</v>
      </c>
      <c r="J1493">
        <v>-0.30103930000000001</v>
      </c>
      <c r="K1493">
        <v>-2.6151199999999999E-2</v>
      </c>
      <c r="L1493">
        <v>0.16423550000000001</v>
      </c>
      <c r="M1493">
        <v>0.3546221</v>
      </c>
      <c r="N1493">
        <v>0.62951029999999997</v>
      </c>
      <c r="O1493">
        <v>1134</v>
      </c>
      <c r="P1493" t="s">
        <v>58</v>
      </c>
      <c r="Q1493" t="s">
        <v>60</v>
      </c>
      <c r="R1493" t="s">
        <v>70</v>
      </c>
    </row>
    <row r="1494" spans="1:18" x14ac:dyDescent="0.25">
      <c r="A1494" t="s">
        <v>43</v>
      </c>
      <c r="B1494" t="s">
        <v>38</v>
      </c>
      <c r="C1494" t="s">
        <v>52</v>
      </c>
      <c r="D1494" t="s">
        <v>47</v>
      </c>
      <c r="E1494">
        <v>18</v>
      </c>
      <c r="F1494" t="str">
        <f t="shared" si="23"/>
        <v>Aggregate1-in-10October Monthly System Peak Day30% Cycling18</v>
      </c>
      <c r="G1494">
        <v>10.893219999999999</v>
      </c>
      <c r="H1494">
        <v>11.425829999999999</v>
      </c>
      <c r="I1494">
        <v>86.004800000000003</v>
      </c>
      <c r="J1494">
        <v>-0.97627050000000004</v>
      </c>
      <c r="K1494">
        <v>-8.4808400000000006E-2</v>
      </c>
      <c r="L1494">
        <v>0.53261559999999997</v>
      </c>
      <c r="M1494">
        <v>1.15004</v>
      </c>
      <c r="N1494">
        <v>2.0415019999999999</v>
      </c>
      <c r="O1494">
        <v>1134</v>
      </c>
      <c r="P1494" t="s">
        <v>58</v>
      </c>
      <c r="Q1494" t="s">
        <v>60</v>
      </c>
      <c r="R1494" t="s">
        <v>70</v>
      </c>
    </row>
    <row r="1495" spans="1:18" x14ac:dyDescent="0.25">
      <c r="A1495" t="s">
        <v>30</v>
      </c>
      <c r="B1495" t="s">
        <v>38</v>
      </c>
      <c r="C1495" t="s">
        <v>52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0.7649224</v>
      </c>
      <c r="H1495">
        <v>0.81984270000000004</v>
      </c>
      <c r="I1495">
        <v>85.515199999999993</v>
      </c>
      <c r="J1495">
        <v>-8.6548700000000006E-2</v>
      </c>
      <c r="K1495">
        <v>-2.9675999999999999E-3</v>
      </c>
      <c r="L1495">
        <v>5.4920299999999998E-2</v>
      </c>
      <c r="M1495">
        <v>0.1128083</v>
      </c>
      <c r="N1495">
        <v>0.19638929999999999</v>
      </c>
      <c r="O1495">
        <v>3540</v>
      </c>
      <c r="P1495" t="s">
        <v>58</v>
      </c>
      <c r="Q1495" t="s">
        <v>60</v>
      </c>
      <c r="R1495" t="s">
        <v>70</v>
      </c>
    </row>
    <row r="1496" spans="1:18" x14ac:dyDescent="0.25">
      <c r="A1496" t="s">
        <v>28</v>
      </c>
      <c r="B1496" t="s">
        <v>38</v>
      </c>
      <c r="C1496" t="s">
        <v>52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6.453589</v>
      </c>
      <c r="H1496">
        <v>6.9169479999999997</v>
      </c>
      <c r="I1496">
        <v>85.515199999999993</v>
      </c>
      <c r="J1496">
        <v>-0.73020419999999997</v>
      </c>
      <c r="K1496">
        <v>-2.50377E-2</v>
      </c>
      <c r="L1496">
        <v>0.46335850000000001</v>
      </c>
      <c r="M1496">
        <v>0.95175469999999995</v>
      </c>
      <c r="N1496">
        <v>1.6569210000000001</v>
      </c>
      <c r="O1496">
        <v>3540</v>
      </c>
      <c r="P1496" t="s">
        <v>58</v>
      </c>
      <c r="Q1496" t="s">
        <v>60</v>
      </c>
      <c r="R1496" t="s">
        <v>70</v>
      </c>
    </row>
    <row r="1497" spans="1:18" x14ac:dyDescent="0.25">
      <c r="A1497" t="s">
        <v>29</v>
      </c>
      <c r="B1497" t="s">
        <v>38</v>
      </c>
      <c r="C1497" t="s">
        <v>52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2.9323199999999998</v>
      </c>
      <c r="H1497">
        <v>3.1428569999999998</v>
      </c>
      <c r="I1497">
        <v>85.515199999999993</v>
      </c>
      <c r="J1497">
        <v>-0.3317832</v>
      </c>
      <c r="K1497">
        <v>-1.13764E-2</v>
      </c>
      <c r="L1497">
        <v>0.21053640000000001</v>
      </c>
      <c r="M1497">
        <v>0.43244919999999998</v>
      </c>
      <c r="N1497">
        <v>0.75285590000000002</v>
      </c>
      <c r="O1497">
        <v>3540</v>
      </c>
      <c r="P1497" t="s">
        <v>58</v>
      </c>
      <c r="Q1497" t="s">
        <v>60</v>
      </c>
      <c r="R1497" t="s">
        <v>70</v>
      </c>
    </row>
    <row r="1498" spans="1:18" x14ac:dyDescent="0.25">
      <c r="A1498" t="s">
        <v>43</v>
      </c>
      <c r="B1498" t="s">
        <v>38</v>
      </c>
      <c r="C1498" t="s">
        <v>52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22.84571</v>
      </c>
      <c r="H1498">
        <v>24.486000000000001</v>
      </c>
      <c r="I1498">
        <v>85.515199999999993</v>
      </c>
      <c r="J1498">
        <v>-2.5849229999999999</v>
      </c>
      <c r="K1498">
        <v>-8.8633500000000004E-2</v>
      </c>
      <c r="L1498">
        <v>1.6402890000000001</v>
      </c>
      <c r="M1498">
        <v>3.3692120000000001</v>
      </c>
      <c r="N1498">
        <v>5.8655010000000001</v>
      </c>
      <c r="O1498">
        <v>3540</v>
      </c>
      <c r="P1498" t="s">
        <v>58</v>
      </c>
      <c r="Q1498" t="s">
        <v>60</v>
      </c>
      <c r="R1498" t="s">
        <v>70</v>
      </c>
    </row>
    <row r="1499" spans="1:18" x14ac:dyDescent="0.25">
      <c r="A1499" t="s">
        <v>30</v>
      </c>
      <c r="B1499" t="s">
        <v>38</v>
      </c>
      <c r="C1499" t="s">
        <v>52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0.79001779999999999</v>
      </c>
      <c r="H1499">
        <v>0.84191479999999996</v>
      </c>
      <c r="I1499">
        <v>85.634</v>
      </c>
      <c r="J1499">
        <v>-8.4432199999999999E-2</v>
      </c>
      <c r="K1499">
        <v>-3.8877999999999998E-3</v>
      </c>
      <c r="L1499">
        <v>5.1896999999999999E-2</v>
      </c>
      <c r="M1499">
        <v>0.10768179999999999</v>
      </c>
      <c r="N1499">
        <v>0.18822620000000001</v>
      </c>
      <c r="O1499">
        <v>4674</v>
      </c>
      <c r="P1499" t="s">
        <v>58</v>
      </c>
      <c r="Q1499" t="s">
        <v>60</v>
      </c>
    </row>
    <row r="1500" spans="1:18" x14ac:dyDescent="0.25">
      <c r="A1500" t="s">
        <v>28</v>
      </c>
      <c r="B1500" t="s">
        <v>38</v>
      </c>
      <c r="C1500" t="s">
        <v>52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7.168507</v>
      </c>
      <c r="H1500">
        <v>7.6394130000000002</v>
      </c>
      <c r="I1500">
        <v>85.634</v>
      </c>
      <c r="J1500">
        <v>-0.76612559999999996</v>
      </c>
      <c r="K1500">
        <v>-3.52774E-2</v>
      </c>
      <c r="L1500">
        <v>0.47090579999999999</v>
      </c>
      <c r="M1500">
        <v>0.97708910000000004</v>
      </c>
      <c r="N1500">
        <v>1.707937</v>
      </c>
      <c r="O1500">
        <v>4674</v>
      </c>
      <c r="P1500" t="s">
        <v>58</v>
      </c>
      <c r="Q1500" t="s">
        <v>60</v>
      </c>
    </row>
    <row r="1501" spans="1:18" x14ac:dyDescent="0.25">
      <c r="A1501" t="s">
        <v>29</v>
      </c>
      <c r="B1501" t="s">
        <v>38</v>
      </c>
      <c r="C1501" t="s">
        <v>52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3.036578</v>
      </c>
      <c r="H1501">
        <v>3.2360530000000001</v>
      </c>
      <c r="I1501">
        <v>85.634</v>
      </c>
      <c r="J1501">
        <v>-0.3245306</v>
      </c>
      <c r="K1501">
        <v>-1.49435E-2</v>
      </c>
      <c r="L1501">
        <v>0.1994756</v>
      </c>
      <c r="M1501">
        <v>0.4138947</v>
      </c>
      <c r="N1501">
        <v>0.72348179999999995</v>
      </c>
      <c r="O1501">
        <v>4674</v>
      </c>
      <c r="P1501" t="s">
        <v>58</v>
      </c>
      <c r="Q1501" t="s">
        <v>60</v>
      </c>
    </row>
    <row r="1502" spans="1:18" x14ac:dyDescent="0.25">
      <c r="A1502" t="s">
        <v>43</v>
      </c>
      <c r="B1502" t="s">
        <v>38</v>
      </c>
      <c r="C1502" t="s">
        <v>52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33.505600000000001</v>
      </c>
      <c r="H1502">
        <v>35.706620000000001</v>
      </c>
      <c r="I1502">
        <v>85.634</v>
      </c>
      <c r="J1502">
        <v>-3.5808710000000001</v>
      </c>
      <c r="K1502">
        <v>-0.16488659999999999</v>
      </c>
      <c r="L1502">
        <v>2.2010139999999998</v>
      </c>
      <c r="M1502">
        <v>4.5669139999999997</v>
      </c>
      <c r="N1502">
        <v>7.9828979999999996</v>
      </c>
      <c r="O1502">
        <v>4674</v>
      </c>
      <c r="P1502" t="s">
        <v>58</v>
      </c>
      <c r="Q1502" t="s">
        <v>60</v>
      </c>
    </row>
    <row r="1503" spans="1:18" x14ac:dyDescent="0.25">
      <c r="A1503" t="s">
        <v>30</v>
      </c>
      <c r="B1503" t="s">
        <v>38</v>
      </c>
      <c r="C1503" t="s">
        <v>53</v>
      </c>
      <c r="D1503" t="s">
        <v>47</v>
      </c>
      <c r="E1503">
        <v>18</v>
      </c>
      <c r="F1503" t="str">
        <f t="shared" si="23"/>
        <v>Average Per Ton1-in-10September Monthly System Peak Day30% Cycling18</v>
      </c>
      <c r="G1503">
        <v>0.91446360000000004</v>
      </c>
      <c r="H1503">
        <v>0.95695479999999999</v>
      </c>
      <c r="I1503">
        <v>91.520399999999995</v>
      </c>
      <c r="J1503">
        <v>-7.6696200000000006E-2</v>
      </c>
      <c r="K1503">
        <v>-6.2792999999999998E-3</v>
      </c>
      <c r="L1503">
        <v>4.2491300000000003E-2</v>
      </c>
      <c r="M1503">
        <v>9.1261800000000004E-2</v>
      </c>
      <c r="N1503">
        <v>0.16167870000000001</v>
      </c>
      <c r="O1503">
        <v>1134</v>
      </c>
      <c r="P1503" t="s">
        <v>58</v>
      </c>
      <c r="Q1503" t="s">
        <v>60</v>
      </c>
      <c r="R1503" t="s">
        <v>71</v>
      </c>
    </row>
    <row r="1504" spans="1:18" x14ac:dyDescent="0.25">
      <c r="A1504" t="s">
        <v>28</v>
      </c>
      <c r="B1504" t="s">
        <v>38</v>
      </c>
      <c r="C1504" t="s">
        <v>53</v>
      </c>
      <c r="D1504" t="s">
        <v>47</v>
      </c>
      <c r="E1504">
        <v>18</v>
      </c>
      <c r="F1504" t="str">
        <f t="shared" si="23"/>
        <v>Average Per Premise1-in-10September Monthly System Peak Day30% Cycling18</v>
      </c>
      <c r="G1504">
        <v>10.11595</v>
      </c>
      <c r="H1504">
        <v>10.586</v>
      </c>
      <c r="I1504">
        <v>91.520399999999995</v>
      </c>
      <c r="J1504">
        <v>-0.84842609999999996</v>
      </c>
      <c r="K1504">
        <v>-6.9462300000000005E-2</v>
      </c>
      <c r="L1504">
        <v>0.47004560000000001</v>
      </c>
      <c r="M1504">
        <v>1.0095529999999999</v>
      </c>
      <c r="N1504">
        <v>1.7885169999999999</v>
      </c>
      <c r="O1504">
        <v>1134</v>
      </c>
      <c r="P1504" t="s">
        <v>58</v>
      </c>
      <c r="Q1504" t="s">
        <v>60</v>
      </c>
      <c r="R1504" t="s">
        <v>71</v>
      </c>
    </row>
    <row r="1505" spans="1:18" x14ac:dyDescent="0.25">
      <c r="A1505" t="s">
        <v>29</v>
      </c>
      <c r="B1505" t="s">
        <v>38</v>
      </c>
      <c r="C1505" t="s">
        <v>53</v>
      </c>
      <c r="D1505" t="s">
        <v>47</v>
      </c>
      <c r="E1505">
        <v>18</v>
      </c>
      <c r="F1505" t="str">
        <f t="shared" si="23"/>
        <v>Average Per Device1-in-10September Monthly System Peak Day30% Cycling18</v>
      </c>
      <c r="G1505">
        <v>3.5373079999999999</v>
      </c>
      <c r="H1505">
        <v>3.7016710000000002</v>
      </c>
      <c r="I1505">
        <v>91.520399999999995</v>
      </c>
      <c r="J1505">
        <v>-0.2966744</v>
      </c>
      <c r="K1505">
        <v>-2.42893E-2</v>
      </c>
      <c r="L1505">
        <v>0.1643638</v>
      </c>
      <c r="M1505">
        <v>0.35301680000000002</v>
      </c>
      <c r="N1505">
        <v>0.62540189999999996</v>
      </c>
      <c r="O1505">
        <v>1134</v>
      </c>
      <c r="P1505" t="s">
        <v>58</v>
      </c>
      <c r="Q1505" t="s">
        <v>60</v>
      </c>
      <c r="R1505" t="s">
        <v>71</v>
      </c>
    </row>
    <row r="1506" spans="1:18" x14ac:dyDescent="0.25">
      <c r="A1506" t="s">
        <v>43</v>
      </c>
      <c r="B1506" t="s">
        <v>38</v>
      </c>
      <c r="C1506" t="s">
        <v>53</v>
      </c>
      <c r="D1506" t="s">
        <v>47</v>
      </c>
      <c r="E1506">
        <v>18</v>
      </c>
      <c r="F1506" t="str">
        <f t="shared" si="23"/>
        <v>Aggregate1-in-10September Monthly System Peak Day30% Cycling18</v>
      </c>
      <c r="G1506">
        <v>11.471489999999999</v>
      </c>
      <c r="H1506">
        <v>12.004519999999999</v>
      </c>
      <c r="I1506">
        <v>91.520399999999995</v>
      </c>
      <c r="J1506">
        <v>-0.96211519999999995</v>
      </c>
      <c r="K1506">
        <v>-7.8770300000000001E-2</v>
      </c>
      <c r="L1506">
        <v>0.5330317</v>
      </c>
      <c r="M1506">
        <v>1.1448339999999999</v>
      </c>
      <c r="N1506">
        <v>2.0281790000000002</v>
      </c>
      <c r="O1506">
        <v>1134</v>
      </c>
      <c r="P1506" t="s">
        <v>58</v>
      </c>
      <c r="Q1506" t="s">
        <v>60</v>
      </c>
      <c r="R1506" t="s">
        <v>71</v>
      </c>
    </row>
    <row r="1507" spans="1:18" x14ac:dyDescent="0.25">
      <c r="A1507" t="s">
        <v>30</v>
      </c>
      <c r="B1507" t="s">
        <v>38</v>
      </c>
      <c r="C1507" t="s">
        <v>53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0.84319279999999996</v>
      </c>
      <c r="H1507">
        <v>0.90169049999999995</v>
      </c>
      <c r="I1507">
        <v>90.403999999999996</v>
      </c>
      <c r="J1507">
        <v>-8.2663600000000004E-2</v>
      </c>
      <c r="K1507">
        <v>7.3570000000000005E-4</v>
      </c>
      <c r="L1507">
        <v>5.84977E-2</v>
      </c>
      <c r="M1507">
        <v>0.11625969999999999</v>
      </c>
      <c r="N1507">
        <v>0.1996589</v>
      </c>
      <c r="O1507">
        <v>3540</v>
      </c>
      <c r="P1507" t="s">
        <v>58</v>
      </c>
      <c r="Q1507" t="s">
        <v>60</v>
      </c>
      <c r="R1507" t="s">
        <v>71</v>
      </c>
    </row>
    <row r="1508" spans="1:18" x14ac:dyDescent="0.25">
      <c r="A1508" t="s">
        <v>28</v>
      </c>
      <c r="B1508" t="s">
        <v>38</v>
      </c>
      <c r="C1508" t="s">
        <v>53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7.1139510000000001</v>
      </c>
      <c r="H1508">
        <v>7.6074909999999996</v>
      </c>
      <c r="I1508">
        <v>90.403999999999996</v>
      </c>
      <c r="J1508">
        <v>-0.69742590000000004</v>
      </c>
      <c r="K1508">
        <v>6.2066999999999999E-3</v>
      </c>
      <c r="L1508">
        <v>0.49354039999999999</v>
      </c>
      <c r="M1508">
        <v>0.98087420000000003</v>
      </c>
      <c r="N1508">
        <v>1.684507</v>
      </c>
      <c r="O1508">
        <v>3540</v>
      </c>
      <c r="P1508" t="s">
        <v>58</v>
      </c>
      <c r="Q1508" t="s">
        <v>60</v>
      </c>
      <c r="R1508" t="s">
        <v>71</v>
      </c>
    </row>
    <row r="1509" spans="1:18" x14ac:dyDescent="0.25">
      <c r="A1509" t="s">
        <v>29</v>
      </c>
      <c r="B1509" t="s">
        <v>38</v>
      </c>
      <c r="C1509" t="s">
        <v>53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3.2323689999999998</v>
      </c>
      <c r="H1509">
        <v>3.4566189999999999</v>
      </c>
      <c r="I1509">
        <v>90.403999999999996</v>
      </c>
      <c r="J1509">
        <v>-0.3168897</v>
      </c>
      <c r="K1509">
        <v>2.8200999999999999E-3</v>
      </c>
      <c r="L1509">
        <v>0.22425020000000001</v>
      </c>
      <c r="M1509">
        <v>0.44568020000000003</v>
      </c>
      <c r="N1509">
        <v>0.76539000000000001</v>
      </c>
      <c r="O1509">
        <v>3540</v>
      </c>
      <c r="P1509" t="s">
        <v>58</v>
      </c>
      <c r="Q1509" t="s">
        <v>60</v>
      </c>
      <c r="R1509" t="s">
        <v>71</v>
      </c>
    </row>
    <row r="1510" spans="1:18" x14ac:dyDescent="0.25">
      <c r="A1510" t="s">
        <v>43</v>
      </c>
      <c r="B1510" t="s">
        <v>38</v>
      </c>
      <c r="C1510" t="s">
        <v>53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25.183389999999999</v>
      </c>
      <c r="H1510">
        <v>26.930520000000001</v>
      </c>
      <c r="I1510">
        <v>90.403999999999996</v>
      </c>
      <c r="J1510">
        <v>-2.4688880000000002</v>
      </c>
      <c r="K1510">
        <v>2.1971600000000001E-2</v>
      </c>
      <c r="L1510">
        <v>1.747133</v>
      </c>
      <c r="M1510">
        <v>3.4722949999999999</v>
      </c>
      <c r="N1510">
        <v>5.9631530000000001</v>
      </c>
      <c r="O1510">
        <v>3540</v>
      </c>
      <c r="P1510" t="s">
        <v>58</v>
      </c>
      <c r="Q1510" t="s">
        <v>60</v>
      </c>
      <c r="R1510" t="s">
        <v>71</v>
      </c>
    </row>
    <row r="1511" spans="1:18" x14ac:dyDescent="0.25">
      <c r="A1511" t="s">
        <v>30</v>
      </c>
      <c r="B1511" t="s">
        <v>38</v>
      </c>
      <c r="C1511" t="s">
        <v>53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0.86048309999999995</v>
      </c>
      <c r="H1511">
        <v>0.91509759999999996</v>
      </c>
      <c r="I1511">
        <v>90.674800000000005</v>
      </c>
      <c r="J1511">
        <v>-8.1215899999999994E-2</v>
      </c>
      <c r="K1511">
        <v>-9.6619999999999996E-4</v>
      </c>
      <c r="L1511">
        <v>5.4614500000000003E-2</v>
      </c>
      <c r="M1511">
        <v>0.11019519999999999</v>
      </c>
      <c r="N1511">
        <v>0.1904449</v>
      </c>
      <c r="O1511">
        <v>4674</v>
      </c>
      <c r="P1511" t="s">
        <v>58</v>
      </c>
      <c r="Q1511" t="s">
        <v>60</v>
      </c>
    </row>
    <row r="1512" spans="1:18" x14ac:dyDescent="0.25">
      <c r="A1512" t="s">
        <v>28</v>
      </c>
      <c r="B1512" t="s">
        <v>38</v>
      </c>
      <c r="C1512" t="s">
        <v>53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7.8078989999999999</v>
      </c>
      <c r="H1512">
        <v>8.3034630000000007</v>
      </c>
      <c r="I1512">
        <v>90.674800000000005</v>
      </c>
      <c r="J1512">
        <v>-0.73694110000000002</v>
      </c>
      <c r="K1512">
        <v>-8.7668999999999993E-3</v>
      </c>
      <c r="L1512">
        <v>0.49556440000000002</v>
      </c>
      <c r="M1512">
        <v>0.99989570000000005</v>
      </c>
      <c r="N1512">
        <v>1.72807</v>
      </c>
      <c r="O1512">
        <v>4674</v>
      </c>
      <c r="P1512" t="s">
        <v>58</v>
      </c>
      <c r="Q1512" t="s">
        <v>60</v>
      </c>
    </row>
    <row r="1513" spans="1:18" x14ac:dyDescent="0.25">
      <c r="A1513" t="s">
        <v>29</v>
      </c>
      <c r="B1513" t="s">
        <v>38</v>
      </c>
      <c r="C1513" t="s">
        <v>53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3.3074240000000001</v>
      </c>
      <c r="H1513">
        <v>3.5173450000000002</v>
      </c>
      <c r="I1513">
        <v>90.674800000000005</v>
      </c>
      <c r="J1513">
        <v>-0.3121681</v>
      </c>
      <c r="K1513">
        <v>-3.7136000000000001E-3</v>
      </c>
      <c r="L1513">
        <v>0.209921</v>
      </c>
      <c r="M1513">
        <v>0.42355559999999998</v>
      </c>
      <c r="N1513">
        <v>0.73200989999999999</v>
      </c>
      <c r="O1513">
        <v>4674</v>
      </c>
      <c r="P1513" t="s">
        <v>58</v>
      </c>
      <c r="Q1513" t="s">
        <v>60</v>
      </c>
    </row>
    <row r="1514" spans="1:18" x14ac:dyDescent="0.25">
      <c r="A1514" t="s">
        <v>43</v>
      </c>
      <c r="B1514" t="s">
        <v>38</v>
      </c>
      <c r="C1514" t="s">
        <v>53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36.494120000000002</v>
      </c>
      <c r="H1514">
        <v>38.810389999999998</v>
      </c>
      <c r="I1514">
        <v>90.674800000000005</v>
      </c>
      <c r="J1514">
        <v>-3.4444629999999998</v>
      </c>
      <c r="K1514">
        <v>-4.09763E-2</v>
      </c>
      <c r="L1514">
        <v>2.316268</v>
      </c>
      <c r="M1514">
        <v>4.6735119999999997</v>
      </c>
      <c r="N1514">
        <v>8.0769979999999997</v>
      </c>
      <c r="O1514">
        <v>4674</v>
      </c>
      <c r="P1514" t="s">
        <v>58</v>
      </c>
      <c r="Q1514" t="s">
        <v>60</v>
      </c>
    </row>
    <row r="1515" spans="1:18" x14ac:dyDescent="0.25">
      <c r="A1515" t="s">
        <v>30</v>
      </c>
      <c r="B1515" t="s">
        <v>38</v>
      </c>
      <c r="C1515" t="s">
        <v>48</v>
      </c>
      <c r="D1515" t="s">
        <v>47</v>
      </c>
      <c r="E1515">
        <v>19</v>
      </c>
      <c r="F1515" t="str">
        <f t="shared" si="23"/>
        <v>Average Per Ton1-in-10August Monthly System Peak Day30% Cycling19</v>
      </c>
      <c r="G1515">
        <v>0.82397810000000005</v>
      </c>
      <c r="H1515">
        <v>0.82397799999999999</v>
      </c>
      <c r="I1515">
        <v>84.273700000000005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1134</v>
      </c>
      <c r="P1515" t="s">
        <v>58</v>
      </c>
      <c r="Q1515" t="s">
        <v>60</v>
      </c>
      <c r="R1515" t="s">
        <v>66</v>
      </c>
    </row>
    <row r="1516" spans="1:18" x14ac:dyDescent="0.25">
      <c r="A1516" t="s">
        <v>28</v>
      </c>
      <c r="B1516" t="s">
        <v>38</v>
      </c>
      <c r="C1516" t="s">
        <v>48</v>
      </c>
      <c r="D1516" t="s">
        <v>47</v>
      </c>
      <c r="E1516">
        <v>19</v>
      </c>
      <c r="F1516" t="str">
        <f t="shared" si="23"/>
        <v>Average Per Premise1-in-10August Monthly System Peak Day30% Cycling19</v>
      </c>
      <c r="G1516">
        <v>9.1149850000000008</v>
      </c>
      <c r="H1516">
        <v>9.1149850000000008</v>
      </c>
      <c r="I1516">
        <v>84.273700000000005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1134</v>
      </c>
      <c r="P1516" t="s">
        <v>58</v>
      </c>
      <c r="Q1516" t="s">
        <v>60</v>
      </c>
      <c r="R1516" t="s">
        <v>66</v>
      </c>
    </row>
    <row r="1517" spans="1:18" x14ac:dyDescent="0.25">
      <c r="A1517" t="s">
        <v>29</v>
      </c>
      <c r="B1517" t="s">
        <v>38</v>
      </c>
      <c r="C1517" t="s">
        <v>48</v>
      </c>
      <c r="D1517" t="s">
        <v>47</v>
      </c>
      <c r="E1517">
        <v>19</v>
      </c>
      <c r="F1517" t="str">
        <f t="shared" si="23"/>
        <v>Average Per Device1-in-10August Monthly System Peak Day30% Cycling19</v>
      </c>
      <c r="G1517">
        <v>3.1872940000000001</v>
      </c>
      <c r="H1517">
        <v>3.1872929999999999</v>
      </c>
      <c r="I1517">
        <v>84.273700000000005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1134</v>
      </c>
      <c r="P1517" t="s">
        <v>58</v>
      </c>
      <c r="Q1517" t="s">
        <v>60</v>
      </c>
      <c r="R1517" t="s">
        <v>66</v>
      </c>
    </row>
    <row r="1518" spans="1:18" x14ac:dyDescent="0.25">
      <c r="A1518" t="s">
        <v>43</v>
      </c>
      <c r="B1518" t="s">
        <v>38</v>
      </c>
      <c r="C1518" t="s">
        <v>48</v>
      </c>
      <c r="D1518" t="s">
        <v>47</v>
      </c>
      <c r="E1518">
        <v>19</v>
      </c>
      <c r="F1518" t="str">
        <f t="shared" si="23"/>
        <v>Aggregate1-in-10August Monthly System Peak Day30% Cycling19</v>
      </c>
      <c r="G1518">
        <v>10.33639</v>
      </c>
      <c r="H1518">
        <v>10.33639</v>
      </c>
      <c r="I1518">
        <v>84.273700000000005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1134</v>
      </c>
      <c r="P1518" t="s">
        <v>58</v>
      </c>
      <c r="Q1518" t="s">
        <v>60</v>
      </c>
      <c r="R1518" t="s">
        <v>66</v>
      </c>
    </row>
    <row r="1519" spans="1:18" x14ac:dyDescent="0.25">
      <c r="A1519" t="s">
        <v>30</v>
      </c>
      <c r="B1519" t="s">
        <v>38</v>
      </c>
      <c r="C1519" t="s">
        <v>48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0.75933830000000002</v>
      </c>
      <c r="H1519">
        <v>0.75933819999999996</v>
      </c>
      <c r="I1519">
        <v>83.901600000000002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3540</v>
      </c>
      <c r="P1519" t="s">
        <v>58</v>
      </c>
      <c r="Q1519" t="s">
        <v>60</v>
      </c>
      <c r="R1519" t="s">
        <v>66</v>
      </c>
    </row>
    <row r="1520" spans="1:18" x14ac:dyDescent="0.25">
      <c r="A1520" t="s">
        <v>28</v>
      </c>
      <c r="B1520" t="s">
        <v>38</v>
      </c>
      <c r="C1520" t="s">
        <v>48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6.4064759999999996</v>
      </c>
      <c r="H1520">
        <v>6.4064759999999996</v>
      </c>
      <c r="I1520">
        <v>83.901600000000002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3540</v>
      </c>
      <c r="P1520" t="s">
        <v>58</v>
      </c>
      <c r="Q1520" t="s">
        <v>60</v>
      </c>
      <c r="R1520" t="s">
        <v>66</v>
      </c>
    </row>
    <row r="1521" spans="1:18" x14ac:dyDescent="0.25">
      <c r="A1521" t="s">
        <v>29</v>
      </c>
      <c r="B1521" t="s">
        <v>38</v>
      </c>
      <c r="C1521" t="s">
        <v>48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2.910914</v>
      </c>
      <c r="H1521">
        <v>2.910914</v>
      </c>
      <c r="I1521">
        <v>83.901600000000002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3540</v>
      </c>
      <c r="P1521" t="s">
        <v>58</v>
      </c>
      <c r="Q1521" t="s">
        <v>60</v>
      </c>
      <c r="R1521" t="s">
        <v>66</v>
      </c>
    </row>
    <row r="1522" spans="1:18" x14ac:dyDescent="0.25">
      <c r="A1522" t="s">
        <v>43</v>
      </c>
      <c r="B1522" t="s">
        <v>38</v>
      </c>
      <c r="C1522" t="s">
        <v>48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22.678930000000001</v>
      </c>
      <c r="H1522">
        <v>22.678930000000001</v>
      </c>
      <c r="I1522">
        <v>83.901600000000002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3540</v>
      </c>
      <c r="P1522" t="s">
        <v>58</v>
      </c>
      <c r="Q1522" t="s">
        <v>60</v>
      </c>
      <c r="R1522" t="s">
        <v>66</v>
      </c>
    </row>
    <row r="1523" spans="1:18" x14ac:dyDescent="0.25">
      <c r="A1523" t="s">
        <v>30</v>
      </c>
      <c r="B1523" t="s">
        <v>38</v>
      </c>
      <c r="C1523" t="s">
        <v>48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0.77501989999999998</v>
      </c>
      <c r="H1523">
        <v>0.77501989999999998</v>
      </c>
      <c r="I1523">
        <v>83.991900000000001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4674</v>
      </c>
      <c r="P1523" t="s">
        <v>58</v>
      </c>
      <c r="Q1523" t="s">
        <v>60</v>
      </c>
    </row>
    <row r="1524" spans="1:18" x14ac:dyDescent="0.25">
      <c r="A1524" t="s">
        <v>28</v>
      </c>
      <c r="B1524" t="s">
        <v>38</v>
      </c>
      <c r="C1524" t="s">
        <v>48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7.0324179999999998</v>
      </c>
      <c r="H1524">
        <v>7.0324179999999998</v>
      </c>
      <c r="I1524">
        <v>83.991900000000001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4674</v>
      </c>
      <c r="P1524" t="s">
        <v>58</v>
      </c>
      <c r="Q1524" t="s">
        <v>60</v>
      </c>
    </row>
    <row r="1525" spans="1:18" x14ac:dyDescent="0.25">
      <c r="A1525" t="s">
        <v>29</v>
      </c>
      <c r="B1525" t="s">
        <v>38</v>
      </c>
      <c r="C1525" t="s">
        <v>48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2.9789310000000002</v>
      </c>
      <c r="H1525">
        <v>2.9789310000000002</v>
      </c>
      <c r="I1525">
        <v>83.991900000000001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4674</v>
      </c>
      <c r="P1525" t="s">
        <v>58</v>
      </c>
      <c r="Q1525" t="s">
        <v>60</v>
      </c>
    </row>
    <row r="1526" spans="1:18" x14ac:dyDescent="0.25">
      <c r="A1526" t="s">
        <v>43</v>
      </c>
      <c r="B1526" t="s">
        <v>38</v>
      </c>
      <c r="C1526" t="s">
        <v>48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32.869520000000001</v>
      </c>
      <c r="H1526">
        <v>32.869520000000001</v>
      </c>
      <c r="I1526">
        <v>83.991900000000001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4674</v>
      </c>
      <c r="P1526" t="s">
        <v>58</v>
      </c>
      <c r="Q1526" t="s">
        <v>60</v>
      </c>
    </row>
    <row r="1527" spans="1:18" x14ac:dyDescent="0.25">
      <c r="A1527" t="s">
        <v>30</v>
      </c>
      <c r="B1527" t="s">
        <v>38</v>
      </c>
      <c r="C1527" t="s">
        <v>37</v>
      </c>
      <c r="D1527" t="s">
        <v>47</v>
      </c>
      <c r="E1527">
        <v>19</v>
      </c>
      <c r="F1527" t="str">
        <f t="shared" si="23"/>
        <v>Average Per Ton1-in-10August Typical Event Day30% Cycling19</v>
      </c>
      <c r="G1527">
        <v>0.81526050000000005</v>
      </c>
      <c r="H1527">
        <v>0.81526050000000005</v>
      </c>
      <c r="I1527">
        <v>83.999899999999997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1134</v>
      </c>
      <c r="P1527" t="s">
        <v>58</v>
      </c>
      <c r="Q1527" t="s">
        <v>60</v>
      </c>
      <c r="R1527" t="s">
        <v>66</v>
      </c>
    </row>
    <row r="1528" spans="1:18" x14ac:dyDescent="0.25">
      <c r="A1528" t="s">
        <v>28</v>
      </c>
      <c r="B1528" t="s">
        <v>38</v>
      </c>
      <c r="C1528" t="s">
        <v>37</v>
      </c>
      <c r="D1528" t="s">
        <v>47</v>
      </c>
      <c r="E1528">
        <v>19</v>
      </c>
      <c r="F1528" t="str">
        <f t="shared" si="23"/>
        <v>Average Per Premise1-in-10August Typical Event Day30% Cycling19</v>
      </c>
      <c r="G1528">
        <v>9.0185499999999994</v>
      </c>
      <c r="H1528">
        <v>9.0185499999999994</v>
      </c>
      <c r="I1528">
        <v>83.999899999999997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1134</v>
      </c>
      <c r="P1528" t="s">
        <v>58</v>
      </c>
      <c r="Q1528" t="s">
        <v>60</v>
      </c>
      <c r="R1528" t="s">
        <v>66</v>
      </c>
    </row>
    <row r="1529" spans="1:18" x14ac:dyDescent="0.25">
      <c r="A1529" t="s">
        <v>29</v>
      </c>
      <c r="B1529" t="s">
        <v>38</v>
      </c>
      <c r="C1529" t="s">
        <v>37</v>
      </c>
      <c r="D1529" t="s">
        <v>47</v>
      </c>
      <c r="E1529">
        <v>19</v>
      </c>
      <c r="F1529" t="str">
        <f t="shared" si="23"/>
        <v>Average Per Device1-in-10August Typical Event Day30% Cycling19</v>
      </c>
      <c r="G1529">
        <v>3.153572</v>
      </c>
      <c r="H1529">
        <v>3.153572</v>
      </c>
      <c r="I1529">
        <v>83.999899999999997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1134</v>
      </c>
      <c r="P1529" t="s">
        <v>58</v>
      </c>
      <c r="Q1529" t="s">
        <v>60</v>
      </c>
      <c r="R1529" t="s">
        <v>66</v>
      </c>
    </row>
    <row r="1530" spans="1:18" x14ac:dyDescent="0.25">
      <c r="A1530" t="s">
        <v>43</v>
      </c>
      <c r="B1530" t="s">
        <v>38</v>
      </c>
      <c r="C1530" t="s">
        <v>37</v>
      </c>
      <c r="D1530" t="s">
        <v>47</v>
      </c>
      <c r="E1530">
        <v>19</v>
      </c>
      <c r="F1530" t="str">
        <f t="shared" si="23"/>
        <v>Aggregate1-in-10August Typical Event Day30% Cycling19</v>
      </c>
      <c r="G1530">
        <v>10.227040000000001</v>
      </c>
      <c r="H1530">
        <v>10.227040000000001</v>
      </c>
      <c r="I1530">
        <v>83.999899999999997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1134</v>
      </c>
      <c r="P1530" t="s">
        <v>58</v>
      </c>
      <c r="Q1530" t="s">
        <v>60</v>
      </c>
      <c r="R1530" t="s">
        <v>66</v>
      </c>
    </row>
    <row r="1531" spans="1:18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0.74187130000000001</v>
      </c>
      <c r="H1531">
        <v>0.74187130000000001</v>
      </c>
      <c r="I1531">
        <v>83.396799999999999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3540</v>
      </c>
      <c r="P1531" t="s">
        <v>58</v>
      </c>
      <c r="Q1531" t="s">
        <v>60</v>
      </c>
      <c r="R1531" t="s">
        <v>66</v>
      </c>
    </row>
    <row r="1532" spans="1:18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6.2591089999999996</v>
      </c>
      <c r="H1532">
        <v>6.2591089999999996</v>
      </c>
      <c r="I1532">
        <v>83.396799999999999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3540</v>
      </c>
      <c r="P1532" t="s">
        <v>58</v>
      </c>
      <c r="Q1532" t="s">
        <v>60</v>
      </c>
      <c r="R1532" t="s">
        <v>66</v>
      </c>
    </row>
    <row r="1533" spans="1:18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2.8439540000000001</v>
      </c>
      <c r="H1533">
        <v>2.8439540000000001</v>
      </c>
      <c r="I1533">
        <v>83.396799999999999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3540</v>
      </c>
      <c r="P1533" t="s">
        <v>58</v>
      </c>
      <c r="Q1533" t="s">
        <v>60</v>
      </c>
      <c r="R1533" t="s">
        <v>66</v>
      </c>
    </row>
    <row r="1534" spans="1:18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22.157250000000001</v>
      </c>
      <c r="H1534">
        <v>22.157250000000001</v>
      </c>
      <c r="I1534">
        <v>83.396799999999999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3540</v>
      </c>
      <c r="P1534" t="s">
        <v>58</v>
      </c>
      <c r="Q1534" t="s">
        <v>60</v>
      </c>
      <c r="R1534" t="s">
        <v>66</v>
      </c>
    </row>
    <row r="1535" spans="1:18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0.75967549999999995</v>
      </c>
      <c r="H1535">
        <v>0.75967549999999995</v>
      </c>
      <c r="I1535">
        <v>83.543099999999995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4674</v>
      </c>
      <c r="P1535" t="s">
        <v>58</v>
      </c>
      <c r="Q1535" t="s">
        <v>60</v>
      </c>
    </row>
    <row r="1536" spans="1:18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6.893186</v>
      </c>
      <c r="H1536">
        <v>6.893186</v>
      </c>
      <c r="I1536">
        <v>83.543099999999995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4674</v>
      </c>
      <c r="P1536" t="s">
        <v>58</v>
      </c>
      <c r="Q1536" t="s">
        <v>60</v>
      </c>
    </row>
    <row r="1537" spans="1:18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2.9199519999999999</v>
      </c>
      <c r="H1537">
        <v>2.9199519999999999</v>
      </c>
      <c r="I1537">
        <v>83.543099999999995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4674</v>
      </c>
      <c r="P1537" t="s">
        <v>58</v>
      </c>
      <c r="Q1537" t="s">
        <v>60</v>
      </c>
    </row>
    <row r="1538" spans="1:18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32.21875</v>
      </c>
      <c r="H1538">
        <v>32.21875</v>
      </c>
      <c r="I1538">
        <v>83.543099999999995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4674</v>
      </c>
      <c r="P1538" t="s">
        <v>58</v>
      </c>
      <c r="Q1538" t="s">
        <v>60</v>
      </c>
    </row>
    <row r="1539" spans="1:18" x14ac:dyDescent="0.25">
      <c r="A1539" t="s">
        <v>30</v>
      </c>
      <c r="B1539" t="s">
        <v>38</v>
      </c>
      <c r="C1539" t="s">
        <v>49</v>
      </c>
      <c r="D1539" t="s">
        <v>47</v>
      </c>
      <c r="E1539">
        <v>19</v>
      </c>
      <c r="F1539" t="str">
        <f t="shared" ref="F1539:F1602" si="24">CONCATENATE(A1539,B1539,C1539,D1539,E1539)</f>
        <v>Average Per Ton1-in-10July Monthly System Peak Day30% Cycling19</v>
      </c>
      <c r="G1539">
        <v>0.81772920000000004</v>
      </c>
      <c r="H1539">
        <v>0.81772920000000004</v>
      </c>
      <c r="I1539">
        <v>82.197000000000003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1134</v>
      </c>
      <c r="P1539" t="s">
        <v>58</v>
      </c>
      <c r="Q1539" t="s">
        <v>60</v>
      </c>
      <c r="R1539" t="s">
        <v>67</v>
      </c>
    </row>
    <row r="1540" spans="1:18" x14ac:dyDescent="0.25">
      <c r="A1540" t="s">
        <v>28</v>
      </c>
      <c r="B1540" t="s">
        <v>38</v>
      </c>
      <c r="C1540" t="s">
        <v>49</v>
      </c>
      <c r="D1540" t="s">
        <v>47</v>
      </c>
      <c r="E1540">
        <v>19</v>
      </c>
      <c r="F1540" t="str">
        <f t="shared" si="24"/>
        <v>Average Per Premise1-in-10July Monthly System Peak Day30% Cycling19</v>
      </c>
      <c r="G1540">
        <v>9.0458599999999993</v>
      </c>
      <c r="H1540">
        <v>9.0458590000000001</v>
      </c>
      <c r="I1540">
        <v>82.197000000000003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1134</v>
      </c>
      <c r="P1540" t="s">
        <v>58</v>
      </c>
      <c r="Q1540" t="s">
        <v>60</v>
      </c>
      <c r="R1540" t="s">
        <v>67</v>
      </c>
    </row>
    <row r="1541" spans="1:18" x14ac:dyDescent="0.25">
      <c r="A1541" t="s">
        <v>29</v>
      </c>
      <c r="B1541" t="s">
        <v>38</v>
      </c>
      <c r="C1541" t="s">
        <v>49</v>
      </c>
      <c r="D1541" t="s">
        <v>47</v>
      </c>
      <c r="E1541">
        <v>19</v>
      </c>
      <c r="F1541" t="str">
        <f t="shared" si="24"/>
        <v>Average Per Device1-in-10July Monthly System Peak Day30% Cycling19</v>
      </c>
      <c r="G1541">
        <v>3.163122</v>
      </c>
      <c r="H1541">
        <v>3.163122</v>
      </c>
      <c r="I1541">
        <v>82.197000000000003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1134</v>
      </c>
      <c r="P1541" t="s">
        <v>58</v>
      </c>
      <c r="Q1541" t="s">
        <v>60</v>
      </c>
      <c r="R1541" t="s">
        <v>67</v>
      </c>
    </row>
    <row r="1542" spans="1:18" x14ac:dyDescent="0.25">
      <c r="A1542" t="s">
        <v>43</v>
      </c>
      <c r="B1542" t="s">
        <v>38</v>
      </c>
      <c r="C1542" t="s">
        <v>49</v>
      </c>
      <c r="D1542" t="s">
        <v>47</v>
      </c>
      <c r="E1542">
        <v>19</v>
      </c>
      <c r="F1542" t="str">
        <f t="shared" si="24"/>
        <v>Aggregate1-in-10July Monthly System Peak Day30% Cycling19</v>
      </c>
      <c r="G1542">
        <v>10.257999999999999</v>
      </c>
      <c r="H1542">
        <v>10.257999999999999</v>
      </c>
      <c r="I1542">
        <v>82.197000000000003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1134</v>
      </c>
      <c r="P1542" t="s">
        <v>58</v>
      </c>
      <c r="Q1542" t="s">
        <v>60</v>
      </c>
      <c r="R1542" t="s">
        <v>67</v>
      </c>
    </row>
    <row r="1543" spans="1:18" x14ac:dyDescent="0.25">
      <c r="A1543" t="s">
        <v>30</v>
      </c>
      <c r="B1543" t="s">
        <v>38</v>
      </c>
      <c r="C1543" t="s">
        <v>49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0.74766120000000003</v>
      </c>
      <c r="H1543">
        <v>0.74766120000000003</v>
      </c>
      <c r="I1543">
        <v>81.761300000000006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3540</v>
      </c>
      <c r="P1543" t="s">
        <v>58</v>
      </c>
      <c r="Q1543" t="s">
        <v>60</v>
      </c>
      <c r="R1543" t="s">
        <v>67</v>
      </c>
    </row>
    <row r="1544" spans="1:18" x14ac:dyDescent="0.25">
      <c r="A1544" t="s">
        <v>28</v>
      </c>
      <c r="B1544" t="s">
        <v>38</v>
      </c>
      <c r="C1544" t="s">
        <v>49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6.3079580000000002</v>
      </c>
      <c r="H1544">
        <v>6.3079580000000002</v>
      </c>
      <c r="I1544">
        <v>81.761300000000006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3540</v>
      </c>
      <c r="P1544" t="s">
        <v>58</v>
      </c>
      <c r="Q1544" t="s">
        <v>60</v>
      </c>
      <c r="R1544" t="s">
        <v>67</v>
      </c>
    </row>
    <row r="1545" spans="1:18" x14ac:dyDescent="0.25">
      <c r="A1545" t="s">
        <v>29</v>
      </c>
      <c r="B1545" t="s">
        <v>38</v>
      </c>
      <c r="C1545" t="s">
        <v>49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2.8661500000000002</v>
      </c>
      <c r="H1545">
        <v>2.8661500000000002</v>
      </c>
      <c r="I1545">
        <v>81.761300000000006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3540</v>
      </c>
      <c r="P1545" t="s">
        <v>58</v>
      </c>
      <c r="Q1545" t="s">
        <v>60</v>
      </c>
      <c r="R1545" t="s">
        <v>67</v>
      </c>
    </row>
    <row r="1546" spans="1:18" x14ac:dyDescent="0.25">
      <c r="A1546" t="s">
        <v>43</v>
      </c>
      <c r="B1546" t="s">
        <v>38</v>
      </c>
      <c r="C1546" t="s">
        <v>49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22.330169999999999</v>
      </c>
      <c r="H1546">
        <v>22.330169999999999</v>
      </c>
      <c r="I1546">
        <v>81.761300000000006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3540</v>
      </c>
      <c r="P1546" t="s">
        <v>58</v>
      </c>
      <c r="Q1546" t="s">
        <v>60</v>
      </c>
      <c r="R1546" t="s">
        <v>67</v>
      </c>
    </row>
    <row r="1547" spans="1:18" x14ac:dyDescent="0.25">
      <c r="A1547" t="s">
        <v>30</v>
      </c>
      <c r="B1547" t="s">
        <v>38</v>
      </c>
      <c r="C1547" t="s">
        <v>49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0.76465970000000005</v>
      </c>
      <c r="H1547">
        <v>0.76465970000000005</v>
      </c>
      <c r="I1547">
        <v>81.867000000000004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4674</v>
      </c>
      <c r="P1547" t="s">
        <v>58</v>
      </c>
      <c r="Q1547" t="s">
        <v>60</v>
      </c>
    </row>
    <row r="1548" spans="1:18" x14ac:dyDescent="0.25">
      <c r="A1548" t="s">
        <v>28</v>
      </c>
      <c r="B1548" t="s">
        <v>38</v>
      </c>
      <c r="C1548" t="s">
        <v>49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6.9384110000000003</v>
      </c>
      <c r="H1548">
        <v>6.9384110000000003</v>
      </c>
      <c r="I1548">
        <v>81.867000000000004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4674</v>
      </c>
      <c r="P1548" t="s">
        <v>58</v>
      </c>
      <c r="Q1548" t="s">
        <v>60</v>
      </c>
    </row>
    <row r="1549" spans="1:18" x14ac:dyDescent="0.25">
      <c r="A1549" t="s">
        <v>29</v>
      </c>
      <c r="B1549" t="s">
        <v>38</v>
      </c>
      <c r="C1549" t="s">
        <v>49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2.9391090000000002</v>
      </c>
      <c r="H1549">
        <v>2.9391090000000002</v>
      </c>
      <c r="I1549">
        <v>81.867000000000004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4674</v>
      </c>
      <c r="P1549" t="s">
        <v>58</v>
      </c>
      <c r="Q1549" t="s">
        <v>60</v>
      </c>
    </row>
    <row r="1550" spans="1:18" x14ac:dyDescent="0.25">
      <c r="A1550" t="s">
        <v>43</v>
      </c>
      <c r="B1550" t="s">
        <v>38</v>
      </c>
      <c r="C1550" t="s">
        <v>49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32.430129999999998</v>
      </c>
      <c r="H1550">
        <v>32.430129999999998</v>
      </c>
      <c r="I1550">
        <v>81.867000000000004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4674</v>
      </c>
      <c r="P1550" t="s">
        <v>58</v>
      </c>
      <c r="Q1550" t="s">
        <v>60</v>
      </c>
    </row>
    <row r="1551" spans="1:18" x14ac:dyDescent="0.25">
      <c r="A1551" t="s">
        <v>30</v>
      </c>
      <c r="B1551" t="s">
        <v>38</v>
      </c>
      <c r="C1551" t="s">
        <v>50</v>
      </c>
      <c r="D1551" t="s">
        <v>47</v>
      </c>
      <c r="E1551">
        <v>19</v>
      </c>
      <c r="F1551" t="str">
        <f t="shared" si="24"/>
        <v>Average Per Ton1-in-10June Monthly System Peak Day30% Cycling19</v>
      </c>
      <c r="G1551">
        <v>0.77698959999999995</v>
      </c>
      <c r="H1551">
        <v>0.77698959999999995</v>
      </c>
      <c r="I1551">
        <v>80.176299999999998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1134</v>
      </c>
      <c r="P1551" t="s">
        <v>58</v>
      </c>
      <c r="Q1551" t="s">
        <v>60</v>
      </c>
      <c r="R1551" t="s">
        <v>68</v>
      </c>
    </row>
    <row r="1552" spans="1:18" x14ac:dyDescent="0.25">
      <c r="A1552" t="s">
        <v>28</v>
      </c>
      <c r="B1552" t="s">
        <v>38</v>
      </c>
      <c r="C1552" t="s">
        <v>50</v>
      </c>
      <c r="D1552" t="s">
        <v>47</v>
      </c>
      <c r="E1552">
        <v>19</v>
      </c>
      <c r="F1552" t="str">
        <f t="shared" si="24"/>
        <v>Average Per Premise1-in-10June Monthly System Peak Day30% Cycling19</v>
      </c>
      <c r="G1552">
        <v>8.5951909999999998</v>
      </c>
      <c r="H1552">
        <v>8.5951909999999998</v>
      </c>
      <c r="I1552">
        <v>80.176299999999998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1134</v>
      </c>
      <c r="P1552" t="s">
        <v>58</v>
      </c>
      <c r="Q1552" t="s">
        <v>60</v>
      </c>
      <c r="R1552" t="s">
        <v>68</v>
      </c>
    </row>
    <row r="1553" spans="1:18" x14ac:dyDescent="0.25">
      <c r="A1553" t="s">
        <v>29</v>
      </c>
      <c r="B1553" t="s">
        <v>38</v>
      </c>
      <c r="C1553" t="s">
        <v>50</v>
      </c>
      <c r="D1553" t="s">
        <v>47</v>
      </c>
      <c r="E1553">
        <v>19</v>
      </c>
      <c r="F1553" t="str">
        <f t="shared" si="24"/>
        <v>Average Per Device1-in-10June Monthly System Peak Day30% Cycling19</v>
      </c>
      <c r="G1553">
        <v>3.0055339999999999</v>
      </c>
      <c r="H1553">
        <v>3.0055339999999999</v>
      </c>
      <c r="I1553">
        <v>80.176299999999998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1134</v>
      </c>
      <c r="P1553" t="s">
        <v>58</v>
      </c>
      <c r="Q1553" t="s">
        <v>60</v>
      </c>
      <c r="R1553" t="s">
        <v>68</v>
      </c>
    </row>
    <row r="1554" spans="1:18" x14ac:dyDescent="0.25">
      <c r="A1554" t="s">
        <v>43</v>
      </c>
      <c r="B1554" t="s">
        <v>38</v>
      </c>
      <c r="C1554" t="s">
        <v>50</v>
      </c>
      <c r="D1554" t="s">
        <v>47</v>
      </c>
      <c r="E1554">
        <v>19</v>
      </c>
      <c r="F1554" t="str">
        <f t="shared" si="24"/>
        <v>Aggregate1-in-10June Monthly System Peak Day30% Cycling19</v>
      </c>
      <c r="G1554">
        <v>9.7469470000000005</v>
      </c>
      <c r="H1554">
        <v>9.7469470000000005</v>
      </c>
      <c r="I1554">
        <v>80.176299999999998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1134</v>
      </c>
      <c r="P1554" t="s">
        <v>58</v>
      </c>
      <c r="Q1554" t="s">
        <v>60</v>
      </c>
      <c r="R1554" t="s">
        <v>68</v>
      </c>
    </row>
    <row r="1555" spans="1:18" x14ac:dyDescent="0.25">
      <c r="A1555" t="s">
        <v>30</v>
      </c>
      <c r="B1555" t="s">
        <v>38</v>
      </c>
      <c r="C1555" t="s">
        <v>50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0.67141200000000001</v>
      </c>
      <c r="H1555">
        <v>0.67141200000000001</v>
      </c>
      <c r="I1555">
        <v>79.5244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3540</v>
      </c>
      <c r="P1555" t="s">
        <v>58</v>
      </c>
      <c r="Q1555" t="s">
        <v>60</v>
      </c>
      <c r="R1555" t="s">
        <v>68</v>
      </c>
    </row>
    <row r="1556" spans="1:18" x14ac:dyDescent="0.25">
      <c r="A1556" t="s">
        <v>28</v>
      </c>
      <c r="B1556" t="s">
        <v>38</v>
      </c>
      <c r="C1556" t="s">
        <v>50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5.66465</v>
      </c>
      <c r="H1556">
        <v>5.6646489999999998</v>
      </c>
      <c r="I1556">
        <v>79.5244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3540</v>
      </c>
      <c r="P1556" t="s">
        <v>58</v>
      </c>
      <c r="Q1556" t="s">
        <v>60</v>
      </c>
      <c r="R1556" t="s">
        <v>68</v>
      </c>
    </row>
    <row r="1557" spans="1:18" x14ac:dyDescent="0.25">
      <c r="A1557" t="s">
        <v>29</v>
      </c>
      <c r="B1557" t="s">
        <v>38</v>
      </c>
      <c r="C1557" t="s">
        <v>50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2.5738490000000001</v>
      </c>
      <c r="H1557">
        <v>2.5738490000000001</v>
      </c>
      <c r="I1557">
        <v>79.5244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3540</v>
      </c>
      <c r="P1557" t="s">
        <v>58</v>
      </c>
      <c r="Q1557" t="s">
        <v>60</v>
      </c>
      <c r="R1557" t="s">
        <v>68</v>
      </c>
    </row>
    <row r="1558" spans="1:18" x14ac:dyDescent="0.25">
      <c r="A1558" t="s">
        <v>43</v>
      </c>
      <c r="B1558" t="s">
        <v>38</v>
      </c>
      <c r="C1558" t="s">
        <v>50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20.052859999999999</v>
      </c>
      <c r="H1558">
        <v>20.052859999999999</v>
      </c>
      <c r="I1558">
        <v>79.5244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3540</v>
      </c>
      <c r="P1558" t="s">
        <v>58</v>
      </c>
      <c r="Q1558" t="s">
        <v>60</v>
      </c>
      <c r="R1558" t="s">
        <v>68</v>
      </c>
    </row>
    <row r="1559" spans="1:18" x14ac:dyDescent="0.25">
      <c r="A1559" t="s">
        <v>30</v>
      </c>
      <c r="B1559" t="s">
        <v>38</v>
      </c>
      <c r="C1559" t="s">
        <v>50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0.69702520000000001</v>
      </c>
      <c r="H1559">
        <v>0.69702509999999995</v>
      </c>
      <c r="I1559">
        <v>79.682599999999994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4674</v>
      </c>
      <c r="P1559" t="s">
        <v>58</v>
      </c>
      <c r="Q1559" t="s">
        <v>60</v>
      </c>
    </row>
    <row r="1560" spans="1:18" x14ac:dyDescent="0.25">
      <c r="A1560" t="s">
        <v>28</v>
      </c>
      <c r="B1560" t="s">
        <v>38</v>
      </c>
      <c r="C1560" t="s">
        <v>50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6.3247049999999998</v>
      </c>
      <c r="H1560">
        <v>6.3247049999999998</v>
      </c>
      <c r="I1560">
        <v>79.682599999999994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4674</v>
      </c>
      <c r="P1560" t="s">
        <v>58</v>
      </c>
      <c r="Q1560" t="s">
        <v>60</v>
      </c>
    </row>
    <row r="1561" spans="1:18" x14ac:dyDescent="0.25">
      <c r="A1561" t="s">
        <v>29</v>
      </c>
      <c r="B1561" t="s">
        <v>38</v>
      </c>
      <c r="C1561" t="s">
        <v>50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2.679144</v>
      </c>
      <c r="H1561">
        <v>2.679144</v>
      </c>
      <c r="I1561">
        <v>79.682599999999994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4674</v>
      </c>
      <c r="P1561" t="s">
        <v>58</v>
      </c>
      <c r="Q1561" t="s">
        <v>60</v>
      </c>
    </row>
    <row r="1562" spans="1:18" x14ac:dyDescent="0.25">
      <c r="A1562" t="s">
        <v>43</v>
      </c>
      <c r="B1562" t="s">
        <v>38</v>
      </c>
      <c r="C1562" t="s">
        <v>50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29.561669999999999</v>
      </c>
      <c r="H1562">
        <v>29.561669999999999</v>
      </c>
      <c r="I1562">
        <v>79.682599999999994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4674</v>
      </c>
      <c r="P1562" t="s">
        <v>58</v>
      </c>
      <c r="Q1562" t="s">
        <v>60</v>
      </c>
    </row>
    <row r="1563" spans="1:18" x14ac:dyDescent="0.25">
      <c r="A1563" t="s">
        <v>30</v>
      </c>
      <c r="B1563" t="s">
        <v>38</v>
      </c>
      <c r="C1563" t="s">
        <v>51</v>
      </c>
      <c r="D1563" t="s">
        <v>47</v>
      </c>
      <c r="E1563">
        <v>19</v>
      </c>
      <c r="F1563" t="str">
        <f t="shared" si="24"/>
        <v>Average Per Ton1-in-10May Monthly System Peak Day30% Cycling19</v>
      </c>
      <c r="G1563">
        <v>0.79953719999999995</v>
      </c>
      <c r="H1563">
        <v>0.79953719999999995</v>
      </c>
      <c r="I1563">
        <v>81.223500000000001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1134</v>
      </c>
      <c r="P1563" t="s">
        <v>58</v>
      </c>
      <c r="Q1563" t="s">
        <v>60</v>
      </c>
      <c r="R1563" t="s">
        <v>69</v>
      </c>
    </row>
    <row r="1564" spans="1:18" x14ac:dyDescent="0.25">
      <c r="A1564" t="s">
        <v>28</v>
      </c>
      <c r="B1564" t="s">
        <v>38</v>
      </c>
      <c r="C1564" t="s">
        <v>51</v>
      </c>
      <c r="D1564" t="s">
        <v>47</v>
      </c>
      <c r="E1564">
        <v>19</v>
      </c>
      <c r="F1564" t="str">
        <f t="shared" si="24"/>
        <v>Average Per Premise1-in-10May Monthly System Peak Day30% Cycling19</v>
      </c>
      <c r="G1564">
        <v>8.8446169999999995</v>
      </c>
      <c r="H1564">
        <v>8.8446160000000003</v>
      </c>
      <c r="I1564">
        <v>81.223500000000001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1134</v>
      </c>
      <c r="P1564" t="s">
        <v>58</v>
      </c>
      <c r="Q1564" t="s">
        <v>60</v>
      </c>
      <c r="R1564" t="s">
        <v>69</v>
      </c>
    </row>
    <row r="1565" spans="1:18" x14ac:dyDescent="0.25">
      <c r="A1565" t="s">
        <v>29</v>
      </c>
      <c r="B1565" t="s">
        <v>38</v>
      </c>
      <c r="C1565" t="s">
        <v>51</v>
      </c>
      <c r="D1565" t="s">
        <v>47</v>
      </c>
      <c r="E1565">
        <v>19</v>
      </c>
      <c r="F1565" t="str">
        <f t="shared" si="24"/>
        <v>Average Per Device1-in-10May Monthly System Peak Day30% Cycling19</v>
      </c>
      <c r="G1565">
        <v>3.0927519999999999</v>
      </c>
      <c r="H1565">
        <v>3.0927519999999999</v>
      </c>
      <c r="I1565">
        <v>81.223500000000001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1134</v>
      </c>
      <c r="P1565" t="s">
        <v>58</v>
      </c>
      <c r="Q1565" t="s">
        <v>60</v>
      </c>
      <c r="R1565" t="s">
        <v>69</v>
      </c>
    </row>
    <row r="1566" spans="1:18" x14ac:dyDescent="0.25">
      <c r="A1566" t="s">
        <v>43</v>
      </c>
      <c r="B1566" t="s">
        <v>38</v>
      </c>
      <c r="C1566" t="s">
        <v>51</v>
      </c>
      <c r="D1566" t="s">
        <v>47</v>
      </c>
      <c r="E1566">
        <v>19</v>
      </c>
      <c r="F1566" t="str">
        <f t="shared" si="24"/>
        <v>Aggregate1-in-10May Monthly System Peak Day30% Cycling19</v>
      </c>
      <c r="G1566">
        <v>10.0298</v>
      </c>
      <c r="H1566">
        <v>10.0298</v>
      </c>
      <c r="I1566">
        <v>81.223500000000001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1134</v>
      </c>
      <c r="P1566" t="s">
        <v>58</v>
      </c>
      <c r="Q1566" t="s">
        <v>60</v>
      </c>
      <c r="R1566" t="s">
        <v>69</v>
      </c>
    </row>
    <row r="1567" spans="1:18" x14ac:dyDescent="0.25">
      <c r="A1567" t="s">
        <v>30</v>
      </c>
      <c r="B1567" t="s">
        <v>38</v>
      </c>
      <c r="C1567" t="s">
        <v>51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0.71425760000000005</v>
      </c>
      <c r="H1567">
        <v>0.71425760000000005</v>
      </c>
      <c r="I1567">
        <v>81.005700000000004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3540</v>
      </c>
      <c r="P1567" t="s">
        <v>58</v>
      </c>
      <c r="Q1567" t="s">
        <v>60</v>
      </c>
      <c r="R1567" t="s">
        <v>69</v>
      </c>
    </row>
    <row r="1568" spans="1:18" x14ac:dyDescent="0.25">
      <c r="A1568" t="s">
        <v>28</v>
      </c>
      <c r="B1568" t="s">
        <v>38</v>
      </c>
      <c r="C1568" t="s">
        <v>51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6.026135</v>
      </c>
      <c r="H1568">
        <v>6.026135</v>
      </c>
      <c r="I1568">
        <v>81.005700000000004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3540</v>
      </c>
      <c r="P1568" t="s">
        <v>58</v>
      </c>
      <c r="Q1568" t="s">
        <v>60</v>
      </c>
      <c r="R1568" t="s">
        <v>69</v>
      </c>
    </row>
    <row r="1569" spans="1:18" x14ac:dyDescent="0.25">
      <c r="A1569" t="s">
        <v>29</v>
      </c>
      <c r="B1569" t="s">
        <v>38</v>
      </c>
      <c r="C1569" t="s">
        <v>51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2.7380969999999998</v>
      </c>
      <c r="H1569">
        <v>2.7380969999999998</v>
      </c>
      <c r="I1569">
        <v>81.005700000000004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3540</v>
      </c>
      <c r="P1569" t="s">
        <v>58</v>
      </c>
      <c r="Q1569" t="s">
        <v>60</v>
      </c>
      <c r="R1569" t="s">
        <v>69</v>
      </c>
    </row>
    <row r="1570" spans="1:18" x14ac:dyDescent="0.25">
      <c r="A1570" t="s">
        <v>43</v>
      </c>
      <c r="B1570" t="s">
        <v>38</v>
      </c>
      <c r="C1570" t="s">
        <v>51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21.332519999999999</v>
      </c>
      <c r="H1570">
        <v>21.332519999999999</v>
      </c>
      <c r="I1570">
        <v>81.005700000000004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3540</v>
      </c>
      <c r="P1570" t="s">
        <v>58</v>
      </c>
      <c r="Q1570" t="s">
        <v>60</v>
      </c>
      <c r="R1570" t="s">
        <v>69</v>
      </c>
    </row>
    <row r="1571" spans="1:18" x14ac:dyDescent="0.25">
      <c r="A1571" t="s">
        <v>30</v>
      </c>
      <c r="B1571" t="s">
        <v>38</v>
      </c>
      <c r="C1571" t="s">
        <v>51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0.73494649999999995</v>
      </c>
      <c r="H1571">
        <v>0.7349464</v>
      </c>
      <c r="I1571">
        <v>81.058499999999995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4674</v>
      </c>
      <c r="P1571" t="s">
        <v>58</v>
      </c>
      <c r="Q1571" t="s">
        <v>60</v>
      </c>
    </row>
    <row r="1572" spans="1:18" x14ac:dyDescent="0.25">
      <c r="A1572" t="s">
        <v>28</v>
      </c>
      <c r="B1572" t="s">
        <v>38</v>
      </c>
      <c r="C1572" t="s">
        <v>51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6.6687979999999998</v>
      </c>
      <c r="H1572">
        <v>6.6687979999999998</v>
      </c>
      <c r="I1572">
        <v>81.058499999999995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4674</v>
      </c>
      <c r="P1572" t="s">
        <v>58</v>
      </c>
      <c r="Q1572" t="s">
        <v>60</v>
      </c>
    </row>
    <row r="1573" spans="1:18" x14ac:dyDescent="0.25">
      <c r="A1573" t="s">
        <v>29</v>
      </c>
      <c r="B1573" t="s">
        <v>38</v>
      </c>
      <c r="C1573" t="s">
        <v>51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2.8249010000000001</v>
      </c>
      <c r="H1573">
        <v>2.8249010000000001</v>
      </c>
      <c r="I1573">
        <v>81.058499999999995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4674</v>
      </c>
      <c r="P1573" t="s">
        <v>58</v>
      </c>
      <c r="Q1573" t="s">
        <v>60</v>
      </c>
    </row>
    <row r="1574" spans="1:18" x14ac:dyDescent="0.25">
      <c r="A1574" t="s">
        <v>43</v>
      </c>
      <c r="B1574" t="s">
        <v>38</v>
      </c>
      <c r="C1574" t="s">
        <v>51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31.16996</v>
      </c>
      <c r="H1574">
        <v>31.16996</v>
      </c>
      <c r="I1574">
        <v>81.058499999999995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4674</v>
      </c>
      <c r="P1574" t="s">
        <v>58</v>
      </c>
      <c r="Q1574" t="s">
        <v>60</v>
      </c>
    </row>
    <row r="1575" spans="1:18" x14ac:dyDescent="0.25">
      <c r="A1575" t="s">
        <v>30</v>
      </c>
      <c r="B1575" t="s">
        <v>38</v>
      </c>
      <c r="C1575" t="s">
        <v>52</v>
      </c>
      <c r="D1575" t="s">
        <v>47</v>
      </c>
      <c r="E1575">
        <v>19</v>
      </c>
      <c r="F1575" t="str">
        <f t="shared" si="24"/>
        <v>Average Per Ton1-in-10October Monthly System Peak Day30% Cycling19</v>
      </c>
      <c r="G1575">
        <v>0.80173899999999998</v>
      </c>
      <c r="H1575">
        <v>0.80173910000000004</v>
      </c>
      <c r="I1575">
        <v>82.409899999999993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1134</v>
      </c>
      <c r="P1575" t="s">
        <v>58</v>
      </c>
      <c r="Q1575" t="s">
        <v>60</v>
      </c>
      <c r="R1575" t="s">
        <v>70</v>
      </c>
    </row>
    <row r="1576" spans="1:18" x14ac:dyDescent="0.25">
      <c r="A1576" t="s">
        <v>28</v>
      </c>
      <c r="B1576" t="s">
        <v>38</v>
      </c>
      <c r="C1576" t="s">
        <v>52</v>
      </c>
      <c r="D1576" t="s">
        <v>47</v>
      </c>
      <c r="E1576">
        <v>19</v>
      </c>
      <c r="F1576" t="str">
        <f t="shared" si="24"/>
        <v>Average Per Premise1-in-10October Monthly System Peak Day30% Cycling19</v>
      </c>
      <c r="G1576">
        <v>8.8689730000000004</v>
      </c>
      <c r="H1576">
        <v>8.8689730000000004</v>
      </c>
      <c r="I1576">
        <v>82.409899999999993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1134</v>
      </c>
      <c r="P1576" t="s">
        <v>58</v>
      </c>
      <c r="Q1576" t="s">
        <v>60</v>
      </c>
      <c r="R1576" t="s">
        <v>70</v>
      </c>
    </row>
    <row r="1577" spans="1:18" x14ac:dyDescent="0.25">
      <c r="A1577" t="s">
        <v>29</v>
      </c>
      <c r="B1577" t="s">
        <v>38</v>
      </c>
      <c r="C1577" t="s">
        <v>52</v>
      </c>
      <c r="D1577" t="s">
        <v>47</v>
      </c>
      <c r="E1577">
        <v>19</v>
      </c>
      <c r="F1577" t="str">
        <f t="shared" si="24"/>
        <v>Average Per Device1-in-10October Monthly System Peak Day30% Cycling19</v>
      </c>
      <c r="G1577">
        <v>3.1012689999999998</v>
      </c>
      <c r="H1577">
        <v>3.1012689999999998</v>
      </c>
      <c r="I1577">
        <v>82.409899999999993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1134</v>
      </c>
      <c r="P1577" t="s">
        <v>58</v>
      </c>
      <c r="Q1577" t="s">
        <v>60</v>
      </c>
      <c r="R1577" t="s">
        <v>70</v>
      </c>
    </row>
    <row r="1578" spans="1:18" x14ac:dyDescent="0.25">
      <c r="A1578" t="s">
        <v>43</v>
      </c>
      <c r="B1578" t="s">
        <v>38</v>
      </c>
      <c r="C1578" t="s">
        <v>52</v>
      </c>
      <c r="D1578" t="s">
        <v>47</v>
      </c>
      <c r="E1578">
        <v>19</v>
      </c>
      <c r="F1578" t="str">
        <f t="shared" si="24"/>
        <v>Aggregate1-in-10October Monthly System Peak Day30% Cycling19</v>
      </c>
      <c r="G1578">
        <v>10.05742</v>
      </c>
      <c r="H1578">
        <v>10.05742</v>
      </c>
      <c r="I1578">
        <v>82.409899999999993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1134</v>
      </c>
      <c r="P1578" t="s">
        <v>58</v>
      </c>
      <c r="Q1578" t="s">
        <v>60</v>
      </c>
      <c r="R1578" t="s">
        <v>70</v>
      </c>
    </row>
    <row r="1579" spans="1:18" x14ac:dyDescent="0.25">
      <c r="A1579" t="s">
        <v>30</v>
      </c>
      <c r="B1579" t="s">
        <v>38</v>
      </c>
      <c r="C1579" t="s">
        <v>52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0.71744839999999999</v>
      </c>
      <c r="H1579">
        <v>0.71744830000000004</v>
      </c>
      <c r="I1579">
        <v>82.244299999999996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3540</v>
      </c>
      <c r="P1579" t="s">
        <v>58</v>
      </c>
      <c r="Q1579" t="s">
        <v>60</v>
      </c>
      <c r="R1579" t="s">
        <v>70</v>
      </c>
    </row>
    <row r="1580" spans="1:18" x14ac:dyDescent="0.25">
      <c r="A1580" t="s">
        <v>28</v>
      </c>
      <c r="B1580" t="s">
        <v>38</v>
      </c>
      <c r="C1580" t="s">
        <v>52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6.0530549999999996</v>
      </c>
      <c r="H1580">
        <v>6.0530540000000004</v>
      </c>
      <c r="I1580">
        <v>82.244299999999996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3540</v>
      </c>
      <c r="P1580" t="s">
        <v>58</v>
      </c>
      <c r="Q1580" t="s">
        <v>60</v>
      </c>
      <c r="R1580" t="s">
        <v>70</v>
      </c>
    </row>
    <row r="1581" spans="1:18" x14ac:dyDescent="0.25">
      <c r="A1581" t="s">
        <v>29</v>
      </c>
      <c r="B1581" t="s">
        <v>38</v>
      </c>
      <c r="C1581" t="s">
        <v>52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2.7503289999999998</v>
      </c>
      <c r="H1581">
        <v>2.7503289999999998</v>
      </c>
      <c r="I1581">
        <v>82.244299999999996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3540</v>
      </c>
      <c r="P1581" t="s">
        <v>58</v>
      </c>
      <c r="Q1581" t="s">
        <v>60</v>
      </c>
      <c r="R1581" t="s">
        <v>70</v>
      </c>
    </row>
    <row r="1582" spans="1:18" x14ac:dyDescent="0.25">
      <c r="A1582" t="s">
        <v>43</v>
      </c>
      <c r="B1582" t="s">
        <v>38</v>
      </c>
      <c r="C1582" t="s">
        <v>52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21.427810000000001</v>
      </c>
      <c r="H1582">
        <v>21.427810000000001</v>
      </c>
      <c r="I1582">
        <v>82.244299999999996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3540</v>
      </c>
      <c r="P1582" t="s">
        <v>58</v>
      </c>
      <c r="Q1582" t="s">
        <v>60</v>
      </c>
      <c r="R1582" t="s">
        <v>70</v>
      </c>
    </row>
    <row r="1583" spans="1:18" x14ac:dyDescent="0.25">
      <c r="A1583" t="s">
        <v>30</v>
      </c>
      <c r="B1583" t="s">
        <v>38</v>
      </c>
      <c r="C1583" t="s">
        <v>52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0.73789729999999998</v>
      </c>
      <c r="H1583">
        <v>0.73789729999999998</v>
      </c>
      <c r="I1583">
        <v>82.284499999999994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4674</v>
      </c>
      <c r="P1583" t="s">
        <v>58</v>
      </c>
      <c r="Q1583" t="s">
        <v>60</v>
      </c>
    </row>
    <row r="1584" spans="1:18" x14ac:dyDescent="0.25">
      <c r="A1584" t="s">
        <v>28</v>
      </c>
      <c r="B1584" t="s">
        <v>38</v>
      </c>
      <c r="C1584" t="s">
        <v>52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6.6955730000000004</v>
      </c>
      <c r="H1584">
        <v>6.6955730000000004</v>
      </c>
      <c r="I1584">
        <v>82.284499999999994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4674</v>
      </c>
      <c r="P1584" t="s">
        <v>58</v>
      </c>
      <c r="Q1584" t="s">
        <v>60</v>
      </c>
    </row>
    <row r="1585" spans="1:18" x14ac:dyDescent="0.25">
      <c r="A1585" t="s">
        <v>29</v>
      </c>
      <c r="B1585" t="s">
        <v>38</v>
      </c>
      <c r="C1585" t="s">
        <v>52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2.8362430000000001</v>
      </c>
      <c r="H1585">
        <v>2.8362430000000001</v>
      </c>
      <c r="I1585">
        <v>82.284499999999994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4674</v>
      </c>
      <c r="P1585" t="s">
        <v>58</v>
      </c>
      <c r="Q1585" t="s">
        <v>60</v>
      </c>
    </row>
    <row r="1586" spans="1:18" x14ac:dyDescent="0.25">
      <c r="A1586" t="s">
        <v>43</v>
      </c>
      <c r="B1586" t="s">
        <v>38</v>
      </c>
      <c r="C1586" t="s">
        <v>52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31.295110000000001</v>
      </c>
      <c r="H1586">
        <v>31.295110000000001</v>
      </c>
      <c r="I1586">
        <v>82.284499999999994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4674</v>
      </c>
      <c r="P1586" t="s">
        <v>58</v>
      </c>
      <c r="Q1586" t="s">
        <v>60</v>
      </c>
    </row>
    <row r="1587" spans="1:18" x14ac:dyDescent="0.25">
      <c r="A1587" t="s">
        <v>30</v>
      </c>
      <c r="B1587" t="s">
        <v>38</v>
      </c>
      <c r="C1587" t="s">
        <v>53</v>
      </c>
      <c r="D1587" t="s">
        <v>47</v>
      </c>
      <c r="E1587">
        <v>19</v>
      </c>
      <c r="F1587" t="str">
        <f t="shared" si="24"/>
        <v>Average Per Ton1-in-10September Monthly System Peak Day30% Cycling19</v>
      </c>
      <c r="G1587">
        <v>0.84234509999999996</v>
      </c>
      <c r="H1587">
        <v>0.84234509999999996</v>
      </c>
      <c r="I1587">
        <v>89.352800000000002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1134</v>
      </c>
      <c r="P1587" t="s">
        <v>58</v>
      </c>
      <c r="Q1587" t="s">
        <v>60</v>
      </c>
      <c r="R1587" t="s">
        <v>71</v>
      </c>
    </row>
    <row r="1588" spans="1:18" x14ac:dyDescent="0.25">
      <c r="A1588" t="s">
        <v>28</v>
      </c>
      <c r="B1588" t="s">
        <v>38</v>
      </c>
      <c r="C1588" t="s">
        <v>53</v>
      </c>
      <c r="D1588" t="s">
        <v>47</v>
      </c>
      <c r="E1588">
        <v>19</v>
      </c>
      <c r="F1588" t="str">
        <f t="shared" si="24"/>
        <v>Average Per Premise1-in-10September Monthly System Peak Day30% Cycling19</v>
      </c>
      <c r="G1588">
        <v>9.3181650000000005</v>
      </c>
      <c r="H1588">
        <v>9.3181639999999994</v>
      </c>
      <c r="I1588">
        <v>89.352800000000002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1134</v>
      </c>
      <c r="P1588" t="s">
        <v>58</v>
      </c>
      <c r="Q1588" t="s">
        <v>60</v>
      </c>
      <c r="R1588" t="s">
        <v>71</v>
      </c>
    </row>
    <row r="1589" spans="1:18" x14ac:dyDescent="0.25">
      <c r="A1589" t="s">
        <v>29</v>
      </c>
      <c r="B1589" t="s">
        <v>38</v>
      </c>
      <c r="C1589" t="s">
        <v>53</v>
      </c>
      <c r="D1589" t="s">
        <v>47</v>
      </c>
      <c r="E1589">
        <v>19</v>
      </c>
      <c r="F1589" t="str">
        <f t="shared" si="24"/>
        <v>Average Per Device1-in-10September Monthly System Peak Day30% Cycling19</v>
      </c>
      <c r="G1589">
        <v>3.2583410000000002</v>
      </c>
      <c r="H1589">
        <v>3.2583410000000002</v>
      </c>
      <c r="I1589">
        <v>89.352800000000002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1134</v>
      </c>
      <c r="P1589" t="s">
        <v>58</v>
      </c>
      <c r="Q1589" t="s">
        <v>60</v>
      </c>
      <c r="R1589" t="s">
        <v>71</v>
      </c>
    </row>
    <row r="1590" spans="1:18" x14ac:dyDescent="0.25">
      <c r="A1590" t="s">
        <v>43</v>
      </c>
      <c r="B1590" t="s">
        <v>38</v>
      </c>
      <c r="C1590" t="s">
        <v>53</v>
      </c>
      <c r="D1590" t="s">
        <v>47</v>
      </c>
      <c r="E1590">
        <v>19</v>
      </c>
      <c r="F1590" t="str">
        <f t="shared" si="24"/>
        <v>Aggregate1-in-10September Monthly System Peak Day30% Cycling19</v>
      </c>
      <c r="G1590">
        <v>10.566800000000001</v>
      </c>
      <c r="H1590">
        <v>10.566800000000001</v>
      </c>
      <c r="I1590">
        <v>89.352800000000002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1134</v>
      </c>
      <c r="P1590" t="s">
        <v>58</v>
      </c>
      <c r="Q1590" t="s">
        <v>60</v>
      </c>
      <c r="R1590" t="s">
        <v>71</v>
      </c>
    </row>
    <row r="1591" spans="1:18" x14ac:dyDescent="0.25">
      <c r="A1591" t="s">
        <v>30</v>
      </c>
      <c r="B1591" t="s">
        <v>38</v>
      </c>
      <c r="C1591" t="s">
        <v>53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0.78907369999999999</v>
      </c>
      <c r="H1591">
        <v>0.78907369999999999</v>
      </c>
      <c r="I1591">
        <v>88.399699999999996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3540</v>
      </c>
      <c r="P1591" t="s">
        <v>58</v>
      </c>
      <c r="Q1591" t="s">
        <v>60</v>
      </c>
      <c r="R1591" t="s">
        <v>71</v>
      </c>
    </row>
    <row r="1592" spans="1:18" x14ac:dyDescent="0.25">
      <c r="A1592" t="s">
        <v>28</v>
      </c>
      <c r="B1592" t="s">
        <v>38</v>
      </c>
      <c r="C1592" t="s">
        <v>53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6.6573520000000004</v>
      </c>
      <c r="H1592">
        <v>6.6573520000000004</v>
      </c>
      <c r="I1592">
        <v>88.399699999999996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3540</v>
      </c>
      <c r="P1592" t="s">
        <v>58</v>
      </c>
      <c r="Q1592" t="s">
        <v>60</v>
      </c>
      <c r="R1592" t="s">
        <v>71</v>
      </c>
    </row>
    <row r="1593" spans="1:18" x14ac:dyDescent="0.25">
      <c r="A1593" t="s">
        <v>29</v>
      </c>
      <c r="B1593" t="s">
        <v>38</v>
      </c>
      <c r="C1593" t="s">
        <v>53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3.0249039999999998</v>
      </c>
      <c r="H1593">
        <v>3.0249039999999998</v>
      </c>
      <c r="I1593">
        <v>88.399699999999996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3540</v>
      </c>
      <c r="P1593" t="s">
        <v>58</v>
      </c>
      <c r="Q1593" t="s">
        <v>60</v>
      </c>
      <c r="R1593" t="s">
        <v>71</v>
      </c>
    </row>
    <row r="1594" spans="1:18" x14ac:dyDescent="0.25">
      <c r="A1594" t="s">
        <v>43</v>
      </c>
      <c r="B1594" t="s">
        <v>38</v>
      </c>
      <c r="C1594" t="s">
        <v>53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23.567029999999999</v>
      </c>
      <c r="H1594">
        <v>23.567029999999999</v>
      </c>
      <c r="I1594">
        <v>88.399699999999996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3540</v>
      </c>
      <c r="P1594" t="s">
        <v>58</v>
      </c>
      <c r="Q1594" t="s">
        <v>60</v>
      </c>
      <c r="R1594" t="s">
        <v>71</v>
      </c>
    </row>
    <row r="1595" spans="1:18" x14ac:dyDescent="0.25">
      <c r="A1595" t="s">
        <v>30</v>
      </c>
      <c r="B1595" t="s">
        <v>38</v>
      </c>
      <c r="C1595" t="s">
        <v>53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0.80199739999999997</v>
      </c>
      <c r="H1595">
        <v>0.80199730000000002</v>
      </c>
      <c r="I1595">
        <v>88.630899999999997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4674</v>
      </c>
      <c r="P1595" t="s">
        <v>58</v>
      </c>
      <c r="Q1595" t="s">
        <v>60</v>
      </c>
    </row>
    <row r="1596" spans="1:18" x14ac:dyDescent="0.25">
      <c r="A1596" t="s">
        <v>28</v>
      </c>
      <c r="B1596" t="s">
        <v>38</v>
      </c>
      <c r="C1596" t="s">
        <v>53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7.2772079999999999</v>
      </c>
      <c r="H1596">
        <v>7.2772079999999999</v>
      </c>
      <c r="I1596">
        <v>88.630899999999997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4674</v>
      </c>
      <c r="P1596" t="s">
        <v>58</v>
      </c>
      <c r="Q1596" t="s">
        <v>60</v>
      </c>
    </row>
    <row r="1597" spans="1:18" x14ac:dyDescent="0.25">
      <c r="A1597" t="s">
        <v>29</v>
      </c>
      <c r="B1597" t="s">
        <v>38</v>
      </c>
      <c r="C1597" t="s">
        <v>53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3.082624</v>
      </c>
      <c r="H1597">
        <v>3.082624</v>
      </c>
      <c r="I1597">
        <v>88.630899999999997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4674</v>
      </c>
      <c r="P1597" t="s">
        <v>58</v>
      </c>
      <c r="Q1597" t="s">
        <v>60</v>
      </c>
    </row>
    <row r="1598" spans="1:18" x14ac:dyDescent="0.25">
      <c r="A1598" t="s">
        <v>43</v>
      </c>
      <c r="B1598" t="s">
        <v>38</v>
      </c>
      <c r="C1598" t="s">
        <v>53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34.013669999999998</v>
      </c>
      <c r="H1598">
        <v>34.013669999999998</v>
      </c>
      <c r="I1598">
        <v>88.630899999999997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4674</v>
      </c>
      <c r="P1598" t="s">
        <v>58</v>
      </c>
      <c r="Q1598" t="s">
        <v>60</v>
      </c>
    </row>
    <row r="1599" spans="1:18" x14ac:dyDescent="0.25">
      <c r="A1599" t="s">
        <v>30</v>
      </c>
      <c r="B1599" t="s">
        <v>38</v>
      </c>
      <c r="C1599" t="s">
        <v>48</v>
      </c>
      <c r="D1599" t="s">
        <v>47</v>
      </c>
      <c r="E1599">
        <v>20</v>
      </c>
      <c r="F1599" t="str">
        <f t="shared" si="24"/>
        <v>Average Per Ton1-in-10August Monthly System Peak Day30% Cycling20</v>
      </c>
      <c r="G1599">
        <v>0.77153340000000004</v>
      </c>
      <c r="H1599">
        <v>0.77153329999999998</v>
      </c>
      <c r="I1599">
        <v>81.465100000000007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1134</v>
      </c>
      <c r="P1599" t="s">
        <v>58</v>
      </c>
      <c r="Q1599" t="s">
        <v>60</v>
      </c>
      <c r="R1599" t="s">
        <v>66</v>
      </c>
    </row>
    <row r="1600" spans="1:18" x14ac:dyDescent="0.25">
      <c r="A1600" t="s">
        <v>28</v>
      </c>
      <c r="B1600" t="s">
        <v>38</v>
      </c>
      <c r="C1600" t="s">
        <v>48</v>
      </c>
      <c r="D1600" t="s">
        <v>47</v>
      </c>
      <c r="E1600">
        <v>20</v>
      </c>
      <c r="F1600" t="str">
        <f t="shared" si="24"/>
        <v>Average Per Premise1-in-10August Monthly System Peak Day30% Cycling20</v>
      </c>
      <c r="G1600">
        <v>8.5348330000000008</v>
      </c>
      <c r="H1600">
        <v>8.5348330000000008</v>
      </c>
      <c r="I1600">
        <v>81.465100000000007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1134</v>
      </c>
      <c r="P1600" t="s">
        <v>58</v>
      </c>
      <c r="Q1600" t="s">
        <v>60</v>
      </c>
      <c r="R1600" t="s">
        <v>66</v>
      </c>
    </row>
    <row r="1601" spans="1:18" x14ac:dyDescent="0.25">
      <c r="A1601" t="s">
        <v>29</v>
      </c>
      <c r="B1601" t="s">
        <v>38</v>
      </c>
      <c r="C1601" t="s">
        <v>48</v>
      </c>
      <c r="D1601" t="s">
        <v>47</v>
      </c>
      <c r="E1601">
        <v>20</v>
      </c>
      <c r="F1601" t="str">
        <f t="shared" si="24"/>
        <v>Average Per Device1-in-10August Monthly System Peak Day30% Cycling20</v>
      </c>
      <c r="G1601">
        <v>2.9844279999999999</v>
      </c>
      <c r="H1601">
        <v>2.9844279999999999</v>
      </c>
      <c r="I1601">
        <v>81.465100000000007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1134</v>
      </c>
      <c r="P1601" t="s">
        <v>58</v>
      </c>
      <c r="Q1601" t="s">
        <v>60</v>
      </c>
      <c r="R1601" t="s">
        <v>66</v>
      </c>
    </row>
    <row r="1602" spans="1:18" x14ac:dyDescent="0.25">
      <c r="A1602" t="s">
        <v>43</v>
      </c>
      <c r="B1602" t="s">
        <v>38</v>
      </c>
      <c r="C1602" t="s">
        <v>48</v>
      </c>
      <c r="D1602" t="s">
        <v>47</v>
      </c>
      <c r="E1602">
        <v>20</v>
      </c>
      <c r="F1602" t="str">
        <f t="shared" si="24"/>
        <v>Aggregate1-in-10August Monthly System Peak Day30% Cycling20</v>
      </c>
      <c r="G1602">
        <v>9.6785010000000007</v>
      </c>
      <c r="H1602">
        <v>9.6784999999999997</v>
      </c>
      <c r="I1602">
        <v>81.465100000000007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1134</v>
      </c>
      <c r="P1602" t="s">
        <v>58</v>
      </c>
      <c r="Q1602" t="s">
        <v>60</v>
      </c>
      <c r="R1602" t="s">
        <v>66</v>
      </c>
    </row>
    <row r="1603" spans="1:18" x14ac:dyDescent="0.25">
      <c r="A1603" t="s">
        <v>30</v>
      </c>
      <c r="B1603" t="s">
        <v>38</v>
      </c>
      <c r="C1603" t="s">
        <v>48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0.70566050000000002</v>
      </c>
      <c r="H1603">
        <v>0.70566050000000002</v>
      </c>
      <c r="I1603">
        <v>81.202799999999996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3540</v>
      </c>
      <c r="P1603" t="s">
        <v>58</v>
      </c>
      <c r="Q1603" t="s">
        <v>60</v>
      </c>
      <c r="R1603" t="s">
        <v>66</v>
      </c>
    </row>
    <row r="1604" spans="1:18" x14ac:dyDescent="0.25">
      <c r="A1604" t="s">
        <v>28</v>
      </c>
      <c r="B1604" t="s">
        <v>38</v>
      </c>
      <c r="C1604" t="s">
        <v>48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5.9536020000000001</v>
      </c>
      <c r="H1604">
        <v>5.9536020000000001</v>
      </c>
      <c r="I1604">
        <v>81.202799999999996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3540</v>
      </c>
      <c r="P1604" t="s">
        <v>58</v>
      </c>
      <c r="Q1604" t="s">
        <v>60</v>
      </c>
      <c r="R1604" t="s">
        <v>66</v>
      </c>
    </row>
    <row r="1605" spans="1:18" x14ac:dyDescent="0.25">
      <c r="A1605" t="s">
        <v>29</v>
      </c>
      <c r="B1605" t="s">
        <v>38</v>
      </c>
      <c r="C1605" t="s">
        <v>48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2.7051409999999998</v>
      </c>
      <c r="H1605">
        <v>2.7051409999999998</v>
      </c>
      <c r="I1605">
        <v>81.202799999999996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3540</v>
      </c>
      <c r="P1605" t="s">
        <v>58</v>
      </c>
      <c r="Q1605" t="s">
        <v>60</v>
      </c>
      <c r="R1605" t="s">
        <v>66</v>
      </c>
    </row>
    <row r="1606" spans="1:18" x14ac:dyDescent="0.25">
      <c r="A1606" t="s">
        <v>43</v>
      </c>
      <c r="B1606" t="s">
        <v>38</v>
      </c>
      <c r="C1606" t="s">
        <v>48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21.075749999999999</v>
      </c>
      <c r="H1606">
        <v>21.075749999999999</v>
      </c>
      <c r="I1606">
        <v>81.202799999999996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3540</v>
      </c>
      <c r="P1606" t="s">
        <v>58</v>
      </c>
      <c r="Q1606" t="s">
        <v>60</v>
      </c>
      <c r="R1606" t="s">
        <v>66</v>
      </c>
    </row>
    <row r="1607" spans="1:18" x14ac:dyDescent="0.25">
      <c r="A1607" t="s">
        <v>30</v>
      </c>
      <c r="B1607" t="s">
        <v>38</v>
      </c>
      <c r="C1607" t="s">
        <v>48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0.72164130000000004</v>
      </c>
      <c r="H1607">
        <v>0.72164130000000004</v>
      </c>
      <c r="I1607">
        <v>81.266400000000004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4674</v>
      </c>
      <c r="P1607" t="s">
        <v>58</v>
      </c>
      <c r="Q1607" t="s">
        <v>60</v>
      </c>
    </row>
    <row r="1608" spans="1:18" x14ac:dyDescent="0.25">
      <c r="A1608" t="s">
        <v>28</v>
      </c>
      <c r="B1608" t="s">
        <v>38</v>
      </c>
      <c r="C1608" t="s">
        <v>48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6.5480689999999999</v>
      </c>
      <c r="H1608">
        <v>6.5480689999999999</v>
      </c>
      <c r="I1608">
        <v>81.266400000000004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4674</v>
      </c>
      <c r="P1608" t="s">
        <v>58</v>
      </c>
      <c r="Q1608" t="s">
        <v>60</v>
      </c>
    </row>
    <row r="1609" spans="1:18" x14ac:dyDescent="0.25">
      <c r="A1609" t="s">
        <v>29</v>
      </c>
      <c r="B1609" t="s">
        <v>38</v>
      </c>
      <c r="C1609" t="s">
        <v>48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2.7737599999999998</v>
      </c>
      <c r="H1609">
        <v>2.7737599999999998</v>
      </c>
      <c r="I1609">
        <v>81.266400000000004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4674</v>
      </c>
      <c r="P1609" t="s">
        <v>58</v>
      </c>
      <c r="Q1609" t="s">
        <v>60</v>
      </c>
    </row>
    <row r="1610" spans="1:18" x14ac:dyDescent="0.25">
      <c r="A1610" t="s">
        <v>43</v>
      </c>
      <c r="B1610" t="s">
        <v>38</v>
      </c>
      <c r="C1610" t="s">
        <v>48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30.60567</v>
      </c>
      <c r="H1610">
        <v>30.60567</v>
      </c>
      <c r="I1610">
        <v>81.266400000000004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4674</v>
      </c>
      <c r="P1610" t="s">
        <v>58</v>
      </c>
      <c r="Q1610" t="s">
        <v>60</v>
      </c>
    </row>
    <row r="1611" spans="1:18" x14ac:dyDescent="0.25">
      <c r="A1611" t="s">
        <v>30</v>
      </c>
      <c r="B1611" t="s">
        <v>38</v>
      </c>
      <c r="C1611" t="s">
        <v>37</v>
      </c>
      <c r="D1611" t="s">
        <v>47</v>
      </c>
      <c r="E1611">
        <v>20</v>
      </c>
      <c r="F1611" t="str">
        <f t="shared" si="25"/>
        <v>Average Per Ton1-in-10August Typical Event Day30% Cycling20</v>
      </c>
      <c r="G1611">
        <v>0.76337060000000001</v>
      </c>
      <c r="H1611">
        <v>0.76337069999999996</v>
      </c>
      <c r="I1611">
        <v>80.804699999999997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1134</v>
      </c>
      <c r="P1611" t="s">
        <v>58</v>
      </c>
      <c r="Q1611" t="s">
        <v>60</v>
      </c>
      <c r="R1611" t="s">
        <v>66</v>
      </c>
    </row>
    <row r="1612" spans="1:18" x14ac:dyDescent="0.25">
      <c r="A1612" t="s">
        <v>28</v>
      </c>
      <c r="B1612" t="s">
        <v>38</v>
      </c>
      <c r="C1612" t="s">
        <v>37</v>
      </c>
      <c r="D1612" t="s">
        <v>47</v>
      </c>
      <c r="E1612">
        <v>20</v>
      </c>
      <c r="F1612" t="str">
        <f t="shared" si="25"/>
        <v>Average Per Premise1-in-10August Typical Event Day30% Cycling20</v>
      </c>
      <c r="G1612">
        <v>8.4445350000000001</v>
      </c>
      <c r="H1612">
        <v>8.4445359999999994</v>
      </c>
      <c r="I1612">
        <v>80.804699999999997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1134</v>
      </c>
      <c r="P1612" t="s">
        <v>58</v>
      </c>
      <c r="Q1612" t="s">
        <v>60</v>
      </c>
      <c r="R1612" t="s">
        <v>66</v>
      </c>
    </row>
    <row r="1613" spans="1:18" x14ac:dyDescent="0.25">
      <c r="A1613" t="s">
        <v>29</v>
      </c>
      <c r="B1613" t="s">
        <v>38</v>
      </c>
      <c r="C1613" t="s">
        <v>37</v>
      </c>
      <c r="D1613" t="s">
        <v>47</v>
      </c>
      <c r="E1613">
        <v>20</v>
      </c>
      <c r="F1613" t="str">
        <f t="shared" si="25"/>
        <v>Average Per Device1-in-10August Typical Event Day30% Cycling20</v>
      </c>
      <c r="G1613">
        <v>2.9528530000000002</v>
      </c>
      <c r="H1613">
        <v>2.9528530000000002</v>
      </c>
      <c r="I1613">
        <v>80.804699999999997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1134</v>
      </c>
      <c r="P1613" t="s">
        <v>58</v>
      </c>
      <c r="Q1613" t="s">
        <v>60</v>
      </c>
      <c r="R1613" t="s">
        <v>66</v>
      </c>
    </row>
    <row r="1614" spans="1:18" x14ac:dyDescent="0.25">
      <c r="A1614" t="s">
        <v>43</v>
      </c>
      <c r="B1614" t="s">
        <v>38</v>
      </c>
      <c r="C1614" t="s">
        <v>37</v>
      </c>
      <c r="D1614" t="s">
        <v>47</v>
      </c>
      <c r="E1614">
        <v>20</v>
      </c>
      <c r="F1614" t="str">
        <f t="shared" si="25"/>
        <v>Aggregate1-in-10August Typical Event Day30% Cycling20</v>
      </c>
      <c r="G1614">
        <v>9.5761029999999998</v>
      </c>
      <c r="H1614">
        <v>9.5761029999999998</v>
      </c>
      <c r="I1614">
        <v>80.804699999999997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1134</v>
      </c>
      <c r="P1614" t="s">
        <v>58</v>
      </c>
      <c r="Q1614" t="s">
        <v>60</v>
      </c>
      <c r="R1614" t="s">
        <v>66</v>
      </c>
    </row>
    <row r="1615" spans="1:18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0.68942829999999999</v>
      </c>
      <c r="H1615">
        <v>0.68942829999999999</v>
      </c>
      <c r="I1615">
        <v>80.493899999999996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3540</v>
      </c>
      <c r="P1615" t="s">
        <v>58</v>
      </c>
      <c r="Q1615" t="s">
        <v>60</v>
      </c>
      <c r="R1615" t="s">
        <v>66</v>
      </c>
    </row>
    <row r="1616" spans="1:18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5.8166520000000004</v>
      </c>
      <c r="H1616">
        <v>5.8166520000000004</v>
      </c>
      <c r="I1616">
        <v>80.493899999999996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3540</v>
      </c>
      <c r="P1616" t="s">
        <v>58</v>
      </c>
      <c r="Q1616" t="s">
        <v>60</v>
      </c>
      <c r="R1616" t="s">
        <v>66</v>
      </c>
    </row>
    <row r="1617" spans="1:18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2.6429149999999999</v>
      </c>
      <c r="H1617">
        <v>2.6429149999999999</v>
      </c>
      <c r="I1617">
        <v>80.493899999999996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3540</v>
      </c>
      <c r="P1617" t="s">
        <v>58</v>
      </c>
      <c r="Q1617" t="s">
        <v>60</v>
      </c>
      <c r="R1617" t="s">
        <v>66</v>
      </c>
    </row>
    <row r="1618" spans="1:18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20.590949999999999</v>
      </c>
      <c r="H1618">
        <v>20.590949999999999</v>
      </c>
      <c r="I1618">
        <v>80.493899999999996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3540</v>
      </c>
      <c r="P1618" t="s">
        <v>58</v>
      </c>
      <c r="Q1618" t="s">
        <v>60</v>
      </c>
      <c r="R1618" t="s">
        <v>66</v>
      </c>
    </row>
    <row r="1619" spans="1:18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0.70736670000000001</v>
      </c>
      <c r="H1619">
        <v>0.70736670000000001</v>
      </c>
      <c r="I1619">
        <v>80.569299999999998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4674</v>
      </c>
      <c r="P1619" t="s">
        <v>58</v>
      </c>
      <c r="Q1619" t="s">
        <v>60</v>
      </c>
    </row>
    <row r="1620" spans="1:18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6.4185429999999997</v>
      </c>
      <c r="H1620">
        <v>6.4185439999999998</v>
      </c>
      <c r="I1620">
        <v>80.569299999999998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4674</v>
      </c>
      <c r="P1620" t="s">
        <v>58</v>
      </c>
      <c r="Q1620" t="s">
        <v>60</v>
      </c>
    </row>
    <row r="1621" spans="1:18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2.718893</v>
      </c>
      <c r="H1621">
        <v>2.7188940000000001</v>
      </c>
      <c r="I1621">
        <v>80.569299999999998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4674</v>
      </c>
      <c r="P1621" t="s">
        <v>58</v>
      </c>
      <c r="Q1621" t="s">
        <v>60</v>
      </c>
    </row>
    <row r="1622" spans="1:18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30.00027</v>
      </c>
      <c r="H1622">
        <v>30.00027</v>
      </c>
      <c r="I1622">
        <v>80.569299999999998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4674</v>
      </c>
      <c r="P1622" t="s">
        <v>58</v>
      </c>
      <c r="Q1622" t="s">
        <v>60</v>
      </c>
    </row>
    <row r="1623" spans="1:18" x14ac:dyDescent="0.25">
      <c r="A1623" t="s">
        <v>30</v>
      </c>
      <c r="B1623" t="s">
        <v>38</v>
      </c>
      <c r="C1623" t="s">
        <v>49</v>
      </c>
      <c r="D1623" t="s">
        <v>47</v>
      </c>
      <c r="E1623">
        <v>20</v>
      </c>
      <c r="F1623" t="str">
        <f t="shared" si="25"/>
        <v>Average Per Ton1-in-10July Monthly System Peak Day30% Cycling20</v>
      </c>
      <c r="G1623">
        <v>0.76568219999999998</v>
      </c>
      <c r="H1623">
        <v>0.76568219999999998</v>
      </c>
      <c r="I1623">
        <v>80.529399999999995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1134</v>
      </c>
      <c r="P1623" t="s">
        <v>58</v>
      </c>
      <c r="Q1623" t="s">
        <v>60</v>
      </c>
      <c r="R1623" t="s">
        <v>67</v>
      </c>
    </row>
    <row r="1624" spans="1:18" x14ac:dyDescent="0.25">
      <c r="A1624" t="s">
        <v>28</v>
      </c>
      <c r="B1624" t="s">
        <v>38</v>
      </c>
      <c r="C1624" t="s">
        <v>49</v>
      </c>
      <c r="D1624" t="s">
        <v>47</v>
      </c>
      <c r="E1624">
        <v>20</v>
      </c>
      <c r="F1624" t="str">
        <f t="shared" si="25"/>
        <v>Average Per Premise1-in-10July Monthly System Peak Day30% Cycling20</v>
      </c>
      <c r="G1624">
        <v>8.4701070000000005</v>
      </c>
      <c r="H1624">
        <v>8.4701070000000005</v>
      </c>
      <c r="I1624">
        <v>80.529399999999995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1134</v>
      </c>
      <c r="P1624" t="s">
        <v>58</v>
      </c>
      <c r="Q1624" t="s">
        <v>60</v>
      </c>
      <c r="R1624" t="s">
        <v>67</v>
      </c>
    </row>
    <row r="1625" spans="1:18" x14ac:dyDescent="0.25">
      <c r="A1625" t="s">
        <v>29</v>
      </c>
      <c r="B1625" t="s">
        <v>38</v>
      </c>
      <c r="C1625" t="s">
        <v>49</v>
      </c>
      <c r="D1625" t="s">
        <v>47</v>
      </c>
      <c r="E1625">
        <v>20</v>
      </c>
      <c r="F1625" t="str">
        <f t="shared" si="25"/>
        <v>Average Per Device1-in-10July Monthly System Peak Day30% Cycling20</v>
      </c>
      <c r="G1625">
        <v>2.961795</v>
      </c>
      <c r="H1625">
        <v>2.961795</v>
      </c>
      <c r="I1625">
        <v>80.529399999999995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1134</v>
      </c>
      <c r="P1625" t="s">
        <v>58</v>
      </c>
      <c r="Q1625" t="s">
        <v>60</v>
      </c>
      <c r="R1625" t="s">
        <v>67</v>
      </c>
    </row>
    <row r="1626" spans="1:18" x14ac:dyDescent="0.25">
      <c r="A1626" t="s">
        <v>43</v>
      </c>
      <c r="B1626" t="s">
        <v>38</v>
      </c>
      <c r="C1626" t="s">
        <v>49</v>
      </c>
      <c r="D1626" t="s">
        <v>47</v>
      </c>
      <c r="E1626">
        <v>20</v>
      </c>
      <c r="F1626" t="str">
        <f t="shared" si="25"/>
        <v>Aggregate1-in-10July Monthly System Peak Day30% Cycling20</v>
      </c>
      <c r="G1626">
        <v>9.6051009999999994</v>
      </c>
      <c r="H1626">
        <v>9.6051009999999994</v>
      </c>
      <c r="I1626">
        <v>80.529399999999995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1134</v>
      </c>
      <c r="P1626" t="s">
        <v>58</v>
      </c>
      <c r="Q1626" t="s">
        <v>60</v>
      </c>
      <c r="R1626" t="s">
        <v>67</v>
      </c>
    </row>
    <row r="1627" spans="1:18" x14ac:dyDescent="0.25">
      <c r="A1627" t="s">
        <v>30</v>
      </c>
      <c r="B1627" t="s">
        <v>38</v>
      </c>
      <c r="C1627" t="s">
        <v>49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0.69480889999999995</v>
      </c>
      <c r="H1627">
        <v>0.69480889999999995</v>
      </c>
      <c r="I1627">
        <v>80.257099999999994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3540</v>
      </c>
      <c r="P1627" t="s">
        <v>58</v>
      </c>
      <c r="Q1627" t="s">
        <v>60</v>
      </c>
      <c r="R1627" t="s">
        <v>67</v>
      </c>
    </row>
    <row r="1628" spans="1:18" x14ac:dyDescent="0.25">
      <c r="A1628" t="s">
        <v>28</v>
      </c>
      <c r="B1628" t="s">
        <v>38</v>
      </c>
      <c r="C1628" t="s">
        <v>49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5.8620469999999996</v>
      </c>
      <c r="H1628">
        <v>5.8620469999999996</v>
      </c>
      <c r="I1628">
        <v>80.257099999999994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3540</v>
      </c>
      <c r="P1628" t="s">
        <v>58</v>
      </c>
      <c r="Q1628" t="s">
        <v>60</v>
      </c>
      <c r="R1628" t="s">
        <v>67</v>
      </c>
    </row>
    <row r="1629" spans="1:18" x14ac:dyDescent="0.25">
      <c r="A1629" t="s">
        <v>29</v>
      </c>
      <c r="B1629" t="s">
        <v>38</v>
      </c>
      <c r="C1629" t="s">
        <v>49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2.6635409999999999</v>
      </c>
      <c r="H1629">
        <v>2.6635409999999999</v>
      </c>
      <c r="I1629">
        <v>80.257099999999994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3540</v>
      </c>
      <c r="P1629" t="s">
        <v>58</v>
      </c>
      <c r="Q1629" t="s">
        <v>60</v>
      </c>
      <c r="R1629" t="s">
        <v>67</v>
      </c>
    </row>
    <row r="1630" spans="1:18" x14ac:dyDescent="0.25">
      <c r="A1630" t="s">
        <v>43</v>
      </c>
      <c r="B1630" t="s">
        <v>38</v>
      </c>
      <c r="C1630" t="s">
        <v>49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20.751650000000001</v>
      </c>
      <c r="H1630">
        <v>20.751650000000001</v>
      </c>
      <c r="I1630">
        <v>80.257099999999994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3540</v>
      </c>
      <c r="P1630" t="s">
        <v>58</v>
      </c>
      <c r="Q1630" t="s">
        <v>60</v>
      </c>
      <c r="R1630" t="s">
        <v>67</v>
      </c>
    </row>
    <row r="1631" spans="1:18" x14ac:dyDescent="0.25">
      <c r="A1631" t="s">
        <v>30</v>
      </c>
      <c r="B1631" t="s">
        <v>38</v>
      </c>
      <c r="C1631" t="s">
        <v>49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0.71200280000000005</v>
      </c>
      <c r="H1631">
        <v>0.71200280000000005</v>
      </c>
      <c r="I1631">
        <v>80.323099999999997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4674</v>
      </c>
      <c r="P1631" t="s">
        <v>58</v>
      </c>
      <c r="Q1631" t="s">
        <v>60</v>
      </c>
    </row>
    <row r="1632" spans="1:18" x14ac:dyDescent="0.25">
      <c r="A1632" t="s">
        <v>28</v>
      </c>
      <c r="B1632" t="s">
        <v>38</v>
      </c>
      <c r="C1632" t="s">
        <v>49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6.46061</v>
      </c>
      <c r="H1632">
        <v>6.46061</v>
      </c>
      <c r="I1632">
        <v>80.323099999999997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4674</v>
      </c>
      <c r="P1632" t="s">
        <v>58</v>
      </c>
      <c r="Q1632" t="s">
        <v>60</v>
      </c>
    </row>
    <row r="1633" spans="1:18" x14ac:dyDescent="0.25">
      <c r="A1633" t="s">
        <v>29</v>
      </c>
      <c r="B1633" t="s">
        <v>38</v>
      </c>
      <c r="C1633" t="s">
        <v>49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2.736713</v>
      </c>
      <c r="H1633">
        <v>2.736713</v>
      </c>
      <c r="I1633">
        <v>80.323099999999997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4674</v>
      </c>
      <c r="P1633" t="s">
        <v>58</v>
      </c>
      <c r="Q1633" t="s">
        <v>60</v>
      </c>
    </row>
    <row r="1634" spans="1:18" x14ac:dyDescent="0.25">
      <c r="A1634" t="s">
        <v>43</v>
      </c>
      <c r="B1634" t="s">
        <v>38</v>
      </c>
      <c r="C1634" t="s">
        <v>49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30.19689</v>
      </c>
      <c r="H1634">
        <v>30.19689</v>
      </c>
      <c r="I1634">
        <v>80.323099999999997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4674</v>
      </c>
      <c r="P1634" t="s">
        <v>58</v>
      </c>
      <c r="Q1634" t="s">
        <v>60</v>
      </c>
    </row>
    <row r="1635" spans="1:18" x14ac:dyDescent="0.25">
      <c r="A1635" t="s">
        <v>30</v>
      </c>
      <c r="B1635" t="s">
        <v>38</v>
      </c>
      <c r="C1635" t="s">
        <v>50</v>
      </c>
      <c r="D1635" t="s">
        <v>47</v>
      </c>
      <c r="E1635">
        <v>20</v>
      </c>
      <c r="F1635" t="str">
        <f t="shared" si="25"/>
        <v>Average Per Ton1-in-10June Monthly System Peak Day30% Cycling20</v>
      </c>
      <c r="G1635">
        <v>0.72753570000000001</v>
      </c>
      <c r="H1635">
        <v>0.72753570000000001</v>
      </c>
      <c r="I1635">
        <v>78.194999999999993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1134</v>
      </c>
      <c r="P1635" t="s">
        <v>58</v>
      </c>
      <c r="Q1635" t="s">
        <v>60</v>
      </c>
      <c r="R1635" t="s">
        <v>68</v>
      </c>
    </row>
    <row r="1636" spans="1:18" x14ac:dyDescent="0.25">
      <c r="A1636" t="s">
        <v>28</v>
      </c>
      <c r="B1636" t="s">
        <v>38</v>
      </c>
      <c r="C1636" t="s">
        <v>50</v>
      </c>
      <c r="D1636" t="s">
        <v>47</v>
      </c>
      <c r="E1636">
        <v>20</v>
      </c>
      <c r="F1636" t="str">
        <f t="shared" si="25"/>
        <v>Average Per Premise1-in-10June Monthly System Peak Day30% Cycling20</v>
      </c>
      <c r="G1636">
        <v>8.0481230000000004</v>
      </c>
      <c r="H1636">
        <v>8.0481230000000004</v>
      </c>
      <c r="I1636">
        <v>78.194999999999993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1134</v>
      </c>
      <c r="P1636" t="s">
        <v>58</v>
      </c>
      <c r="Q1636" t="s">
        <v>60</v>
      </c>
      <c r="R1636" t="s">
        <v>68</v>
      </c>
    </row>
    <row r="1637" spans="1:18" x14ac:dyDescent="0.25">
      <c r="A1637" t="s">
        <v>29</v>
      </c>
      <c r="B1637" t="s">
        <v>38</v>
      </c>
      <c r="C1637" t="s">
        <v>50</v>
      </c>
      <c r="D1637" t="s">
        <v>47</v>
      </c>
      <c r="E1637">
        <v>20</v>
      </c>
      <c r="F1637" t="str">
        <f t="shared" si="25"/>
        <v>Average Per Device1-in-10June Monthly System Peak Day30% Cycling20</v>
      </c>
      <c r="G1637">
        <v>2.8142369999999999</v>
      </c>
      <c r="H1637">
        <v>2.8142369999999999</v>
      </c>
      <c r="I1637">
        <v>78.194999999999993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1134</v>
      </c>
      <c r="P1637" t="s">
        <v>58</v>
      </c>
      <c r="Q1637" t="s">
        <v>60</v>
      </c>
      <c r="R1637" t="s">
        <v>68</v>
      </c>
    </row>
    <row r="1638" spans="1:18" x14ac:dyDescent="0.25">
      <c r="A1638" t="s">
        <v>43</v>
      </c>
      <c r="B1638" t="s">
        <v>38</v>
      </c>
      <c r="C1638" t="s">
        <v>50</v>
      </c>
      <c r="D1638" t="s">
        <v>47</v>
      </c>
      <c r="E1638">
        <v>20</v>
      </c>
      <c r="F1638" t="str">
        <f t="shared" si="25"/>
        <v>Aggregate1-in-10June Monthly System Peak Day30% Cycling20</v>
      </c>
      <c r="G1638">
        <v>9.1265710000000002</v>
      </c>
      <c r="H1638">
        <v>9.1265710000000002</v>
      </c>
      <c r="I1638">
        <v>78.194999999999993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1134</v>
      </c>
      <c r="P1638" t="s">
        <v>58</v>
      </c>
      <c r="Q1638" t="s">
        <v>60</v>
      </c>
      <c r="R1638" t="s">
        <v>68</v>
      </c>
    </row>
    <row r="1639" spans="1:18" x14ac:dyDescent="0.25">
      <c r="A1639" t="s">
        <v>30</v>
      </c>
      <c r="B1639" t="s">
        <v>38</v>
      </c>
      <c r="C1639" t="s">
        <v>50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0.6239498</v>
      </c>
      <c r="H1639">
        <v>0.6239498</v>
      </c>
      <c r="I1639">
        <v>77.758799999999994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3540</v>
      </c>
      <c r="P1639" t="s">
        <v>58</v>
      </c>
      <c r="Q1639" t="s">
        <v>60</v>
      </c>
      <c r="R1639" t="s">
        <v>68</v>
      </c>
    </row>
    <row r="1640" spans="1:18" x14ac:dyDescent="0.25">
      <c r="A1640" t="s">
        <v>28</v>
      </c>
      <c r="B1640" t="s">
        <v>38</v>
      </c>
      <c r="C1640" t="s">
        <v>50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5.2642150000000001</v>
      </c>
      <c r="H1640">
        <v>5.2642150000000001</v>
      </c>
      <c r="I1640">
        <v>77.758799999999994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3540</v>
      </c>
      <c r="P1640" t="s">
        <v>58</v>
      </c>
      <c r="Q1640" t="s">
        <v>60</v>
      </c>
      <c r="R1640" t="s">
        <v>68</v>
      </c>
    </row>
    <row r="1641" spans="1:18" x14ac:dyDescent="0.25">
      <c r="A1641" t="s">
        <v>29</v>
      </c>
      <c r="B1641" t="s">
        <v>38</v>
      </c>
      <c r="C1641" t="s">
        <v>50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2.3919030000000001</v>
      </c>
      <c r="H1641">
        <v>2.3919039999999998</v>
      </c>
      <c r="I1641">
        <v>77.758799999999994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3540</v>
      </c>
      <c r="P1641" t="s">
        <v>58</v>
      </c>
      <c r="Q1641" t="s">
        <v>60</v>
      </c>
      <c r="R1641" t="s">
        <v>68</v>
      </c>
    </row>
    <row r="1642" spans="1:18" x14ac:dyDescent="0.25">
      <c r="A1642" t="s">
        <v>43</v>
      </c>
      <c r="B1642" t="s">
        <v>38</v>
      </c>
      <c r="C1642" t="s">
        <v>50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18.63532</v>
      </c>
      <c r="H1642">
        <v>18.63532</v>
      </c>
      <c r="I1642">
        <v>77.758799999999994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3540</v>
      </c>
      <c r="P1642" t="s">
        <v>58</v>
      </c>
      <c r="Q1642" t="s">
        <v>60</v>
      </c>
      <c r="R1642" t="s">
        <v>68</v>
      </c>
    </row>
    <row r="1643" spans="1:18" x14ac:dyDescent="0.25">
      <c r="A1643" t="s">
        <v>30</v>
      </c>
      <c r="B1643" t="s">
        <v>38</v>
      </c>
      <c r="C1643" t="s">
        <v>50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0.64907970000000004</v>
      </c>
      <c r="H1643">
        <v>0.64907970000000004</v>
      </c>
      <c r="I1643">
        <v>77.864599999999996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4674</v>
      </c>
      <c r="P1643" t="s">
        <v>58</v>
      </c>
      <c r="Q1643" t="s">
        <v>60</v>
      </c>
    </row>
    <row r="1644" spans="1:18" x14ac:dyDescent="0.25">
      <c r="A1644" t="s">
        <v>28</v>
      </c>
      <c r="B1644" t="s">
        <v>38</v>
      </c>
      <c r="C1644" t="s">
        <v>50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5.8896550000000003</v>
      </c>
      <c r="H1644">
        <v>5.8896550000000003</v>
      </c>
      <c r="I1644">
        <v>77.864599999999996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4674</v>
      </c>
      <c r="P1644" t="s">
        <v>58</v>
      </c>
      <c r="Q1644" t="s">
        <v>60</v>
      </c>
    </row>
    <row r="1645" spans="1:18" x14ac:dyDescent="0.25">
      <c r="A1645" t="s">
        <v>29</v>
      </c>
      <c r="B1645" t="s">
        <v>38</v>
      </c>
      <c r="C1645" t="s">
        <v>50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2.4948570000000001</v>
      </c>
      <c r="H1645">
        <v>2.4948570000000001</v>
      </c>
      <c r="I1645">
        <v>77.864599999999996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4674</v>
      </c>
      <c r="P1645" t="s">
        <v>58</v>
      </c>
      <c r="Q1645" t="s">
        <v>60</v>
      </c>
    </row>
    <row r="1646" spans="1:18" x14ac:dyDescent="0.25">
      <c r="A1646" t="s">
        <v>43</v>
      </c>
      <c r="B1646" t="s">
        <v>38</v>
      </c>
      <c r="C1646" t="s">
        <v>50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27.52825</v>
      </c>
      <c r="H1646">
        <v>27.52825</v>
      </c>
      <c r="I1646">
        <v>77.864599999999996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4674</v>
      </c>
      <c r="P1646" t="s">
        <v>58</v>
      </c>
      <c r="Q1646" t="s">
        <v>60</v>
      </c>
    </row>
    <row r="1647" spans="1:18" x14ac:dyDescent="0.25">
      <c r="A1647" t="s">
        <v>30</v>
      </c>
      <c r="B1647" t="s">
        <v>38</v>
      </c>
      <c r="C1647" t="s">
        <v>51</v>
      </c>
      <c r="D1647" t="s">
        <v>47</v>
      </c>
      <c r="E1647">
        <v>20</v>
      </c>
      <c r="F1647" t="str">
        <f t="shared" si="25"/>
        <v>Average Per Ton1-in-10May Monthly System Peak Day30% Cycling20</v>
      </c>
      <c r="G1647">
        <v>0.74864819999999999</v>
      </c>
      <c r="H1647">
        <v>0.74864810000000004</v>
      </c>
      <c r="I1647">
        <v>79.279399999999995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1134</v>
      </c>
      <c r="P1647" t="s">
        <v>58</v>
      </c>
      <c r="Q1647" t="s">
        <v>60</v>
      </c>
      <c r="R1647" t="s">
        <v>69</v>
      </c>
    </row>
    <row r="1648" spans="1:18" x14ac:dyDescent="0.25">
      <c r="A1648" t="s">
        <v>28</v>
      </c>
      <c r="B1648" t="s">
        <v>38</v>
      </c>
      <c r="C1648" t="s">
        <v>51</v>
      </c>
      <c r="D1648" t="s">
        <v>47</v>
      </c>
      <c r="E1648">
        <v>20</v>
      </c>
      <c r="F1648" t="str">
        <f t="shared" si="25"/>
        <v>Average Per Premise1-in-10May Monthly System Peak Day30% Cycling20</v>
      </c>
      <c r="G1648">
        <v>8.2816729999999996</v>
      </c>
      <c r="H1648">
        <v>8.2816729999999996</v>
      </c>
      <c r="I1648">
        <v>79.279399999999995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1134</v>
      </c>
      <c r="P1648" t="s">
        <v>58</v>
      </c>
      <c r="Q1648" t="s">
        <v>60</v>
      </c>
      <c r="R1648" t="s">
        <v>69</v>
      </c>
    </row>
    <row r="1649" spans="1:18" x14ac:dyDescent="0.25">
      <c r="A1649" t="s">
        <v>29</v>
      </c>
      <c r="B1649" t="s">
        <v>38</v>
      </c>
      <c r="C1649" t="s">
        <v>51</v>
      </c>
      <c r="D1649" t="s">
        <v>47</v>
      </c>
      <c r="E1649">
        <v>20</v>
      </c>
      <c r="F1649" t="str">
        <f t="shared" si="25"/>
        <v>Average Per Device1-in-10May Monthly System Peak Day30% Cycling20</v>
      </c>
      <c r="G1649">
        <v>2.8959039999999998</v>
      </c>
      <c r="H1649">
        <v>2.8959039999999998</v>
      </c>
      <c r="I1649">
        <v>79.279399999999995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1134</v>
      </c>
      <c r="P1649" t="s">
        <v>58</v>
      </c>
      <c r="Q1649" t="s">
        <v>60</v>
      </c>
      <c r="R1649" t="s">
        <v>69</v>
      </c>
    </row>
    <row r="1650" spans="1:18" x14ac:dyDescent="0.25">
      <c r="A1650" t="s">
        <v>43</v>
      </c>
      <c r="B1650" t="s">
        <v>38</v>
      </c>
      <c r="C1650" t="s">
        <v>51</v>
      </c>
      <c r="D1650" t="s">
        <v>47</v>
      </c>
      <c r="E1650">
        <v>20</v>
      </c>
      <c r="F1650" t="str">
        <f t="shared" si="25"/>
        <v>Aggregate1-in-10May Monthly System Peak Day30% Cycling20</v>
      </c>
      <c r="G1650">
        <v>9.3914170000000006</v>
      </c>
      <c r="H1650">
        <v>9.3914170000000006</v>
      </c>
      <c r="I1650">
        <v>79.279399999999995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1134</v>
      </c>
      <c r="P1650" t="s">
        <v>58</v>
      </c>
      <c r="Q1650" t="s">
        <v>60</v>
      </c>
      <c r="R1650" t="s">
        <v>69</v>
      </c>
    </row>
    <row r="1651" spans="1:18" x14ac:dyDescent="0.25">
      <c r="A1651" t="s">
        <v>30</v>
      </c>
      <c r="B1651" t="s">
        <v>38</v>
      </c>
      <c r="C1651" t="s">
        <v>51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0.66376659999999998</v>
      </c>
      <c r="H1651">
        <v>0.66376659999999998</v>
      </c>
      <c r="I1651">
        <v>79.007099999999994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3540</v>
      </c>
      <c r="P1651" t="s">
        <v>58</v>
      </c>
      <c r="Q1651" t="s">
        <v>60</v>
      </c>
      <c r="R1651" t="s">
        <v>69</v>
      </c>
    </row>
    <row r="1652" spans="1:18" x14ac:dyDescent="0.25">
      <c r="A1652" t="s">
        <v>28</v>
      </c>
      <c r="B1652" t="s">
        <v>38</v>
      </c>
      <c r="C1652" t="s">
        <v>51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5.6001459999999996</v>
      </c>
      <c r="H1652">
        <v>5.6001459999999996</v>
      </c>
      <c r="I1652">
        <v>79.007099999999994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3540</v>
      </c>
      <c r="P1652" t="s">
        <v>58</v>
      </c>
      <c r="Q1652" t="s">
        <v>60</v>
      </c>
      <c r="R1652" t="s">
        <v>69</v>
      </c>
    </row>
    <row r="1653" spans="1:18" x14ac:dyDescent="0.25">
      <c r="A1653" t="s">
        <v>29</v>
      </c>
      <c r="B1653" t="s">
        <v>38</v>
      </c>
      <c r="C1653" t="s">
        <v>51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2.5445410000000002</v>
      </c>
      <c r="H1653">
        <v>2.5445410000000002</v>
      </c>
      <c r="I1653">
        <v>79.007099999999994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3540</v>
      </c>
      <c r="P1653" t="s">
        <v>58</v>
      </c>
      <c r="Q1653" t="s">
        <v>60</v>
      </c>
      <c r="R1653" t="s">
        <v>69</v>
      </c>
    </row>
    <row r="1654" spans="1:18" x14ac:dyDescent="0.25">
      <c r="A1654" t="s">
        <v>43</v>
      </c>
      <c r="B1654" t="s">
        <v>38</v>
      </c>
      <c r="C1654" t="s">
        <v>51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19.82452</v>
      </c>
      <c r="H1654">
        <v>19.82452</v>
      </c>
      <c r="I1654">
        <v>79.007099999999994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3540</v>
      </c>
      <c r="P1654" t="s">
        <v>58</v>
      </c>
      <c r="Q1654" t="s">
        <v>60</v>
      </c>
      <c r="R1654" t="s">
        <v>69</v>
      </c>
    </row>
    <row r="1655" spans="1:18" x14ac:dyDescent="0.25">
      <c r="A1655" t="s">
        <v>30</v>
      </c>
      <c r="B1655" t="s">
        <v>38</v>
      </c>
      <c r="C1655" t="s">
        <v>51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0.68435889999999999</v>
      </c>
      <c r="H1655">
        <v>0.68435889999999999</v>
      </c>
      <c r="I1655">
        <v>79.073099999999997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4674</v>
      </c>
      <c r="P1655" t="s">
        <v>58</v>
      </c>
      <c r="Q1655" t="s">
        <v>60</v>
      </c>
    </row>
    <row r="1656" spans="1:18" x14ac:dyDescent="0.25">
      <c r="A1656" t="s">
        <v>28</v>
      </c>
      <c r="B1656" t="s">
        <v>38</v>
      </c>
      <c r="C1656" t="s">
        <v>51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6.2097740000000003</v>
      </c>
      <c r="H1656">
        <v>6.2097740000000003</v>
      </c>
      <c r="I1656">
        <v>79.073099999999997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4674</v>
      </c>
      <c r="P1656" t="s">
        <v>58</v>
      </c>
      <c r="Q1656" t="s">
        <v>60</v>
      </c>
    </row>
    <row r="1657" spans="1:18" x14ac:dyDescent="0.25">
      <c r="A1657" t="s">
        <v>29</v>
      </c>
      <c r="B1657" t="s">
        <v>38</v>
      </c>
      <c r="C1657" t="s">
        <v>51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2.6304590000000001</v>
      </c>
      <c r="H1657">
        <v>2.6304590000000001</v>
      </c>
      <c r="I1657">
        <v>79.073099999999997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4674</v>
      </c>
      <c r="P1657" t="s">
        <v>58</v>
      </c>
      <c r="Q1657" t="s">
        <v>60</v>
      </c>
    </row>
    <row r="1658" spans="1:18" x14ac:dyDescent="0.25">
      <c r="A1658" t="s">
        <v>43</v>
      </c>
      <c r="B1658" t="s">
        <v>38</v>
      </c>
      <c r="C1658" t="s">
        <v>51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29.024480000000001</v>
      </c>
      <c r="H1658">
        <v>29.024480000000001</v>
      </c>
      <c r="I1658">
        <v>79.073099999999997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4674</v>
      </c>
      <c r="P1658" t="s">
        <v>58</v>
      </c>
      <c r="Q1658" t="s">
        <v>60</v>
      </c>
    </row>
    <row r="1659" spans="1:18" x14ac:dyDescent="0.25">
      <c r="A1659" t="s">
        <v>30</v>
      </c>
      <c r="B1659" t="s">
        <v>38</v>
      </c>
      <c r="C1659" t="s">
        <v>52</v>
      </c>
      <c r="D1659" t="s">
        <v>47</v>
      </c>
      <c r="E1659">
        <v>20</v>
      </c>
      <c r="F1659" t="str">
        <f t="shared" si="25"/>
        <v>Average Per Ton1-in-10October Monthly System Peak Day30% Cycling20</v>
      </c>
      <c r="G1659">
        <v>0.75070979999999998</v>
      </c>
      <c r="H1659">
        <v>0.75070979999999998</v>
      </c>
      <c r="I1659">
        <v>79.498099999999994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1134</v>
      </c>
      <c r="P1659" t="s">
        <v>58</v>
      </c>
      <c r="Q1659" t="s">
        <v>60</v>
      </c>
      <c r="R1659" t="s">
        <v>70</v>
      </c>
    </row>
    <row r="1660" spans="1:18" x14ac:dyDescent="0.25">
      <c r="A1660" t="s">
        <v>28</v>
      </c>
      <c r="B1660" t="s">
        <v>38</v>
      </c>
      <c r="C1660" t="s">
        <v>52</v>
      </c>
      <c r="D1660" t="s">
        <v>47</v>
      </c>
      <c r="E1660">
        <v>20</v>
      </c>
      <c r="F1660" t="str">
        <f t="shared" si="25"/>
        <v>Average Per Premise1-in-10October Monthly System Peak Day30% Cycling20</v>
      </c>
      <c r="G1660">
        <v>8.3044799999999999</v>
      </c>
      <c r="H1660">
        <v>8.3044790000000006</v>
      </c>
      <c r="I1660">
        <v>79.498099999999994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1134</v>
      </c>
      <c r="P1660" t="s">
        <v>58</v>
      </c>
      <c r="Q1660" t="s">
        <v>60</v>
      </c>
      <c r="R1660" t="s">
        <v>70</v>
      </c>
    </row>
    <row r="1661" spans="1:18" x14ac:dyDescent="0.25">
      <c r="A1661" t="s">
        <v>29</v>
      </c>
      <c r="B1661" t="s">
        <v>38</v>
      </c>
      <c r="C1661" t="s">
        <v>52</v>
      </c>
      <c r="D1661" t="s">
        <v>47</v>
      </c>
      <c r="E1661">
        <v>20</v>
      </c>
      <c r="F1661" t="str">
        <f t="shared" si="25"/>
        <v>Average Per Device1-in-10October Monthly System Peak Day30% Cycling20</v>
      </c>
      <c r="G1661">
        <v>2.9038789999999999</v>
      </c>
      <c r="H1661">
        <v>2.9038789999999999</v>
      </c>
      <c r="I1661">
        <v>79.498099999999994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1134</v>
      </c>
      <c r="P1661" t="s">
        <v>58</v>
      </c>
      <c r="Q1661" t="s">
        <v>60</v>
      </c>
      <c r="R1661" t="s">
        <v>70</v>
      </c>
    </row>
    <row r="1662" spans="1:18" x14ac:dyDescent="0.25">
      <c r="A1662" t="s">
        <v>43</v>
      </c>
      <c r="B1662" t="s">
        <v>38</v>
      </c>
      <c r="C1662" t="s">
        <v>52</v>
      </c>
      <c r="D1662" t="s">
        <v>47</v>
      </c>
      <c r="E1662">
        <v>20</v>
      </c>
      <c r="F1662" t="str">
        <f t="shared" si="25"/>
        <v>Aggregate1-in-10October Monthly System Peak Day30% Cycling20</v>
      </c>
      <c r="G1662">
        <v>9.4172799999999999</v>
      </c>
      <c r="H1662">
        <v>9.4172799999999999</v>
      </c>
      <c r="I1662">
        <v>79.498099999999994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1134</v>
      </c>
      <c r="P1662" t="s">
        <v>58</v>
      </c>
      <c r="Q1662" t="s">
        <v>60</v>
      </c>
      <c r="R1662" t="s">
        <v>70</v>
      </c>
    </row>
    <row r="1663" spans="1:18" x14ac:dyDescent="0.25">
      <c r="A1663" t="s">
        <v>30</v>
      </c>
      <c r="B1663" t="s">
        <v>38</v>
      </c>
      <c r="C1663" t="s">
        <v>52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0.66673179999999999</v>
      </c>
      <c r="H1663">
        <v>0.66673179999999999</v>
      </c>
      <c r="I1663">
        <v>79.497500000000002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3540</v>
      </c>
      <c r="P1663" t="s">
        <v>58</v>
      </c>
      <c r="Q1663" t="s">
        <v>60</v>
      </c>
      <c r="R1663" t="s">
        <v>70</v>
      </c>
    </row>
    <row r="1664" spans="1:18" x14ac:dyDescent="0.25">
      <c r="A1664" t="s">
        <v>28</v>
      </c>
      <c r="B1664" t="s">
        <v>38</v>
      </c>
      <c r="C1664" t="s">
        <v>52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5.6251629999999997</v>
      </c>
      <c r="H1664">
        <v>5.6251629999999997</v>
      </c>
      <c r="I1664">
        <v>79.497500000000002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3540</v>
      </c>
      <c r="P1664" t="s">
        <v>58</v>
      </c>
      <c r="Q1664" t="s">
        <v>60</v>
      </c>
      <c r="R1664" t="s">
        <v>70</v>
      </c>
    </row>
    <row r="1665" spans="1:18" x14ac:dyDescent="0.25">
      <c r="A1665" t="s">
        <v>29</v>
      </c>
      <c r="B1665" t="s">
        <v>38</v>
      </c>
      <c r="C1665" t="s">
        <v>52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2.5559080000000001</v>
      </c>
      <c r="H1665">
        <v>2.5559080000000001</v>
      </c>
      <c r="I1665">
        <v>79.497500000000002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3540</v>
      </c>
      <c r="P1665" t="s">
        <v>58</v>
      </c>
      <c r="Q1665" t="s">
        <v>60</v>
      </c>
      <c r="R1665" t="s">
        <v>70</v>
      </c>
    </row>
    <row r="1666" spans="1:18" x14ac:dyDescent="0.25">
      <c r="A1666" t="s">
        <v>43</v>
      </c>
      <c r="B1666" t="s">
        <v>38</v>
      </c>
      <c r="C1666" t="s">
        <v>52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19.913080000000001</v>
      </c>
      <c r="H1666">
        <v>19.913080000000001</v>
      </c>
      <c r="I1666">
        <v>79.497500000000002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3540</v>
      </c>
      <c r="P1666" t="s">
        <v>58</v>
      </c>
      <c r="Q1666" t="s">
        <v>60</v>
      </c>
      <c r="R1666" t="s">
        <v>70</v>
      </c>
    </row>
    <row r="1667" spans="1:18" x14ac:dyDescent="0.25">
      <c r="A1667" t="s">
        <v>30</v>
      </c>
      <c r="B1667" t="s">
        <v>38</v>
      </c>
      <c r="C1667" t="s">
        <v>52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0.68710490000000002</v>
      </c>
      <c r="H1667">
        <v>0.68710490000000002</v>
      </c>
      <c r="I1667">
        <v>79.497600000000006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4674</v>
      </c>
      <c r="P1667" t="s">
        <v>58</v>
      </c>
      <c r="Q1667" t="s">
        <v>60</v>
      </c>
    </row>
    <row r="1668" spans="1:18" x14ac:dyDescent="0.25">
      <c r="A1668" t="s">
        <v>28</v>
      </c>
      <c r="B1668" t="s">
        <v>38</v>
      </c>
      <c r="C1668" t="s">
        <v>52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6.2346909999999998</v>
      </c>
      <c r="H1668">
        <v>6.2346899999999996</v>
      </c>
      <c r="I1668">
        <v>79.497600000000006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4674</v>
      </c>
      <c r="P1668" t="s">
        <v>58</v>
      </c>
      <c r="Q1668" t="s">
        <v>60</v>
      </c>
    </row>
    <row r="1669" spans="1:18" x14ac:dyDescent="0.25">
      <c r="A1669" t="s">
        <v>29</v>
      </c>
      <c r="B1669" t="s">
        <v>38</v>
      </c>
      <c r="C1669" t="s">
        <v>52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2.6410130000000001</v>
      </c>
      <c r="H1669">
        <v>2.6410130000000001</v>
      </c>
      <c r="I1669">
        <v>79.497600000000006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4674</v>
      </c>
      <c r="P1669" t="s">
        <v>58</v>
      </c>
      <c r="Q1669" t="s">
        <v>60</v>
      </c>
    </row>
    <row r="1670" spans="1:18" x14ac:dyDescent="0.25">
      <c r="A1670" t="s">
        <v>43</v>
      </c>
      <c r="B1670" t="s">
        <v>38</v>
      </c>
      <c r="C1670" t="s">
        <v>52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29.140940000000001</v>
      </c>
      <c r="H1670">
        <v>29.140940000000001</v>
      </c>
      <c r="I1670">
        <v>79.497600000000006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4674</v>
      </c>
      <c r="P1670" t="s">
        <v>58</v>
      </c>
      <c r="Q1670" t="s">
        <v>60</v>
      </c>
    </row>
    <row r="1671" spans="1:18" x14ac:dyDescent="0.25">
      <c r="A1671" t="s">
        <v>30</v>
      </c>
      <c r="B1671" t="s">
        <v>38</v>
      </c>
      <c r="C1671" t="s">
        <v>53</v>
      </c>
      <c r="D1671" t="s">
        <v>47</v>
      </c>
      <c r="E1671">
        <v>20</v>
      </c>
      <c r="F1671" t="str">
        <f t="shared" si="26"/>
        <v>Average Per Ton1-in-10September Monthly System Peak Day30% Cycling20</v>
      </c>
      <c r="G1671">
        <v>0.78873139999999997</v>
      </c>
      <c r="H1671">
        <v>0.78873139999999997</v>
      </c>
      <c r="I1671">
        <v>83.029399999999995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1134</v>
      </c>
      <c r="P1671" t="s">
        <v>58</v>
      </c>
      <c r="Q1671" t="s">
        <v>60</v>
      </c>
      <c r="R1671" t="s">
        <v>71</v>
      </c>
    </row>
    <row r="1672" spans="1:18" x14ac:dyDescent="0.25">
      <c r="A1672" t="s">
        <v>28</v>
      </c>
      <c r="B1672" t="s">
        <v>38</v>
      </c>
      <c r="C1672" t="s">
        <v>53</v>
      </c>
      <c r="D1672" t="s">
        <v>47</v>
      </c>
      <c r="E1672">
        <v>20</v>
      </c>
      <c r="F1672" t="str">
        <f t="shared" si="26"/>
        <v>Average Per Premise1-in-10September Monthly System Peak Day30% Cycling20</v>
      </c>
      <c r="G1672">
        <v>8.7250809999999994</v>
      </c>
      <c r="H1672">
        <v>8.7250800000000002</v>
      </c>
      <c r="I1672">
        <v>83.029399999999995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1134</v>
      </c>
      <c r="P1672" t="s">
        <v>58</v>
      </c>
      <c r="Q1672" t="s">
        <v>60</v>
      </c>
      <c r="R1672" t="s">
        <v>71</v>
      </c>
    </row>
    <row r="1673" spans="1:18" x14ac:dyDescent="0.25">
      <c r="A1673" t="s">
        <v>29</v>
      </c>
      <c r="B1673" t="s">
        <v>38</v>
      </c>
      <c r="C1673" t="s">
        <v>53</v>
      </c>
      <c r="D1673" t="s">
        <v>47</v>
      </c>
      <c r="E1673">
        <v>20</v>
      </c>
      <c r="F1673" t="str">
        <f t="shared" si="26"/>
        <v>Average Per Device1-in-10September Monthly System Peak Day30% Cycling20</v>
      </c>
      <c r="G1673">
        <v>3.0509529999999998</v>
      </c>
      <c r="H1673">
        <v>3.0509529999999998</v>
      </c>
      <c r="I1673">
        <v>83.029399999999995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1134</v>
      </c>
      <c r="P1673" t="s">
        <v>58</v>
      </c>
      <c r="Q1673" t="s">
        <v>60</v>
      </c>
      <c r="R1673" t="s">
        <v>71</v>
      </c>
    </row>
    <row r="1674" spans="1:18" x14ac:dyDescent="0.25">
      <c r="A1674" t="s">
        <v>43</v>
      </c>
      <c r="B1674" t="s">
        <v>38</v>
      </c>
      <c r="C1674" t="s">
        <v>53</v>
      </c>
      <c r="D1674" t="s">
        <v>47</v>
      </c>
      <c r="E1674">
        <v>20</v>
      </c>
      <c r="F1674" t="str">
        <f t="shared" si="26"/>
        <v>Aggregate1-in-10September Monthly System Peak Day30% Cycling20</v>
      </c>
      <c r="G1674">
        <v>9.8942409999999992</v>
      </c>
      <c r="H1674">
        <v>9.8942409999999992</v>
      </c>
      <c r="I1674">
        <v>83.029399999999995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1134</v>
      </c>
      <c r="P1674" t="s">
        <v>58</v>
      </c>
      <c r="Q1674" t="s">
        <v>60</v>
      </c>
      <c r="R1674" t="s">
        <v>71</v>
      </c>
    </row>
    <row r="1675" spans="1:18" x14ac:dyDescent="0.25">
      <c r="A1675" t="s">
        <v>30</v>
      </c>
      <c r="B1675" t="s">
        <v>38</v>
      </c>
      <c r="C1675" t="s">
        <v>53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0.733294</v>
      </c>
      <c r="H1675">
        <v>0.733294</v>
      </c>
      <c r="I1675">
        <v>82.757099999999994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3540</v>
      </c>
      <c r="P1675" t="s">
        <v>58</v>
      </c>
      <c r="Q1675" t="s">
        <v>60</v>
      </c>
      <c r="R1675" t="s">
        <v>71</v>
      </c>
    </row>
    <row r="1676" spans="1:18" x14ac:dyDescent="0.25">
      <c r="A1676" t="s">
        <v>28</v>
      </c>
      <c r="B1676" t="s">
        <v>38</v>
      </c>
      <c r="C1676" t="s">
        <v>53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6.1867429999999999</v>
      </c>
      <c r="H1676">
        <v>6.1867429999999999</v>
      </c>
      <c r="I1676">
        <v>82.757099999999994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3540</v>
      </c>
      <c r="P1676" t="s">
        <v>58</v>
      </c>
      <c r="Q1676" t="s">
        <v>60</v>
      </c>
      <c r="R1676" t="s">
        <v>71</v>
      </c>
    </row>
    <row r="1677" spans="1:18" x14ac:dyDescent="0.25">
      <c r="A1677" t="s">
        <v>29</v>
      </c>
      <c r="B1677" t="s">
        <v>38</v>
      </c>
      <c r="C1677" t="s">
        <v>53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2.8110729999999999</v>
      </c>
      <c r="H1677">
        <v>2.8110729999999999</v>
      </c>
      <c r="I1677">
        <v>82.757099999999994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3540</v>
      </c>
      <c r="P1677" t="s">
        <v>58</v>
      </c>
      <c r="Q1677" t="s">
        <v>60</v>
      </c>
      <c r="R1677" t="s">
        <v>71</v>
      </c>
    </row>
    <row r="1678" spans="1:18" x14ac:dyDescent="0.25">
      <c r="A1678" t="s">
        <v>43</v>
      </c>
      <c r="B1678" t="s">
        <v>38</v>
      </c>
      <c r="C1678" t="s">
        <v>53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21.901070000000001</v>
      </c>
      <c r="H1678">
        <v>21.901070000000001</v>
      </c>
      <c r="I1678">
        <v>82.757099999999994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3540</v>
      </c>
      <c r="P1678" t="s">
        <v>58</v>
      </c>
      <c r="Q1678" t="s">
        <v>60</v>
      </c>
      <c r="R1678" t="s">
        <v>71</v>
      </c>
    </row>
    <row r="1679" spans="1:18" x14ac:dyDescent="0.25">
      <c r="A1679" t="s">
        <v>30</v>
      </c>
      <c r="B1679" t="s">
        <v>38</v>
      </c>
      <c r="C1679" t="s">
        <v>53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0.74674309999999999</v>
      </c>
      <c r="H1679">
        <v>0.74674309999999999</v>
      </c>
      <c r="I1679">
        <v>82.823099999999997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4674</v>
      </c>
      <c r="P1679" t="s">
        <v>58</v>
      </c>
      <c r="Q1679" t="s">
        <v>60</v>
      </c>
    </row>
    <row r="1680" spans="1:18" x14ac:dyDescent="0.25">
      <c r="A1680" t="s">
        <v>28</v>
      </c>
      <c r="B1680" t="s">
        <v>38</v>
      </c>
      <c r="C1680" t="s">
        <v>53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6.7758390000000004</v>
      </c>
      <c r="H1680">
        <v>6.7758390000000004</v>
      </c>
      <c r="I1680">
        <v>82.823099999999997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4674</v>
      </c>
      <c r="P1680" t="s">
        <v>58</v>
      </c>
      <c r="Q1680" t="s">
        <v>60</v>
      </c>
    </row>
    <row r="1681" spans="1:18" x14ac:dyDescent="0.25">
      <c r="A1681" t="s">
        <v>29</v>
      </c>
      <c r="B1681" t="s">
        <v>38</v>
      </c>
      <c r="C1681" t="s">
        <v>53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2.870244</v>
      </c>
      <c r="H1681">
        <v>2.870244</v>
      </c>
      <c r="I1681">
        <v>82.823099999999997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4674</v>
      </c>
      <c r="P1681" t="s">
        <v>58</v>
      </c>
      <c r="Q1681" t="s">
        <v>60</v>
      </c>
    </row>
    <row r="1682" spans="1:18" x14ac:dyDescent="0.25">
      <c r="A1682" t="s">
        <v>43</v>
      </c>
      <c r="B1682" t="s">
        <v>38</v>
      </c>
      <c r="C1682" t="s">
        <v>53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31.670269999999999</v>
      </c>
      <c r="H1682">
        <v>31.670269999999999</v>
      </c>
      <c r="I1682">
        <v>82.823099999999997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4674</v>
      </c>
      <c r="P1682" t="s">
        <v>58</v>
      </c>
      <c r="Q1682" t="s">
        <v>60</v>
      </c>
    </row>
    <row r="1683" spans="1:18" x14ac:dyDescent="0.25">
      <c r="A1683" t="s">
        <v>30</v>
      </c>
      <c r="B1683" t="s">
        <v>38</v>
      </c>
      <c r="C1683" t="s">
        <v>48</v>
      </c>
      <c r="D1683" t="s">
        <v>47</v>
      </c>
      <c r="E1683">
        <v>21</v>
      </c>
      <c r="F1683" t="str">
        <f t="shared" si="26"/>
        <v>Average Per Ton1-in-10August Monthly System Peak Day30% Cycling21</v>
      </c>
      <c r="G1683">
        <v>0.70501599999999998</v>
      </c>
      <c r="H1683">
        <v>0.70501599999999998</v>
      </c>
      <c r="I1683">
        <v>78.049400000000006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1134</v>
      </c>
      <c r="P1683" t="s">
        <v>58</v>
      </c>
      <c r="Q1683" t="s">
        <v>60</v>
      </c>
      <c r="R1683" t="s">
        <v>66</v>
      </c>
    </row>
    <row r="1684" spans="1:18" x14ac:dyDescent="0.25">
      <c r="A1684" t="s">
        <v>28</v>
      </c>
      <c r="B1684" t="s">
        <v>38</v>
      </c>
      <c r="C1684" t="s">
        <v>48</v>
      </c>
      <c r="D1684" t="s">
        <v>47</v>
      </c>
      <c r="E1684">
        <v>21</v>
      </c>
      <c r="F1684" t="str">
        <f t="shared" si="26"/>
        <v>Average Per Premise1-in-10August Monthly System Peak Day30% Cycling21</v>
      </c>
      <c r="G1684">
        <v>7.7990069999999996</v>
      </c>
      <c r="H1684">
        <v>7.7990069999999996</v>
      </c>
      <c r="I1684">
        <v>78.049400000000006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1134</v>
      </c>
      <c r="P1684" t="s">
        <v>58</v>
      </c>
      <c r="Q1684" t="s">
        <v>60</v>
      </c>
      <c r="R1684" t="s">
        <v>66</v>
      </c>
    </row>
    <row r="1685" spans="1:18" x14ac:dyDescent="0.25">
      <c r="A1685" t="s">
        <v>29</v>
      </c>
      <c r="B1685" t="s">
        <v>38</v>
      </c>
      <c r="C1685" t="s">
        <v>48</v>
      </c>
      <c r="D1685" t="s">
        <v>47</v>
      </c>
      <c r="E1685">
        <v>21</v>
      </c>
      <c r="F1685" t="str">
        <f t="shared" si="26"/>
        <v>Average Per Device1-in-10August Monthly System Peak Day30% Cycling21</v>
      </c>
      <c r="G1685">
        <v>2.7271269999999999</v>
      </c>
      <c r="H1685">
        <v>2.7271269999999999</v>
      </c>
      <c r="I1685">
        <v>78.049400000000006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1134</v>
      </c>
      <c r="P1685" t="s">
        <v>58</v>
      </c>
      <c r="Q1685" t="s">
        <v>60</v>
      </c>
      <c r="R1685" t="s">
        <v>66</v>
      </c>
    </row>
    <row r="1686" spans="1:18" x14ac:dyDescent="0.25">
      <c r="A1686" t="s">
        <v>43</v>
      </c>
      <c r="B1686" t="s">
        <v>38</v>
      </c>
      <c r="C1686" t="s">
        <v>48</v>
      </c>
      <c r="D1686" t="s">
        <v>47</v>
      </c>
      <c r="E1686">
        <v>21</v>
      </c>
      <c r="F1686" t="str">
        <f t="shared" si="26"/>
        <v>Aggregate1-in-10August Monthly System Peak Day30% Cycling21</v>
      </c>
      <c r="G1686">
        <v>8.8440740000000009</v>
      </c>
      <c r="H1686">
        <v>8.8440740000000009</v>
      </c>
      <c r="I1686">
        <v>78.049400000000006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1134</v>
      </c>
      <c r="P1686" t="s">
        <v>58</v>
      </c>
      <c r="Q1686" t="s">
        <v>60</v>
      </c>
      <c r="R1686" t="s">
        <v>66</v>
      </c>
    </row>
    <row r="1687" spans="1:18" x14ac:dyDescent="0.25">
      <c r="A1687" t="s">
        <v>30</v>
      </c>
      <c r="B1687" t="s">
        <v>38</v>
      </c>
      <c r="C1687" t="s">
        <v>48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0.64456740000000001</v>
      </c>
      <c r="H1687">
        <v>0.64456740000000001</v>
      </c>
      <c r="I1687">
        <v>78.007099999999994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3540</v>
      </c>
      <c r="P1687" t="s">
        <v>58</v>
      </c>
      <c r="Q1687" t="s">
        <v>60</v>
      </c>
      <c r="R1687" t="s">
        <v>66</v>
      </c>
    </row>
    <row r="1688" spans="1:18" x14ac:dyDescent="0.25">
      <c r="A1688" t="s">
        <v>28</v>
      </c>
      <c r="B1688" t="s">
        <v>38</v>
      </c>
      <c r="C1688" t="s">
        <v>48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5.4381640000000004</v>
      </c>
      <c r="H1688">
        <v>5.4381640000000004</v>
      </c>
      <c r="I1688">
        <v>78.007099999999994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3540</v>
      </c>
      <c r="P1688" t="s">
        <v>58</v>
      </c>
      <c r="Q1688" t="s">
        <v>60</v>
      </c>
      <c r="R1688" t="s">
        <v>66</v>
      </c>
    </row>
    <row r="1689" spans="1:18" x14ac:dyDescent="0.25">
      <c r="A1689" t="s">
        <v>29</v>
      </c>
      <c r="B1689" t="s">
        <v>38</v>
      </c>
      <c r="C1689" t="s">
        <v>48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2.4709409999999998</v>
      </c>
      <c r="H1689">
        <v>2.4709409999999998</v>
      </c>
      <c r="I1689">
        <v>78.007099999999994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3540</v>
      </c>
      <c r="P1689" t="s">
        <v>58</v>
      </c>
      <c r="Q1689" t="s">
        <v>60</v>
      </c>
      <c r="R1689" t="s">
        <v>66</v>
      </c>
    </row>
    <row r="1690" spans="1:18" x14ac:dyDescent="0.25">
      <c r="A1690" t="s">
        <v>43</v>
      </c>
      <c r="B1690" t="s">
        <v>38</v>
      </c>
      <c r="C1690" t="s">
        <v>48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19.251100000000001</v>
      </c>
      <c r="H1690">
        <v>19.251100000000001</v>
      </c>
      <c r="I1690">
        <v>78.007099999999994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3540</v>
      </c>
      <c r="P1690" t="s">
        <v>58</v>
      </c>
      <c r="Q1690" t="s">
        <v>60</v>
      </c>
      <c r="R1690" t="s">
        <v>66</v>
      </c>
    </row>
    <row r="1691" spans="1:18" x14ac:dyDescent="0.25">
      <c r="A1691" t="s">
        <v>30</v>
      </c>
      <c r="B1691" t="s">
        <v>38</v>
      </c>
      <c r="C1691" t="s">
        <v>48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0.65923220000000005</v>
      </c>
      <c r="H1691">
        <v>0.65923220000000005</v>
      </c>
      <c r="I1691">
        <v>78.017300000000006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4674</v>
      </c>
      <c r="P1691" t="s">
        <v>58</v>
      </c>
      <c r="Q1691" t="s">
        <v>60</v>
      </c>
    </row>
    <row r="1692" spans="1:18" x14ac:dyDescent="0.25">
      <c r="A1692" t="s">
        <v>28</v>
      </c>
      <c r="B1692" t="s">
        <v>38</v>
      </c>
      <c r="C1692" t="s">
        <v>48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5.9817780000000003</v>
      </c>
      <c r="H1692">
        <v>5.9817780000000003</v>
      </c>
      <c r="I1692">
        <v>78.017300000000006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4674</v>
      </c>
      <c r="P1692" t="s">
        <v>58</v>
      </c>
      <c r="Q1692" t="s">
        <v>60</v>
      </c>
    </row>
    <row r="1693" spans="1:18" x14ac:dyDescent="0.25">
      <c r="A1693" t="s">
        <v>29</v>
      </c>
      <c r="B1693" t="s">
        <v>38</v>
      </c>
      <c r="C1693" t="s">
        <v>48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2.5338799999999999</v>
      </c>
      <c r="H1693">
        <v>2.5338799999999999</v>
      </c>
      <c r="I1693">
        <v>78.017300000000006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4674</v>
      </c>
      <c r="P1693" t="s">
        <v>58</v>
      </c>
      <c r="Q1693" t="s">
        <v>60</v>
      </c>
    </row>
    <row r="1694" spans="1:18" x14ac:dyDescent="0.25">
      <c r="A1694" t="s">
        <v>43</v>
      </c>
      <c r="B1694" t="s">
        <v>38</v>
      </c>
      <c r="C1694" t="s">
        <v>48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27.958829999999999</v>
      </c>
      <c r="H1694">
        <v>27.958829999999999</v>
      </c>
      <c r="I1694">
        <v>78.017300000000006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4674</v>
      </c>
      <c r="P1694" t="s">
        <v>58</v>
      </c>
      <c r="Q1694" t="s">
        <v>60</v>
      </c>
    </row>
    <row r="1695" spans="1:18" x14ac:dyDescent="0.25">
      <c r="A1695" t="s">
        <v>30</v>
      </c>
      <c r="B1695" t="s">
        <v>38</v>
      </c>
      <c r="C1695" t="s">
        <v>37</v>
      </c>
      <c r="D1695" t="s">
        <v>47</v>
      </c>
      <c r="E1695">
        <v>21</v>
      </c>
      <c r="F1695" t="str">
        <f t="shared" si="26"/>
        <v>Average Per Ton1-in-10August Typical Event Day30% Cycling21</v>
      </c>
      <c r="G1695">
        <v>0.69755710000000004</v>
      </c>
      <c r="H1695">
        <v>0.69755710000000004</v>
      </c>
      <c r="I1695">
        <v>77.612099999999998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1134</v>
      </c>
      <c r="P1695" t="s">
        <v>58</v>
      </c>
      <c r="Q1695" t="s">
        <v>60</v>
      </c>
      <c r="R1695" t="s">
        <v>66</v>
      </c>
    </row>
    <row r="1696" spans="1:18" x14ac:dyDescent="0.25">
      <c r="A1696" t="s">
        <v>28</v>
      </c>
      <c r="B1696" t="s">
        <v>38</v>
      </c>
      <c r="C1696" t="s">
        <v>37</v>
      </c>
      <c r="D1696" t="s">
        <v>47</v>
      </c>
      <c r="E1696">
        <v>21</v>
      </c>
      <c r="F1696" t="str">
        <f t="shared" si="26"/>
        <v>Average Per Premise1-in-10August Typical Event Day30% Cycling21</v>
      </c>
      <c r="G1696">
        <v>7.7164950000000001</v>
      </c>
      <c r="H1696">
        <v>7.7164950000000001</v>
      </c>
      <c r="I1696">
        <v>77.612099999999998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1134</v>
      </c>
      <c r="P1696" t="s">
        <v>58</v>
      </c>
      <c r="Q1696" t="s">
        <v>60</v>
      </c>
      <c r="R1696" t="s">
        <v>66</v>
      </c>
    </row>
    <row r="1697" spans="1:18" x14ac:dyDescent="0.25">
      <c r="A1697" t="s">
        <v>29</v>
      </c>
      <c r="B1697" t="s">
        <v>38</v>
      </c>
      <c r="C1697" t="s">
        <v>37</v>
      </c>
      <c r="D1697" t="s">
        <v>47</v>
      </c>
      <c r="E1697">
        <v>21</v>
      </c>
      <c r="F1697" t="str">
        <f t="shared" si="26"/>
        <v>Average Per Device1-in-10August Typical Event Day30% Cycling21</v>
      </c>
      <c r="G1697">
        <v>2.6982750000000002</v>
      </c>
      <c r="H1697">
        <v>2.6982750000000002</v>
      </c>
      <c r="I1697">
        <v>77.612099999999998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1134</v>
      </c>
      <c r="P1697" t="s">
        <v>58</v>
      </c>
      <c r="Q1697" t="s">
        <v>60</v>
      </c>
      <c r="R1697" t="s">
        <v>66</v>
      </c>
    </row>
    <row r="1698" spans="1:18" x14ac:dyDescent="0.25">
      <c r="A1698" t="s">
        <v>43</v>
      </c>
      <c r="B1698" t="s">
        <v>38</v>
      </c>
      <c r="C1698" t="s">
        <v>37</v>
      </c>
      <c r="D1698" t="s">
        <v>47</v>
      </c>
      <c r="E1698">
        <v>21</v>
      </c>
      <c r="F1698" t="str">
        <f t="shared" si="26"/>
        <v>Aggregate1-in-10August Typical Event Day30% Cycling21</v>
      </c>
      <c r="G1698">
        <v>8.7505050000000004</v>
      </c>
      <c r="H1698">
        <v>8.7505050000000004</v>
      </c>
      <c r="I1698">
        <v>77.612099999999998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1134</v>
      </c>
      <c r="P1698" t="s">
        <v>58</v>
      </c>
      <c r="Q1698" t="s">
        <v>60</v>
      </c>
      <c r="R1698" t="s">
        <v>66</v>
      </c>
    </row>
    <row r="1699" spans="1:18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0.62974050000000004</v>
      </c>
      <c r="H1699">
        <v>0.62974050000000004</v>
      </c>
      <c r="I1699">
        <v>77.506699999999995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3540</v>
      </c>
      <c r="P1699" t="s">
        <v>58</v>
      </c>
      <c r="Q1699" t="s">
        <v>60</v>
      </c>
      <c r="R1699" t="s">
        <v>66</v>
      </c>
    </row>
    <row r="1700" spans="1:18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5.3130709999999999</v>
      </c>
      <c r="H1700">
        <v>5.3130709999999999</v>
      </c>
      <c r="I1700">
        <v>77.506699999999995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3540</v>
      </c>
      <c r="P1700" t="s">
        <v>58</v>
      </c>
      <c r="Q1700" t="s">
        <v>60</v>
      </c>
      <c r="R1700" t="s">
        <v>66</v>
      </c>
    </row>
    <row r="1701" spans="1:18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2.4141020000000002</v>
      </c>
      <c r="H1701">
        <v>2.4141020000000002</v>
      </c>
      <c r="I1701">
        <v>77.506699999999995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3540</v>
      </c>
      <c r="P1701" t="s">
        <v>58</v>
      </c>
      <c r="Q1701" t="s">
        <v>60</v>
      </c>
      <c r="R1701" t="s">
        <v>66</v>
      </c>
    </row>
    <row r="1702" spans="1:18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18.80827</v>
      </c>
      <c r="H1702">
        <v>18.80827</v>
      </c>
      <c r="I1702">
        <v>77.506699999999995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3540</v>
      </c>
      <c r="P1702" t="s">
        <v>58</v>
      </c>
      <c r="Q1702" t="s">
        <v>60</v>
      </c>
      <c r="R1702" t="s">
        <v>66</v>
      </c>
    </row>
    <row r="1703" spans="1:18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0.64619280000000001</v>
      </c>
      <c r="H1703">
        <v>0.64619280000000001</v>
      </c>
      <c r="I1703">
        <v>77.532300000000006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4674</v>
      </c>
      <c r="P1703" t="s">
        <v>58</v>
      </c>
      <c r="Q1703" t="s">
        <v>60</v>
      </c>
    </row>
    <row r="1704" spans="1:18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5.8634599999999999</v>
      </c>
      <c r="H1704">
        <v>5.8634599999999999</v>
      </c>
      <c r="I1704">
        <v>77.532300000000006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4674</v>
      </c>
      <c r="P1704" t="s">
        <v>58</v>
      </c>
      <c r="Q1704" t="s">
        <v>60</v>
      </c>
    </row>
    <row r="1705" spans="1:18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2.4837600000000002</v>
      </c>
      <c r="H1705">
        <v>2.4837600000000002</v>
      </c>
      <c r="I1705">
        <v>77.532300000000006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4674</v>
      </c>
      <c r="P1705" t="s">
        <v>58</v>
      </c>
      <c r="Q1705" t="s">
        <v>60</v>
      </c>
    </row>
    <row r="1706" spans="1:18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27.405809999999999</v>
      </c>
      <c r="H1706">
        <v>27.405809999999999</v>
      </c>
      <c r="I1706">
        <v>77.532300000000006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4674</v>
      </c>
      <c r="P1706" t="s">
        <v>58</v>
      </c>
      <c r="Q1706" t="s">
        <v>60</v>
      </c>
    </row>
    <row r="1707" spans="1:18" x14ac:dyDescent="0.25">
      <c r="A1707" t="s">
        <v>30</v>
      </c>
      <c r="B1707" t="s">
        <v>38</v>
      </c>
      <c r="C1707" t="s">
        <v>49</v>
      </c>
      <c r="D1707" t="s">
        <v>47</v>
      </c>
      <c r="E1707">
        <v>21</v>
      </c>
      <c r="F1707" t="str">
        <f t="shared" si="26"/>
        <v>Average Per Ton1-in-10July Monthly System Peak Day30% Cycling21</v>
      </c>
      <c r="G1707">
        <v>0.6996694</v>
      </c>
      <c r="H1707">
        <v>0.6996694</v>
      </c>
      <c r="I1707">
        <v>77.0852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1134</v>
      </c>
      <c r="P1707" t="s">
        <v>58</v>
      </c>
      <c r="Q1707" t="s">
        <v>60</v>
      </c>
      <c r="R1707" t="s">
        <v>67</v>
      </c>
    </row>
    <row r="1708" spans="1:18" x14ac:dyDescent="0.25">
      <c r="A1708" t="s">
        <v>28</v>
      </c>
      <c r="B1708" t="s">
        <v>38</v>
      </c>
      <c r="C1708" t="s">
        <v>49</v>
      </c>
      <c r="D1708" t="s">
        <v>47</v>
      </c>
      <c r="E1708">
        <v>21</v>
      </c>
      <c r="F1708" t="str">
        <f t="shared" si="26"/>
        <v>Average Per Premise1-in-10July Monthly System Peak Day30% Cycling21</v>
      </c>
      <c r="G1708">
        <v>7.7398610000000003</v>
      </c>
      <c r="H1708">
        <v>7.7398610000000003</v>
      </c>
      <c r="I1708">
        <v>77.0852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1134</v>
      </c>
      <c r="P1708" t="s">
        <v>58</v>
      </c>
      <c r="Q1708" t="s">
        <v>60</v>
      </c>
      <c r="R1708" t="s">
        <v>67</v>
      </c>
    </row>
    <row r="1709" spans="1:18" x14ac:dyDescent="0.25">
      <c r="A1709" t="s">
        <v>29</v>
      </c>
      <c r="B1709" t="s">
        <v>38</v>
      </c>
      <c r="C1709" t="s">
        <v>49</v>
      </c>
      <c r="D1709" t="s">
        <v>47</v>
      </c>
      <c r="E1709">
        <v>21</v>
      </c>
      <c r="F1709" t="str">
        <f t="shared" si="26"/>
        <v>Average Per Device1-in-10July Monthly System Peak Day30% Cycling21</v>
      </c>
      <c r="G1709">
        <v>2.706445</v>
      </c>
      <c r="H1709">
        <v>2.706445</v>
      </c>
      <c r="I1709">
        <v>77.0852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1134</v>
      </c>
      <c r="P1709" t="s">
        <v>58</v>
      </c>
      <c r="Q1709" t="s">
        <v>60</v>
      </c>
      <c r="R1709" t="s">
        <v>67</v>
      </c>
    </row>
    <row r="1710" spans="1:18" x14ac:dyDescent="0.25">
      <c r="A1710" t="s">
        <v>43</v>
      </c>
      <c r="B1710" t="s">
        <v>38</v>
      </c>
      <c r="C1710" t="s">
        <v>49</v>
      </c>
      <c r="D1710" t="s">
        <v>47</v>
      </c>
      <c r="E1710">
        <v>21</v>
      </c>
      <c r="F1710" t="str">
        <f t="shared" si="26"/>
        <v>Aggregate1-in-10July Monthly System Peak Day30% Cycling21</v>
      </c>
      <c r="G1710">
        <v>8.7770030000000006</v>
      </c>
      <c r="H1710">
        <v>8.7770030000000006</v>
      </c>
      <c r="I1710">
        <v>77.0852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1134</v>
      </c>
      <c r="P1710" t="s">
        <v>58</v>
      </c>
      <c r="Q1710" t="s">
        <v>60</v>
      </c>
      <c r="R1710" t="s">
        <v>67</v>
      </c>
    </row>
    <row r="1711" spans="1:18" x14ac:dyDescent="0.25">
      <c r="A1711" t="s">
        <v>30</v>
      </c>
      <c r="B1711" t="s">
        <v>38</v>
      </c>
      <c r="C1711" t="s">
        <v>49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0.63465519999999997</v>
      </c>
      <c r="H1711">
        <v>0.63465519999999997</v>
      </c>
      <c r="I1711">
        <v>76.758499999999998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3540</v>
      </c>
      <c r="P1711" t="s">
        <v>58</v>
      </c>
      <c r="Q1711" t="s">
        <v>60</v>
      </c>
      <c r="R1711" t="s">
        <v>67</v>
      </c>
    </row>
    <row r="1712" spans="1:18" x14ac:dyDescent="0.25">
      <c r="A1712" t="s">
        <v>28</v>
      </c>
      <c r="B1712" t="s">
        <v>38</v>
      </c>
      <c r="C1712" t="s">
        <v>49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5.3545360000000004</v>
      </c>
      <c r="H1712">
        <v>5.3545360000000004</v>
      </c>
      <c r="I1712">
        <v>76.758499999999998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3540</v>
      </c>
      <c r="P1712" t="s">
        <v>58</v>
      </c>
      <c r="Q1712" t="s">
        <v>60</v>
      </c>
      <c r="R1712" t="s">
        <v>67</v>
      </c>
    </row>
    <row r="1713" spans="1:18" x14ac:dyDescent="0.25">
      <c r="A1713" t="s">
        <v>29</v>
      </c>
      <c r="B1713" t="s">
        <v>38</v>
      </c>
      <c r="C1713" t="s">
        <v>49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2.4329429999999999</v>
      </c>
      <c r="H1713">
        <v>2.4329429999999999</v>
      </c>
      <c r="I1713">
        <v>76.758499999999998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3540</v>
      </c>
      <c r="P1713" t="s">
        <v>58</v>
      </c>
      <c r="Q1713" t="s">
        <v>60</v>
      </c>
      <c r="R1713" t="s">
        <v>67</v>
      </c>
    </row>
    <row r="1714" spans="1:18" x14ac:dyDescent="0.25">
      <c r="A1714" t="s">
        <v>43</v>
      </c>
      <c r="B1714" t="s">
        <v>38</v>
      </c>
      <c r="C1714" t="s">
        <v>49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18.95506</v>
      </c>
      <c r="H1714">
        <v>18.95506</v>
      </c>
      <c r="I1714">
        <v>76.758499999999998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3540</v>
      </c>
      <c r="P1714" t="s">
        <v>58</v>
      </c>
      <c r="Q1714" t="s">
        <v>60</v>
      </c>
      <c r="R1714" t="s">
        <v>67</v>
      </c>
    </row>
    <row r="1715" spans="1:18" x14ac:dyDescent="0.25">
      <c r="A1715" t="s">
        <v>30</v>
      </c>
      <c r="B1715" t="s">
        <v>38</v>
      </c>
      <c r="C1715" t="s">
        <v>49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0.65042770000000005</v>
      </c>
      <c r="H1715">
        <v>0.65042770000000005</v>
      </c>
      <c r="I1715">
        <v>76.837699999999998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4674</v>
      </c>
      <c r="P1715" t="s">
        <v>58</v>
      </c>
      <c r="Q1715" t="s">
        <v>60</v>
      </c>
    </row>
    <row r="1716" spans="1:18" x14ac:dyDescent="0.25">
      <c r="A1716" t="s">
        <v>28</v>
      </c>
      <c r="B1716" t="s">
        <v>38</v>
      </c>
      <c r="C1716" t="s">
        <v>49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5.9018870000000003</v>
      </c>
      <c r="H1716">
        <v>5.9018860000000002</v>
      </c>
      <c r="I1716">
        <v>76.837699999999998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4674</v>
      </c>
      <c r="P1716" t="s">
        <v>58</v>
      </c>
      <c r="Q1716" t="s">
        <v>60</v>
      </c>
    </row>
    <row r="1717" spans="1:18" x14ac:dyDescent="0.25">
      <c r="A1717" t="s">
        <v>29</v>
      </c>
      <c r="B1717" t="s">
        <v>38</v>
      </c>
      <c r="C1717" t="s">
        <v>49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2.500038</v>
      </c>
      <c r="H1717">
        <v>2.500038</v>
      </c>
      <c r="I1717">
        <v>76.837699999999998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4674</v>
      </c>
      <c r="P1717" t="s">
        <v>58</v>
      </c>
      <c r="Q1717" t="s">
        <v>60</v>
      </c>
    </row>
    <row r="1718" spans="1:18" x14ac:dyDescent="0.25">
      <c r="A1718" t="s">
        <v>43</v>
      </c>
      <c r="B1718" t="s">
        <v>38</v>
      </c>
      <c r="C1718" t="s">
        <v>49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27.585419999999999</v>
      </c>
      <c r="H1718">
        <v>27.585419999999999</v>
      </c>
      <c r="I1718">
        <v>76.837699999999998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4674</v>
      </c>
      <c r="P1718" t="s">
        <v>58</v>
      </c>
      <c r="Q1718" t="s">
        <v>60</v>
      </c>
    </row>
    <row r="1719" spans="1:18" x14ac:dyDescent="0.25">
      <c r="A1719" t="s">
        <v>30</v>
      </c>
      <c r="B1719" t="s">
        <v>38</v>
      </c>
      <c r="C1719" t="s">
        <v>50</v>
      </c>
      <c r="D1719" t="s">
        <v>47</v>
      </c>
      <c r="E1719">
        <v>21</v>
      </c>
      <c r="F1719" t="str">
        <f t="shared" si="26"/>
        <v>Average Per Ton1-in-10June Monthly System Peak Day30% Cycling21</v>
      </c>
      <c r="G1719">
        <v>0.66481159999999995</v>
      </c>
      <c r="H1719">
        <v>0.66481159999999995</v>
      </c>
      <c r="I1719">
        <v>75.522400000000005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1134</v>
      </c>
      <c r="P1719" t="s">
        <v>58</v>
      </c>
      <c r="Q1719" t="s">
        <v>60</v>
      </c>
      <c r="R1719" t="s">
        <v>68</v>
      </c>
    </row>
    <row r="1720" spans="1:18" x14ac:dyDescent="0.25">
      <c r="A1720" t="s">
        <v>28</v>
      </c>
      <c r="B1720" t="s">
        <v>38</v>
      </c>
      <c r="C1720" t="s">
        <v>50</v>
      </c>
      <c r="D1720" t="s">
        <v>47</v>
      </c>
      <c r="E1720">
        <v>21</v>
      </c>
      <c r="F1720" t="str">
        <f t="shared" si="26"/>
        <v>Average Per Premise1-in-10June Monthly System Peak Day30% Cycling21</v>
      </c>
      <c r="G1720">
        <v>7.3542579999999997</v>
      </c>
      <c r="H1720">
        <v>7.3542579999999997</v>
      </c>
      <c r="I1720">
        <v>75.522400000000005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1134</v>
      </c>
      <c r="P1720" t="s">
        <v>58</v>
      </c>
      <c r="Q1720" t="s">
        <v>60</v>
      </c>
      <c r="R1720" t="s">
        <v>68</v>
      </c>
    </row>
    <row r="1721" spans="1:18" x14ac:dyDescent="0.25">
      <c r="A1721" t="s">
        <v>29</v>
      </c>
      <c r="B1721" t="s">
        <v>38</v>
      </c>
      <c r="C1721" t="s">
        <v>50</v>
      </c>
      <c r="D1721" t="s">
        <v>47</v>
      </c>
      <c r="E1721">
        <v>21</v>
      </c>
      <c r="F1721" t="str">
        <f t="shared" si="26"/>
        <v>Average Per Device1-in-10June Monthly System Peak Day30% Cycling21</v>
      </c>
      <c r="G1721">
        <v>2.571609</v>
      </c>
      <c r="H1721">
        <v>2.571609</v>
      </c>
      <c r="I1721">
        <v>75.522400000000005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1134</v>
      </c>
      <c r="P1721" t="s">
        <v>58</v>
      </c>
      <c r="Q1721" t="s">
        <v>60</v>
      </c>
      <c r="R1721" t="s">
        <v>68</v>
      </c>
    </row>
    <row r="1722" spans="1:18" x14ac:dyDescent="0.25">
      <c r="A1722" t="s">
        <v>43</v>
      </c>
      <c r="B1722" t="s">
        <v>38</v>
      </c>
      <c r="C1722" t="s">
        <v>50</v>
      </c>
      <c r="D1722" t="s">
        <v>47</v>
      </c>
      <c r="E1722">
        <v>21</v>
      </c>
      <c r="F1722" t="str">
        <f t="shared" si="26"/>
        <v>Aggregate1-in-10June Monthly System Peak Day30% Cycling21</v>
      </c>
      <c r="G1722">
        <v>8.3397290000000002</v>
      </c>
      <c r="H1722">
        <v>8.3397290000000002</v>
      </c>
      <c r="I1722">
        <v>75.522400000000005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1134</v>
      </c>
      <c r="P1722" t="s">
        <v>58</v>
      </c>
      <c r="Q1722" t="s">
        <v>60</v>
      </c>
      <c r="R1722" t="s">
        <v>68</v>
      </c>
    </row>
    <row r="1723" spans="1:18" x14ac:dyDescent="0.25">
      <c r="A1723" t="s">
        <v>30</v>
      </c>
      <c r="B1723" t="s">
        <v>38</v>
      </c>
      <c r="C1723" t="s">
        <v>50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0.56993079999999996</v>
      </c>
      <c r="H1723">
        <v>0.56993079999999996</v>
      </c>
      <c r="I1723">
        <v>75.388499999999993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3540</v>
      </c>
      <c r="P1723" t="s">
        <v>58</v>
      </c>
      <c r="Q1723" t="s">
        <v>60</v>
      </c>
      <c r="R1723" t="s">
        <v>68</v>
      </c>
    </row>
    <row r="1724" spans="1:18" x14ac:dyDescent="0.25">
      <c r="A1724" t="s">
        <v>28</v>
      </c>
      <c r="B1724" t="s">
        <v>38</v>
      </c>
      <c r="C1724" t="s">
        <v>50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4.8084610000000003</v>
      </c>
      <c r="H1724">
        <v>4.8084610000000003</v>
      </c>
      <c r="I1724">
        <v>75.388499999999993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3540</v>
      </c>
      <c r="P1724" t="s">
        <v>58</v>
      </c>
      <c r="Q1724" t="s">
        <v>60</v>
      </c>
      <c r="R1724" t="s">
        <v>68</v>
      </c>
    </row>
    <row r="1725" spans="1:18" x14ac:dyDescent="0.25">
      <c r="A1725" t="s">
        <v>29</v>
      </c>
      <c r="B1725" t="s">
        <v>38</v>
      </c>
      <c r="C1725" t="s">
        <v>50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2.184822</v>
      </c>
      <c r="H1725">
        <v>2.184822</v>
      </c>
      <c r="I1725">
        <v>75.388499999999993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3540</v>
      </c>
      <c r="P1725" t="s">
        <v>58</v>
      </c>
      <c r="Q1725" t="s">
        <v>60</v>
      </c>
      <c r="R1725" t="s">
        <v>68</v>
      </c>
    </row>
    <row r="1726" spans="1:18" x14ac:dyDescent="0.25">
      <c r="A1726" t="s">
        <v>43</v>
      </c>
      <c r="B1726" t="s">
        <v>38</v>
      </c>
      <c r="C1726" t="s">
        <v>50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17.02195</v>
      </c>
      <c r="H1726">
        <v>17.02195</v>
      </c>
      <c r="I1726">
        <v>75.388499999999993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3540</v>
      </c>
      <c r="P1726" t="s">
        <v>58</v>
      </c>
      <c r="Q1726" t="s">
        <v>60</v>
      </c>
      <c r="R1726" t="s">
        <v>68</v>
      </c>
    </row>
    <row r="1727" spans="1:18" x14ac:dyDescent="0.25">
      <c r="A1727" t="s">
        <v>30</v>
      </c>
      <c r="B1727" t="s">
        <v>38</v>
      </c>
      <c r="C1727" t="s">
        <v>50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0.5929489</v>
      </c>
      <c r="H1727">
        <v>0.5929489</v>
      </c>
      <c r="I1727">
        <v>75.421000000000006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4674</v>
      </c>
      <c r="P1727" t="s">
        <v>58</v>
      </c>
      <c r="Q1727" t="s">
        <v>60</v>
      </c>
    </row>
    <row r="1728" spans="1:18" x14ac:dyDescent="0.25">
      <c r="A1728" t="s">
        <v>28</v>
      </c>
      <c r="B1728" t="s">
        <v>38</v>
      </c>
      <c r="C1728" t="s">
        <v>50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5.3803320000000001</v>
      </c>
      <c r="H1728">
        <v>5.3803320000000001</v>
      </c>
      <c r="I1728">
        <v>75.421000000000006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4674</v>
      </c>
      <c r="P1728" t="s">
        <v>58</v>
      </c>
      <c r="Q1728" t="s">
        <v>60</v>
      </c>
    </row>
    <row r="1729" spans="1:18" x14ac:dyDescent="0.25">
      <c r="A1729" t="s">
        <v>29</v>
      </c>
      <c r="B1729" t="s">
        <v>38</v>
      </c>
      <c r="C1729" t="s">
        <v>50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2.2791070000000002</v>
      </c>
      <c r="H1729">
        <v>2.2791079999999999</v>
      </c>
      <c r="I1729">
        <v>75.421000000000006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4674</v>
      </c>
      <c r="P1729" t="s">
        <v>58</v>
      </c>
      <c r="Q1729" t="s">
        <v>60</v>
      </c>
    </row>
    <row r="1730" spans="1:18" x14ac:dyDescent="0.25">
      <c r="A1730" t="s">
        <v>43</v>
      </c>
      <c r="B1730" t="s">
        <v>38</v>
      </c>
      <c r="C1730" t="s">
        <v>50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25.147670000000002</v>
      </c>
      <c r="H1730">
        <v>25.147670000000002</v>
      </c>
      <c r="I1730">
        <v>75.421000000000006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4674</v>
      </c>
      <c r="P1730" t="s">
        <v>58</v>
      </c>
      <c r="Q1730" t="s">
        <v>60</v>
      </c>
    </row>
    <row r="1731" spans="1:18" x14ac:dyDescent="0.25">
      <c r="A1731" t="s">
        <v>30</v>
      </c>
      <c r="B1731" t="s">
        <v>38</v>
      </c>
      <c r="C1731" t="s">
        <v>51</v>
      </c>
      <c r="D1731" t="s">
        <v>47</v>
      </c>
      <c r="E1731">
        <v>21</v>
      </c>
      <c r="F1731" t="str">
        <f t="shared" ref="F1731:F1794" si="27">CONCATENATE(A1731,B1731,C1731,D1731,E1731)</f>
        <v>Average Per Ton1-in-10May Monthly System Peak Day30% Cycling21</v>
      </c>
      <c r="G1731">
        <v>0.68410380000000004</v>
      </c>
      <c r="H1731">
        <v>0.68410389999999999</v>
      </c>
      <c r="I1731">
        <v>74.152900000000002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1134</v>
      </c>
      <c r="P1731" t="s">
        <v>58</v>
      </c>
      <c r="Q1731" t="s">
        <v>60</v>
      </c>
      <c r="R1731" t="s">
        <v>69</v>
      </c>
    </row>
    <row r="1732" spans="1:18" x14ac:dyDescent="0.25">
      <c r="A1732" t="s">
        <v>28</v>
      </c>
      <c r="B1732" t="s">
        <v>38</v>
      </c>
      <c r="C1732" t="s">
        <v>51</v>
      </c>
      <c r="D1732" t="s">
        <v>47</v>
      </c>
      <c r="E1732">
        <v>21</v>
      </c>
      <c r="F1732" t="str">
        <f t="shared" si="27"/>
        <v>Average Per Premise1-in-10May Monthly System Peak Day30% Cycling21</v>
      </c>
      <c r="G1732">
        <v>7.5676730000000001</v>
      </c>
      <c r="H1732">
        <v>7.5676730000000001</v>
      </c>
      <c r="I1732">
        <v>74.152900000000002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1134</v>
      </c>
      <c r="P1732" t="s">
        <v>58</v>
      </c>
      <c r="Q1732" t="s">
        <v>60</v>
      </c>
      <c r="R1732" t="s">
        <v>69</v>
      </c>
    </row>
    <row r="1733" spans="1:18" x14ac:dyDescent="0.25">
      <c r="A1733" t="s">
        <v>29</v>
      </c>
      <c r="B1733" t="s">
        <v>38</v>
      </c>
      <c r="C1733" t="s">
        <v>51</v>
      </c>
      <c r="D1733" t="s">
        <v>47</v>
      </c>
      <c r="E1733">
        <v>21</v>
      </c>
      <c r="F1733" t="str">
        <f t="shared" si="27"/>
        <v>Average Per Device1-in-10May Monthly System Peak Day30% Cycling21</v>
      </c>
      <c r="G1733">
        <v>2.6462349999999999</v>
      </c>
      <c r="H1733">
        <v>2.6462349999999999</v>
      </c>
      <c r="I1733">
        <v>74.152900000000002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1134</v>
      </c>
      <c r="P1733" t="s">
        <v>58</v>
      </c>
      <c r="Q1733" t="s">
        <v>60</v>
      </c>
      <c r="R1733" t="s">
        <v>69</v>
      </c>
    </row>
    <row r="1734" spans="1:18" x14ac:dyDescent="0.25">
      <c r="A1734" t="s">
        <v>43</v>
      </c>
      <c r="B1734" t="s">
        <v>38</v>
      </c>
      <c r="C1734" t="s">
        <v>51</v>
      </c>
      <c r="D1734" t="s">
        <v>47</v>
      </c>
      <c r="E1734">
        <v>21</v>
      </c>
      <c r="F1734" t="str">
        <f t="shared" si="27"/>
        <v>Aggregate1-in-10May Monthly System Peak Day30% Cycling21</v>
      </c>
      <c r="G1734">
        <v>8.5817409999999992</v>
      </c>
      <c r="H1734">
        <v>8.5817409999999992</v>
      </c>
      <c r="I1734">
        <v>74.152900000000002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1134</v>
      </c>
      <c r="P1734" t="s">
        <v>58</v>
      </c>
      <c r="Q1734" t="s">
        <v>60</v>
      </c>
      <c r="R1734" t="s">
        <v>69</v>
      </c>
    </row>
    <row r="1735" spans="1:18" x14ac:dyDescent="0.25">
      <c r="A1735" t="s">
        <v>30</v>
      </c>
      <c r="B1735" t="s">
        <v>38</v>
      </c>
      <c r="C1735" t="s">
        <v>51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0.60630050000000002</v>
      </c>
      <c r="H1735">
        <v>0.60630050000000002</v>
      </c>
      <c r="I1735">
        <v>74.125699999999995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3540</v>
      </c>
      <c r="P1735" t="s">
        <v>58</v>
      </c>
      <c r="Q1735" t="s">
        <v>60</v>
      </c>
      <c r="R1735" t="s">
        <v>69</v>
      </c>
    </row>
    <row r="1736" spans="1:18" x14ac:dyDescent="0.25">
      <c r="A1736" t="s">
        <v>28</v>
      </c>
      <c r="B1736" t="s">
        <v>38</v>
      </c>
      <c r="C1736" t="s">
        <v>51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5.1153089999999999</v>
      </c>
      <c r="H1736">
        <v>5.1153089999999999</v>
      </c>
      <c r="I1736">
        <v>74.125699999999995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3540</v>
      </c>
      <c r="P1736" t="s">
        <v>58</v>
      </c>
      <c r="Q1736" t="s">
        <v>60</v>
      </c>
      <c r="R1736" t="s">
        <v>69</v>
      </c>
    </row>
    <row r="1737" spans="1:18" x14ac:dyDescent="0.25">
      <c r="A1737" t="s">
        <v>29</v>
      </c>
      <c r="B1737" t="s">
        <v>38</v>
      </c>
      <c r="C1737" t="s">
        <v>51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2.3242449999999999</v>
      </c>
      <c r="H1737">
        <v>2.3242449999999999</v>
      </c>
      <c r="I1737">
        <v>74.125699999999995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3540</v>
      </c>
      <c r="P1737" t="s">
        <v>58</v>
      </c>
      <c r="Q1737" t="s">
        <v>60</v>
      </c>
      <c r="R1737" t="s">
        <v>69</v>
      </c>
    </row>
    <row r="1738" spans="1:18" x14ac:dyDescent="0.25">
      <c r="A1738" t="s">
        <v>43</v>
      </c>
      <c r="B1738" t="s">
        <v>38</v>
      </c>
      <c r="C1738" t="s">
        <v>51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18.10819</v>
      </c>
      <c r="H1738">
        <v>18.10819</v>
      </c>
      <c r="I1738">
        <v>74.125699999999995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3540</v>
      </c>
      <c r="P1738" t="s">
        <v>58</v>
      </c>
      <c r="Q1738" t="s">
        <v>60</v>
      </c>
      <c r="R1738" t="s">
        <v>69</v>
      </c>
    </row>
    <row r="1739" spans="1:18" x14ac:dyDescent="0.25">
      <c r="A1739" t="s">
        <v>30</v>
      </c>
      <c r="B1739" t="s">
        <v>38</v>
      </c>
      <c r="C1739" t="s">
        <v>51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0.62517560000000005</v>
      </c>
      <c r="H1739">
        <v>0.62517560000000005</v>
      </c>
      <c r="I1739">
        <v>74.132300000000001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4674</v>
      </c>
      <c r="P1739" t="s">
        <v>58</v>
      </c>
      <c r="Q1739" t="s">
        <v>60</v>
      </c>
    </row>
    <row r="1740" spans="1:18" x14ac:dyDescent="0.25">
      <c r="A1740" t="s">
        <v>28</v>
      </c>
      <c r="B1740" t="s">
        <v>38</v>
      </c>
      <c r="C1740" t="s">
        <v>51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5.6727530000000002</v>
      </c>
      <c r="H1740">
        <v>5.6727530000000002</v>
      </c>
      <c r="I1740">
        <v>74.132300000000001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4674</v>
      </c>
      <c r="P1740" t="s">
        <v>58</v>
      </c>
      <c r="Q1740" t="s">
        <v>60</v>
      </c>
    </row>
    <row r="1741" spans="1:18" x14ac:dyDescent="0.25">
      <c r="A1741" t="s">
        <v>29</v>
      </c>
      <c r="B1741" t="s">
        <v>38</v>
      </c>
      <c r="C1741" t="s">
        <v>51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2.4029769999999999</v>
      </c>
      <c r="H1741">
        <v>2.4029769999999999</v>
      </c>
      <c r="I1741">
        <v>74.132300000000001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4674</v>
      </c>
      <c r="P1741" t="s">
        <v>58</v>
      </c>
      <c r="Q1741" t="s">
        <v>60</v>
      </c>
    </row>
    <row r="1742" spans="1:18" x14ac:dyDescent="0.25">
      <c r="A1742" t="s">
        <v>43</v>
      </c>
      <c r="B1742" t="s">
        <v>38</v>
      </c>
      <c r="C1742" t="s">
        <v>51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26.51445</v>
      </c>
      <c r="H1742">
        <v>26.51445</v>
      </c>
      <c r="I1742">
        <v>74.132300000000001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4674</v>
      </c>
      <c r="P1742" t="s">
        <v>58</v>
      </c>
      <c r="Q1742" t="s">
        <v>60</v>
      </c>
    </row>
    <row r="1743" spans="1:18" x14ac:dyDescent="0.25">
      <c r="A1743" t="s">
        <v>30</v>
      </c>
      <c r="B1743" t="s">
        <v>38</v>
      </c>
      <c r="C1743" t="s">
        <v>52</v>
      </c>
      <c r="D1743" t="s">
        <v>47</v>
      </c>
      <c r="E1743">
        <v>21</v>
      </c>
      <c r="F1743" t="str">
        <f t="shared" si="27"/>
        <v>Average Per Ton1-in-10October Monthly System Peak Day30% Cycling21</v>
      </c>
      <c r="G1743">
        <v>0.68598780000000004</v>
      </c>
      <c r="H1743">
        <v>0.68598780000000004</v>
      </c>
      <c r="I1743">
        <v>75.993099999999998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1134</v>
      </c>
      <c r="P1743" t="s">
        <v>58</v>
      </c>
      <c r="Q1743" t="s">
        <v>60</v>
      </c>
      <c r="R1743" t="s">
        <v>70</v>
      </c>
    </row>
    <row r="1744" spans="1:18" x14ac:dyDescent="0.25">
      <c r="A1744" t="s">
        <v>28</v>
      </c>
      <c r="B1744" t="s">
        <v>38</v>
      </c>
      <c r="C1744" t="s">
        <v>52</v>
      </c>
      <c r="D1744" t="s">
        <v>47</v>
      </c>
      <c r="E1744">
        <v>21</v>
      </c>
      <c r="F1744" t="str">
        <f t="shared" si="27"/>
        <v>Average Per Premise1-in-10October Monthly System Peak Day30% Cycling21</v>
      </c>
      <c r="G1744">
        <v>7.5885129999999998</v>
      </c>
      <c r="H1744">
        <v>7.5885129999999998</v>
      </c>
      <c r="I1744">
        <v>75.993099999999998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1134</v>
      </c>
      <c r="P1744" t="s">
        <v>58</v>
      </c>
      <c r="Q1744" t="s">
        <v>60</v>
      </c>
      <c r="R1744" t="s">
        <v>70</v>
      </c>
    </row>
    <row r="1745" spans="1:18" x14ac:dyDescent="0.25">
      <c r="A1745" t="s">
        <v>29</v>
      </c>
      <c r="B1745" t="s">
        <v>38</v>
      </c>
      <c r="C1745" t="s">
        <v>52</v>
      </c>
      <c r="D1745" t="s">
        <v>47</v>
      </c>
      <c r="E1745">
        <v>21</v>
      </c>
      <c r="F1745" t="str">
        <f t="shared" si="27"/>
        <v>Average Per Device1-in-10October Monthly System Peak Day30% Cycling21</v>
      </c>
      <c r="G1745">
        <v>2.6535229999999999</v>
      </c>
      <c r="H1745">
        <v>2.6535229999999999</v>
      </c>
      <c r="I1745">
        <v>75.993099999999998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1134</v>
      </c>
      <c r="P1745" t="s">
        <v>58</v>
      </c>
      <c r="Q1745" t="s">
        <v>60</v>
      </c>
      <c r="R1745" t="s">
        <v>70</v>
      </c>
    </row>
    <row r="1746" spans="1:18" x14ac:dyDescent="0.25">
      <c r="A1746" t="s">
        <v>43</v>
      </c>
      <c r="B1746" t="s">
        <v>38</v>
      </c>
      <c r="C1746" t="s">
        <v>52</v>
      </c>
      <c r="D1746" t="s">
        <v>47</v>
      </c>
      <c r="E1746">
        <v>21</v>
      </c>
      <c r="F1746" t="str">
        <f t="shared" si="27"/>
        <v>Aggregate1-in-10October Monthly System Peak Day30% Cycling21</v>
      </c>
      <c r="G1746">
        <v>8.6053739999999994</v>
      </c>
      <c r="H1746">
        <v>8.6053739999999994</v>
      </c>
      <c r="I1746">
        <v>75.993099999999998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1134</v>
      </c>
      <c r="P1746" t="s">
        <v>58</v>
      </c>
      <c r="Q1746" t="s">
        <v>60</v>
      </c>
      <c r="R1746" t="s">
        <v>70</v>
      </c>
    </row>
    <row r="1747" spans="1:18" x14ac:dyDescent="0.25">
      <c r="A1747" t="s">
        <v>30</v>
      </c>
      <c r="B1747" t="s">
        <v>38</v>
      </c>
      <c r="C1747" t="s">
        <v>52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0.60900900000000002</v>
      </c>
      <c r="H1747">
        <v>0.60900889999999996</v>
      </c>
      <c r="I1747">
        <v>76.131399999999999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3540</v>
      </c>
      <c r="P1747" t="s">
        <v>58</v>
      </c>
      <c r="Q1747" t="s">
        <v>60</v>
      </c>
      <c r="R1747" t="s">
        <v>70</v>
      </c>
    </row>
    <row r="1748" spans="1:18" x14ac:dyDescent="0.25">
      <c r="A1748" t="s">
        <v>28</v>
      </c>
      <c r="B1748" t="s">
        <v>38</v>
      </c>
      <c r="C1748" t="s">
        <v>52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5.1381600000000001</v>
      </c>
      <c r="H1748">
        <v>5.1381600000000001</v>
      </c>
      <c r="I1748">
        <v>76.131399999999999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3540</v>
      </c>
      <c r="P1748" t="s">
        <v>58</v>
      </c>
      <c r="Q1748" t="s">
        <v>60</v>
      </c>
      <c r="R1748" t="s">
        <v>70</v>
      </c>
    </row>
    <row r="1749" spans="1:18" x14ac:dyDescent="0.25">
      <c r="A1749" t="s">
        <v>29</v>
      </c>
      <c r="B1749" t="s">
        <v>38</v>
      </c>
      <c r="C1749" t="s">
        <v>52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2.3346279999999999</v>
      </c>
      <c r="H1749">
        <v>2.3346279999999999</v>
      </c>
      <c r="I1749">
        <v>76.131399999999999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3540</v>
      </c>
      <c r="P1749" t="s">
        <v>58</v>
      </c>
      <c r="Q1749" t="s">
        <v>60</v>
      </c>
      <c r="R1749" t="s">
        <v>70</v>
      </c>
    </row>
    <row r="1750" spans="1:18" x14ac:dyDescent="0.25">
      <c r="A1750" t="s">
        <v>43</v>
      </c>
      <c r="B1750" t="s">
        <v>38</v>
      </c>
      <c r="C1750" t="s">
        <v>52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18.18909</v>
      </c>
      <c r="H1750">
        <v>18.18909</v>
      </c>
      <c r="I1750">
        <v>76.131399999999999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3540</v>
      </c>
      <c r="P1750" t="s">
        <v>58</v>
      </c>
      <c r="Q1750" t="s">
        <v>60</v>
      </c>
      <c r="R1750" t="s">
        <v>70</v>
      </c>
    </row>
    <row r="1751" spans="1:18" x14ac:dyDescent="0.25">
      <c r="A1751" t="s">
        <v>30</v>
      </c>
      <c r="B1751" t="s">
        <v>38</v>
      </c>
      <c r="C1751" t="s">
        <v>52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0.62768400000000002</v>
      </c>
      <c r="H1751">
        <v>0.62768400000000002</v>
      </c>
      <c r="I1751">
        <v>76.097899999999996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4674</v>
      </c>
      <c r="P1751" t="s">
        <v>58</v>
      </c>
      <c r="Q1751" t="s">
        <v>60</v>
      </c>
    </row>
    <row r="1752" spans="1:18" x14ac:dyDescent="0.25">
      <c r="A1752" t="s">
        <v>28</v>
      </c>
      <c r="B1752" t="s">
        <v>38</v>
      </c>
      <c r="C1752" t="s">
        <v>52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5.6955140000000002</v>
      </c>
      <c r="H1752">
        <v>5.6955140000000002</v>
      </c>
      <c r="I1752">
        <v>76.097899999999996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4674</v>
      </c>
      <c r="P1752" t="s">
        <v>58</v>
      </c>
      <c r="Q1752" t="s">
        <v>60</v>
      </c>
    </row>
    <row r="1753" spans="1:18" x14ac:dyDescent="0.25">
      <c r="A1753" t="s">
        <v>29</v>
      </c>
      <c r="B1753" t="s">
        <v>38</v>
      </c>
      <c r="C1753" t="s">
        <v>52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2.4126180000000002</v>
      </c>
      <c r="H1753">
        <v>2.4126180000000002</v>
      </c>
      <c r="I1753">
        <v>76.097899999999996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4674</v>
      </c>
      <c r="P1753" t="s">
        <v>58</v>
      </c>
      <c r="Q1753" t="s">
        <v>60</v>
      </c>
    </row>
    <row r="1754" spans="1:18" x14ac:dyDescent="0.25">
      <c r="A1754" t="s">
        <v>43</v>
      </c>
      <c r="B1754" t="s">
        <v>38</v>
      </c>
      <c r="C1754" t="s">
        <v>52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26.620830000000002</v>
      </c>
      <c r="H1754">
        <v>26.620830000000002</v>
      </c>
      <c r="I1754">
        <v>76.097899999999996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4674</v>
      </c>
      <c r="P1754" t="s">
        <v>58</v>
      </c>
      <c r="Q1754" t="s">
        <v>60</v>
      </c>
    </row>
    <row r="1755" spans="1:18" x14ac:dyDescent="0.25">
      <c r="A1755" t="s">
        <v>30</v>
      </c>
      <c r="B1755" t="s">
        <v>38</v>
      </c>
      <c r="C1755" t="s">
        <v>53</v>
      </c>
      <c r="D1755" t="s">
        <v>47</v>
      </c>
      <c r="E1755">
        <v>21</v>
      </c>
      <c r="F1755" t="str">
        <f t="shared" si="27"/>
        <v>Average Per Ton1-in-10September Monthly System Peak Day30% Cycling21</v>
      </c>
      <c r="G1755">
        <v>0.72073129999999996</v>
      </c>
      <c r="H1755">
        <v>0.72073129999999996</v>
      </c>
      <c r="I1755">
        <v>79.791200000000003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1134</v>
      </c>
      <c r="P1755" t="s">
        <v>58</v>
      </c>
      <c r="Q1755" t="s">
        <v>60</v>
      </c>
      <c r="R1755" t="s">
        <v>71</v>
      </c>
    </row>
    <row r="1756" spans="1:18" x14ac:dyDescent="0.25">
      <c r="A1756" t="s">
        <v>28</v>
      </c>
      <c r="B1756" t="s">
        <v>38</v>
      </c>
      <c r="C1756" t="s">
        <v>53</v>
      </c>
      <c r="D1756" t="s">
        <v>47</v>
      </c>
      <c r="E1756">
        <v>21</v>
      </c>
      <c r="F1756" t="str">
        <f t="shared" si="27"/>
        <v>Average Per Premise1-in-10September Monthly System Peak Day30% Cycling21</v>
      </c>
      <c r="G1756">
        <v>7.9728519999999996</v>
      </c>
      <c r="H1756">
        <v>7.9728519999999996</v>
      </c>
      <c r="I1756">
        <v>79.791200000000003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1134</v>
      </c>
      <c r="P1756" t="s">
        <v>58</v>
      </c>
      <c r="Q1756" t="s">
        <v>60</v>
      </c>
      <c r="R1756" t="s">
        <v>71</v>
      </c>
    </row>
    <row r="1757" spans="1:18" x14ac:dyDescent="0.25">
      <c r="A1757" t="s">
        <v>29</v>
      </c>
      <c r="B1757" t="s">
        <v>38</v>
      </c>
      <c r="C1757" t="s">
        <v>53</v>
      </c>
      <c r="D1757" t="s">
        <v>47</v>
      </c>
      <c r="E1757">
        <v>21</v>
      </c>
      <c r="F1757" t="str">
        <f t="shared" si="27"/>
        <v>Average Per Device1-in-10September Monthly System Peak Day30% Cycling21</v>
      </c>
      <c r="G1757">
        <v>2.7879170000000002</v>
      </c>
      <c r="H1757">
        <v>2.7879170000000002</v>
      </c>
      <c r="I1757">
        <v>79.791200000000003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1134</v>
      </c>
      <c r="P1757" t="s">
        <v>58</v>
      </c>
      <c r="Q1757" t="s">
        <v>60</v>
      </c>
      <c r="R1757" t="s">
        <v>71</v>
      </c>
    </row>
    <row r="1758" spans="1:18" x14ac:dyDescent="0.25">
      <c r="A1758" t="s">
        <v>43</v>
      </c>
      <c r="B1758" t="s">
        <v>38</v>
      </c>
      <c r="C1758" t="s">
        <v>53</v>
      </c>
      <c r="D1758" t="s">
        <v>47</v>
      </c>
      <c r="E1758">
        <v>21</v>
      </c>
      <c r="F1758" t="str">
        <f t="shared" si="27"/>
        <v>Aggregate1-in-10September Monthly System Peak Day30% Cycling21</v>
      </c>
      <c r="G1758">
        <v>9.0412140000000001</v>
      </c>
      <c r="H1758">
        <v>9.0412140000000001</v>
      </c>
      <c r="I1758">
        <v>79.791200000000003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1134</v>
      </c>
      <c r="P1758" t="s">
        <v>58</v>
      </c>
      <c r="Q1758" t="s">
        <v>60</v>
      </c>
      <c r="R1758" t="s">
        <v>71</v>
      </c>
    </row>
    <row r="1759" spans="1:18" x14ac:dyDescent="0.25">
      <c r="A1759" t="s">
        <v>30</v>
      </c>
      <c r="B1759" t="s">
        <v>38</v>
      </c>
      <c r="C1759" t="s">
        <v>53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0.66980839999999997</v>
      </c>
      <c r="H1759">
        <v>0.66980839999999997</v>
      </c>
      <c r="I1759">
        <v>79.872900000000001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3540</v>
      </c>
      <c r="P1759" t="s">
        <v>58</v>
      </c>
      <c r="Q1759" t="s">
        <v>60</v>
      </c>
      <c r="R1759" t="s">
        <v>71</v>
      </c>
    </row>
    <row r="1760" spans="1:18" x14ac:dyDescent="0.25">
      <c r="A1760" t="s">
        <v>28</v>
      </c>
      <c r="B1760" t="s">
        <v>38</v>
      </c>
      <c r="C1760" t="s">
        <v>53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5.6511209999999998</v>
      </c>
      <c r="H1760">
        <v>5.6511209999999998</v>
      </c>
      <c r="I1760">
        <v>79.872900000000001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3540</v>
      </c>
      <c r="P1760" t="s">
        <v>58</v>
      </c>
      <c r="Q1760" t="s">
        <v>60</v>
      </c>
      <c r="R1760" t="s">
        <v>71</v>
      </c>
    </row>
    <row r="1761" spans="1:18" x14ac:dyDescent="0.25">
      <c r="A1761" t="s">
        <v>29</v>
      </c>
      <c r="B1761" t="s">
        <v>38</v>
      </c>
      <c r="C1761" t="s">
        <v>53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2.5677020000000002</v>
      </c>
      <c r="H1761">
        <v>2.5677020000000002</v>
      </c>
      <c r="I1761">
        <v>79.872900000000001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3540</v>
      </c>
      <c r="P1761" t="s">
        <v>58</v>
      </c>
      <c r="Q1761" t="s">
        <v>60</v>
      </c>
      <c r="R1761" t="s">
        <v>71</v>
      </c>
    </row>
    <row r="1762" spans="1:18" x14ac:dyDescent="0.25">
      <c r="A1762" t="s">
        <v>43</v>
      </c>
      <c r="B1762" t="s">
        <v>38</v>
      </c>
      <c r="C1762" t="s">
        <v>53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20.00497</v>
      </c>
      <c r="H1762">
        <v>20.00497</v>
      </c>
      <c r="I1762">
        <v>79.872900000000001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3540</v>
      </c>
      <c r="P1762" t="s">
        <v>58</v>
      </c>
      <c r="Q1762" t="s">
        <v>60</v>
      </c>
      <c r="R1762" t="s">
        <v>71</v>
      </c>
    </row>
    <row r="1763" spans="1:18" x14ac:dyDescent="0.25">
      <c r="A1763" t="s">
        <v>30</v>
      </c>
      <c r="B1763" t="s">
        <v>38</v>
      </c>
      <c r="C1763" t="s">
        <v>53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0.6821623</v>
      </c>
      <c r="H1763">
        <v>0.6821623</v>
      </c>
      <c r="I1763">
        <v>79.853099999999998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4674</v>
      </c>
      <c r="P1763" t="s">
        <v>58</v>
      </c>
      <c r="Q1763" t="s">
        <v>60</v>
      </c>
    </row>
    <row r="1764" spans="1:18" x14ac:dyDescent="0.25">
      <c r="A1764" t="s">
        <v>28</v>
      </c>
      <c r="B1764" t="s">
        <v>38</v>
      </c>
      <c r="C1764" t="s">
        <v>53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6.1898419999999996</v>
      </c>
      <c r="H1764">
        <v>6.1898419999999996</v>
      </c>
      <c r="I1764">
        <v>79.853099999999998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4674</v>
      </c>
      <c r="P1764" t="s">
        <v>58</v>
      </c>
      <c r="Q1764" t="s">
        <v>60</v>
      </c>
    </row>
    <row r="1765" spans="1:18" x14ac:dyDescent="0.25">
      <c r="A1765" t="s">
        <v>29</v>
      </c>
      <c r="B1765" t="s">
        <v>38</v>
      </c>
      <c r="C1765" t="s">
        <v>53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2.6220159999999999</v>
      </c>
      <c r="H1765">
        <v>2.6220159999999999</v>
      </c>
      <c r="I1765">
        <v>79.853099999999998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4674</v>
      </c>
      <c r="P1765" t="s">
        <v>58</v>
      </c>
      <c r="Q1765" t="s">
        <v>60</v>
      </c>
    </row>
    <row r="1766" spans="1:18" x14ac:dyDescent="0.25">
      <c r="A1766" t="s">
        <v>43</v>
      </c>
      <c r="B1766" t="s">
        <v>38</v>
      </c>
      <c r="C1766" t="s">
        <v>53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28.931319999999999</v>
      </c>
      <c r="H1766">
        <v>28.931319999999999</v>
      </c>
      <c r="I1766">
        <v>79.853099999999998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4674</v>
      </c>
      <c r="P1766" t="s">
        <v>58</v>
      </c>
      <c r="Q1766" t="s">
        <v>60</v>
      </c>
    </row>
    <row r="1767" spans="1:18" x14ac:dyDescent="0.25">
      <c r="A1767" t="s">
        <v>30</v>
      </c>
      <c r="B1767" t="s">
        <v>38</v>
      </c>
      <c r="C1767" t="s">
        <v>48</v>
      </c>
      <c r="D1767" t="s">
        <v>47</v>
      </c>
      <c r="E1767">
        <v>22</v>
      </c>
      <c r="F1767" t="str">
        <f t="shared" si="27"/>
        <v>Average Per Ton1-in-10August Monthly System Peak Day30% Cycling22</v>
      </c>
      <c r="G1767">
        <v>0.61608439999999998</v>
      </c>
      <c r="H1767">
        <v>0.61608439999999998</v>
      </c>
      <c r="I1767">
        <v>76.083200000000005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1134</v>
      </c>
      <c r="P1767" t="s">
        <v>58</v>
      </c>
      <c r="Q1767" t="s">
        <v>60</v>
      </c>
      <c r="R1767" t="s">
        <v>66</v>
      </c>
    </row>
    <row r="1768" spans="1:18" x14ac:dyDescent="0.25">
      <c r="A1768" t="s">
        <v>28</v>
      </c>
      <c r="B1768" t="s">
        <v>38</v>
      </c>
      <c r="C1768" t="s">
        <v>48</v>
      </c>
      <c r="D1768" t="s">
        <v>47</v>
      </c>
      <c r="E1768">
        <v>22</v>
      </c>
      <c r="F1768" t="str">
        <f t="shared" si="27"/>
        <v>Average Per Premise1-in-10August Monthly System Peak Day30% Cycling22</v>
      </c>
      <c r="G1768">
        <v>6.8152299999999997</v>
      </c>
      <c r="H1768">
        <v>6.8152299999999997</v>
      </c>
      <c r="I1768">
        <v>76.083200000000005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1134</v>
      </c>
      <c r="P1768" t="s">
        <v>58</v>
      </c>
      <c r="Q1768" t="s">
        <v>60</v>
      </c>
      <c r="R1768" t="s">
        <v>66</v>
      </c>
    </row>
    <row r="1769" spans="1:18" x14ac:dyDescent="0.25">
      <c r="A1769" t="s">
        <v>29</v>
      </c>
      <c r="B1769" t="s">
        <v>38</v>
      </c>
      <c r="C1769" t="s">
        <v>48</v>
      </c>
      <c r="D1769" t="s">
        <v>47</v>
      </c>
      <c r="E1769">
        <v>22</v>
      </c>
      <c r="F1769" t="str">
        <f t="shared" si="27"/>
        <v>Average Per Device1-in-10August Monthly System Peak Day30% Cycling22</v>
      </c>
      <c r="G1769">
        <v>2.383124</v>
      </c>
      <c r="H1769">
        <v>2.383124</v>
      </c>
      <c r="I1769">
        <v>76.083200000000005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1134</v>
      </c>
      <c r="P1769" t="s">
        <v>58</v>
      </c>
      <c r="Q1769" t="s">
        <v>60</v>
      </c>
      <c r="R1769" t="s">
        <v>66</v>
      </c>
    </row>
    <row r="1770" spans="1:18" x14ac:dyDescent="0.25">
      <c r="A1770" t="s">
        <v>43</v>
      </c>
      <c r="B1770" t="s">
        <v>38</v>
      </c>
      <c r="C1770" t="s">
        <v>48</v>
      </c>
      <c r="D1770" t="s">
        <v>47</v>
      </c>
      <c r="E1770">
        <v>22</v>
      </c>
      <c r="F1770" t="str">
        <f t="shared" si="27"/>
        <v>Aggregate1-in-10August Monthly System Peak Day30% Cycling22</v>
      </c>
      <c r="G1770">
        <v>7.7284709999999999</v>
      </c>
      <c r="H1770">
        <v>7.7284709999999999</v>
      </c>
      <c r="I1770">
        <v>76.083200000000005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1134</v>
      </c>
      <c r="P1770" t="s">
        <v>58</v>
      </c>
      <c r="Q1770" t="s">
        <v>60</v>
      </c>
      <c r="R1770" t="s">
        <v>66</v>
      </c>
    </row>
    <row r="1771" spans="1:18" x14ac:dyDescent="0.25">
      <c r="A1771" t="s">
        <v>30</v>
      </c>
      <c r="B1771" t="s">
        <v>38</v>
      </c>
      <c r="C1771" t="s">
        <v>48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0.55955829999999995</v>
      </c>
      <c r="H1771">
        <v>0.55955840000000001</v>
      </c>
      <c r="I1771">
        <v>75.994299999999996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3540</v>
      </c>
      <c r="P1771" t="s">
        <v>58</v>
      </c>
      <c r="Q1771" t="s">
        <v>60</v>
      </c>
      <c r="R1771" t="s">
        <v>66</v>
      </c>
    </row>
    <row r="1772" spans="1:18" x14ac:dyDescent="0.25">
      <c r="A1772" t="s">
        <v>28</v>
      </c>
      <c r="B1772" t="s">
        <v>38</v>
      </c>
      <c r="C1772" t="s">
        <v>48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4.7209490000000001</v>
      </c>
      <c r="H1772">
        <v>4.7209490000000001</v>
      </c>
      <c r="I1772">
        <v>75.994299999999996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3540</v>
      </c>
      <c r="P1772" t="s">
        <v>58</v>
      </c>
      <c r="Q1772" t="s">
        <v>60</v>
      </c>
      <c r="R1772" t="s">
        <v>66</v>
      </c>
    </row>
    <row r="1773" spans="1:18" x14ac:dyDescent="0.25">
      <c r="A1773" t="s">
        <v>29</v>
      </c>
      <c r="B1773" t="s">
        <v>38</v>
      </c>
      <c r="C1773" t="s">
        <v>48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2.14506</v>
      </c>
      <c r="H1773">
        <v>2.14506</v>
      </c>
      <c r="I1773">
        <v>75.994299999999996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3540</v>
      </c>
      <c r="P1773" t="s">
        <v>58</v>
      </c>
      <c r="Q1773" t="s">
        <v>60</v>
      </c>
      <c r="R1773" t="s">
        <v>66</v>
      </c>
    </row>
    <row r="1774" spans="1:18" x14ac:dyDescent="0.25">
      <c r="A1774" t="s">
        <v>43</v>
      </c>
      <c r="B1774" t="s">
        <v>38</v>
      </c>
      <c r="C1774" t="s">
        <v>48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16.712160000000001</v>
      </c>
      <c r="H1774">
        <v>16.712160000000001</v>
      </c>
      <c r="I1774">
        <v>75.994299999999996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3540</v>
      </c>
      <c r="P1774" t="s">
        <v>58</v>
      </c>
      <c r="Q1774" t="s">
        <v>60</v>
      </c>
      <c r="R1774" t="s">
        <v>66</v>
      </c>
    </row>
    <row r="1775" spans="1:18" x14ac:dyDescent="0.25">
      <c r="A1775" t="s">
        <v>30</v>
      </c>
      <c r="B1775" t="s">
        <v>38</v>
      </c>
      <c r="C1775" t="s">
        <v>48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0.57327150000000004</v>
      </c>
      <c r="H1775">
        <v>0.57327159999999999</v>
      </c>
      <c r="I1775">
        <v>76.015900000000002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4674</v>
      </c>
      <c r="P1775" t="s">
        <v>58</v>
      </c>
      <c r="Q1775" t="s">
        <v>60</v>
      </c>
    </row>
    <row r="1776" spans="1:18" x14ac:dyDescent="0.25">
      <c r="A1776" t="s">
        <v>28</v>
      </c>
      <c r="B1776" t="s">
        <v>38</v>
      </c>
      <c r="C1776" t="s">
        <v>48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5.2017829999999998</v>
      </c>
      <c r="H1776">
        <v>5.2017829999999998</v>
      </c>
      <c r="I1776">
        <v>76.015900000000002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4674</v>
      </c>
      <c r="P1776" t="s">
        <v>58</v>
      </c>
      <c r="Q1776" t="s">
        <v>60</v>
      </c>
    </row>
    <row r="1777" spans="1:18" x14ac:dyDescent="0.25">
      <c r="A1777" t="s">
        <v>29</v>
      </c>
      <c r="B1777" t="s">
        <v>38</v>
      </c>
      <c r="C1777" t="s">
        <v>48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2.2034739999999999</v>
      </c>
      <c r="H1777">
        <v>2.2034739999999999</v>
      </c>
      <c r="I1777">
        <v>76.015900000000002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4674</v>
      </c>
      <c r="P1777" t="s">
        <v>58</v>
      </c>
      <c r="Q1777" t="s">
        <v>60</v>
      </c>
    </row>
    <row r="1778" spans="1:18" x14ac:dyDescent="0.25">
      <c r="A1778" t="s">
        <v>43</v>
      </c>
      <c r="B1778" t="s">
        <v>38</v>
      </c>
      <c r="C1778" t="s">
        <v>48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24.313130000000001</v>
      </c>
      <c r="H1778">
        <v>24.313140000000001</v>
      </c>
      <c r="I1778">
        <v>76.015900000000002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4674</v>
      </c>
      <c r="P1778" t="s">
        <v>58</v>
      </c>
      <c r="Q1778" t="s">
        <v>60</v>
      </c>
    </row>
    <row r="1779" spans="1:18" x14ac:dyDescent="0.25">
      <c r="A1779" t="s">
        <v>30</v>
      </c>
      <c r="B1779" t="s">
        <v>38</v>
      </c>
      <c r="C1779" t="s">
        <v>37</v>
      </c>
      <c r="D1779" t="s">
        <v>47</v>
      </c>
      <c r="E1779">
        <v>22</v>
      </c>
      <c r="F1779" t="str">
        <f t="shared" si="27"/>
        <v>Average Per Ton1-in-10August Typical Event Day30% Cycling22</v>
      </c>
      <c r="G1779">
        <v>0.60956630000000001</v>
      </c>
      <c r="H1779">
        <v>0.60956630000000001</v>
      </c>
      <c r="I1779">
        <v>75.267099999999999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1134</v>
      </c>
      <c r="P1779" t="s">
        <v>58</v>
      </c>
      <c r="Q1779" t="s">
        <v>60</v>
      </c>
      <c r="R1779" t="s">
        <v>66</v>
      </c>
    </row>
    <row r="1780" spans="1:18" x14ac:dyDescent="0.25">
      <c r="A1780" t="s">
        <v>28</v>
      </c>
      <c r="B1780" t="s">
        <v>38</v>
      </c>
      <c r="C1780" t="s">
        <v>37</v>
      </c>
      <c r="D1780" t="s">
        <v>47</v>
      </c>
      <c r="E1780">
        <v>22</v>
      </c>
      <c r="F1780" t="str">
        <f t="shared" si="27"/>
        <v>Average Per Premise1-in-10August Typical Event Day30% Cycling22</v>
      </c>
      <c r="G1780">
        <v>6.7431260000000002</v>
      </c>
      <c r="H1780">
        <v>6.7431260000000002</v>
      </c>
      <c r="I1780">
        <v>75.267099999999999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1134</v>
      </c>
      <c r="P1780" t="s">
        <v>58</v>
      </c>
      <c r="Q1780" t="s">
        <v>60</v>
      </c>
      <c r="R1780" t="s">
        <v>66</v>
      </c>
    </row>
    <row r="1781" spans="1:18" x14ac:dyDescent="0.25">
      <c r="A1781" t="s">
        <v>29</v>
      </c>
      <c r="B1781" t="s">
        <v>38</v>
      </c>
      <c r="C1781" t="s">
        <v>37</v>
      </c>
      <c r="D1781" t="s">
        <v>47</v>
      </c>
      <c r="E1781">
        <v>22</v>
      </c>
      <c r="F1781" t="str">
        <f t="shared" si="27"/>
        <v>Average Per Device1-in-10August Typical Event Day30% Cycling22</v>
      </c>
      <c r="G1781">
        <v>2.3579110000000001</v>
      </c>
      <c r="H1781">
        <v>2.3579110000000001</v>
      </c>
      <c r="I1781">
        <v>75.267099999999999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1134</v>
      </c>
      <c r="P1781" t="s">
        <v>58</v>
      </c>
      <c r="Q1781" t="s">
        <v>60</v>
      </c>
      <c r="R1781" t="s">
        <v>66</v>
      </c>
    </row>
    <row r="1782" spans="1:18" x14ac:dyDescent="0.25">
      <c r="A1782" t="s">
        <v>43</v>
      </c>
      <c r="B1782" t="s">
        <v>38</v>
      </c>
      <c r="C1782" t="s">
        <v>37</v>
      </c>
      <c r="D1782" t="s">
        <v>47</v>
      </c>
      <c r="E1782">
        <v>22</v>
      </c>
      <c r="F1782" t="str">
        <f t="shared" si="27"/>
        <v>Aggregate1-in-10August Typical Event Day30% Cycling22</v>
      </c>
      <c r="G1782">
        <v>7.6467049999999999</v>
      </c>
      <c r="H1782">
        <v>7.6467049999999999</v>
      </c>
      <c r="I1782">
        <v>75.267099999999999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1134</v>
      </c>
      <c r="P1782" t="s">
        <v>58</v>
      </c>
      <c r="Q1782" t="s">
        <v>60</v>
      </c>
      <c r="R1782" t="s">
        <v>66</v>
      </c>
    </row>
    <row r="1783" spans="1:18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0.54668689999999998</v>
      </c>
      <c r="H1783">
        <v>0.54668689999999998</v>
      </c>
      <c r="I1783">
        <v>75.278899999999993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3540</v>
      </c>
      <c r="P1783" t="s">
        <v>58</v>
      </c>
      <c r="Q1783" t="s">
        <v>60</v>
      </c>
      <c r="R1783" t="s">
        <v>66</v>
      </c>
    </row>
    <row r="1784" spans="1:18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4.6123539999999998</v>
      </c>
      <c r="H1784">
        <v>4.6123539999999998</v>
      </c>
      <c r="I1784">
        <v>75.278899999999993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3540</v>
      </c>
      <c r="P1784" t="s">
        <v>58</v>
      </c>
      <c r="Q1784" t="s">
        <v>60</v>
      </c>
      <c r="R1784" t="s">
        <v>66</v>
      </c>
    </row>
    <row r="1785" spans="1:18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2.0957170000000001</v>
      </c>
      <c r="H1785">
        <v>2.0957170000000001</v>
      </c>
      <c r="I1785">
        <v>75.278899999999993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3540</v>
      </c>
      <c r="P1785" t="s">
        <v>58</v>
      </c>
      <c r="Q1785" t="s">
        <v>60</v>
      </c>
      <c r="R1785" t="s">
        <v>66</v>
      </c>
    </row>
    <row r="1786" spans="1:18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16.327729999999999</v>
      </c>
      <c r="H1786">
        <v>16.327729999999999</v>
      </c>
      <c r="I1786">
        <v>75.278899999999993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3540</v>
      </c>
      <c r="P1786" t="s">
        <v>58</v>
      </c>
      <c r="Q1786" t="s">
        <v>60</v>
      </c>
      <c r="R1786" t="s">
        <v>66</v>
      </c>
    </row>
    <row r="1787" spans="1:18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0.56194149999999998</v>
      </c>
      <c r="H1787">
        <v>0.56194149999999998</v>
      </c>
      <c r="I1787">
        <v>75.2761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4674</v>
      </c>
      <c r="P1787" t="s">
        <v>58</v>
      </c>
      <c r="Q1787" t="s">
        <v>60</v>
      </c>
    </row>
    <row r="1788" spans="1:18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5.0989760000000004</v>
      </c>
      <c r="H1788">
        <v>5.0989760000000004</v>
      </c>
      <c r="I1788">
        <v>75.2761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4674</v>
      </c>
      <c r="P1788" t="s">
        <v>58</v>
      </c>
      <c r="Q1788" t="s">
        <v>60</v>
      </c>
    </row>
    <row r="1789" spans="1:18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2.1599249999999999</v>
      </c>
      <c r="H1789">
        <v>2.1599249999999999</v>
      </c>
      <c r="I1789">
        <v>75.2761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4674</v>
      </c>
      <c r="P1789" t="s">
        <v>58</v>
      </c>
      <c r="Q1789" t="s">
        <v>60</v>
      </c>
    </row>
    <row r="1790" spans="1:18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23.832609999999999</v>
      </c>
      <c r="H1790">
        <v>23.832609999999999</v>
      </c>
      <c r="I1790">
        <v>75.2761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4674</v>
      </c>
      <c r="P1790" t="s">
        <v>58</v>
      </c>
      <c r="Q1790" t="s">
        <v>60</v>
      </c>
    </row>
    <row r="1791" spans="1:18" x14ac:dyDescent="0.25">
      <c r="A1791" t="s">
        <v>30</v>
      </c>
      <c r="B1791" t="s">
        <v>38</v>
      </c>
      <c r="C1791" t="s">
        <v>49</v>
      </c>
      <c r="D1791" t="s">
        <v>47</v>
      </c>
      <c r="E1791">
        <v>22</v>
      </c>
      <c r="F1791" t="str">
        <f t="shared" si="27"/>
        <v>Average Per Ton1-in-10July Monthly System Peak Day30% Cycling22</v>
      </c>
      <c r="G1791">
        <v>0.61141219999999996</v>
      </c>
      <c r="H1791">
        <v>0.61141219999999996</v>
      </c>
      <c r="I1791">
        <v>74.611699999999999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1134</v>
      </c>
      <c r="P1791" t="s">
        <v>58</v>
      </c>
      <c r="Q1791" t="s">
        <v>60</v>
      </c>
      <c r="R1791" t="s">
        <v>67</v>
      </c>
    </row>
    <row r="1792" spans="1:18" x14ac:dyDescent="0.25">
      <c r="A1792" t="s">
        <v>28</v>
      </c>
      <c r="B1792" t="s">
        <v>38</v>
      </c>
      <c r="C1792" t="s">
        <v>49</v>
      </c>
      <c r="D1792" t="s">
        <v>47</v>
      </c>
      <c r="E1792">
        <v>22</v>
      </c>
      <c r="F1792" t="str">
        <f t="shared" si="27"/>
        <v>Average Per Premise1-in-10July Monthly System Peak Day30% Cycling22</v>
      </c>
      <c r="G1792">
        <v>6.7635449999999997</v>
      </c>
      <c r="H1792">
        <v>6.7635449999999997</v>
      </c>
      <c r="I1792">
        <v>74.611699999999999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1134</v>
      </c>
      <c r="P1792" t="s">
        <v>58</v>
      </c>
      <c r="Q1792" t="s">
        <v>60</v>
      </c>
      <c r="R1792" t="s">
        <v>67</v>
      </c>
    </row>
    <row r="1793" spans="1:18" x14ac:dyDescent="0.25">
      <c r="A1793" t="s">
        <v>29</v>
      </c>
      <c r="B1793" t="s">
        <v>38</v>
      </c>
      <c r="C1793" t="s">
        <v>49</v>
      </c>
      <c r="D1793" t="s">
        <v>47</v>
      </c>
      <c r="E1793">
        <v>22</v>
      </c>
      <c r="F1793" t="str">
        <f t="shared" si="27"/>
        <v>Average Per Device1-in-10July Monthly System Peak Day30% Cycling22</v>
      </c>
      <c r="G1793">
        <v>2.3650509999999998</v>
      </c>
      <c r="H1793">
        <v>2.3650509999999998</v>
      </c>
      <c r="I1793">
        <v>74.611699999999999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1134</v>
      </c>
      <c r="P1793" t="s">
        <v>58</v>
      </c>
      <c r="Q1793" t="s">
        <v>60</v>
      </c>
      <c r="R1793" t="s">
        <v>67</v>
      </c>
    </row>
    <row r="1794" spans="1:18" x14ac:dyDescent="0.25">
      <c r="A1794" t="s">
        <v>43</v>
      </c>
      <c r="B1794" t="s">
        <v>38</v>
      </c>
      <c r="C1794" t="s">
        <v>49</v>
      </c>
      <c r="D1794" t="s">
        <v>47</v>
      </c>
      <c r="E1794">
        <v>22</v>
      </c>
      <c r="F1794" t="str">
        <f t="shared" si="27"/>
        <v>Aggregate1-in-10July Monthly System Peak Day30% Cycling22</v>
      </c>
      <c r="G1794">
        <v>7.6698599999999999</v>
      </c>
      <c r="H1794">
        <v>7.6698599999999999</v>
      </c>
      <c r="I1794">
        <v>74.611699999999999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1134</v>
      </c>
      <c r="P1794" t="s">
        <v>58</v>
      </c>
      <c r="Q1794" t="s">
        <v>60</v>
      </c>
      <c r="R1794" t="s">
        <v>67</v>
      </c>
    </row>
    <row r="1795" spans="1:18" x14ac:dyDescent="0.25">
      <c r="A1795" t="s">
        <v>30</v>
      </c>
      <c r="B1795" t="s">
        <v>38</v>
      </c>
      <c r="C1795" t="s">
        <v>49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0.55095349999999998</v>
      </c>
      <c r="H1795">
        <v>0.55095349999999998</v>
      </c>
      <c r="I1795">
        <v>74.502799999999993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3540</v>
      </c>
      <c r="P1795" t="s">
        <v>58</v>
      </c>
      <c r="Q1795" t="s">
        <v>60</v>
      </c>
      <c r="R1795" t="s">
        <v>67</v>
      </c>
    </row>
    <row r="1796" spans="1:18" x14ac:dyDescent="0.25">
      <c r="A1796" t="s">
        <v>28</v>
      </c>
      <c r="B1796" t="s">
        <v>38</v>
      </c>
      <c r="C1796" t="s">
        <v>49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4.6483509999999999</v>
      </c>
      <c r="H1796">
        <v>4.6483509999999999</v>
      </c>
      <c r="I1796">
        <v>74.502799999999993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3540</v>
      </c>
      <c r="P1796" t="s">
        <v>58</v>
      </c>
      <c r="Q1796" t="s">
        <v>60</v>
      </c>
      <c r="R1796" t="s">
        <v>67</v>
      </c>
    </row>
    <row r="1797" spans="1:18" x14ac:dyDescent="0.25">
      <c r="A1797" t="s">
        <v>29</v>
      </c>
      <c r="B1797" t="s">
        <v>38</v>
      </c>
      <c r="C1797" t="s">
        <v>49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2.1120730000000001</v>
      </c>
      <c r="H1797">
        <v>2.1120730000000001</v>
      </c>
      <c r="I1797">
        <v>74.502799999999993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3540</v>
      </c>
      <c r="P1797" t="s">
        <v>58</v>
      </c>
      <c r="Q1797" t="s">
        <v>60</v>
      </c>
      <c r="R1797" t="s">
        <v>67</v>
      </c>
    </row>
    <row r="1798" spans="1:18" x14ac:dyDescent="0.25">
      <c r="A1798" t="s">
        <v>43</v>
      </c>
      <c r="B1798" t="s">
        <v>38</v>
      </c>
      <c r="C1798" t="s">
        <v>49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16.455159999999999</v>
      </c>
      <c r="H1798">
        <v>16.455159999999999</v>
      </c>
      <c r="I1798">
        <v>74.502799999999993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3540</v>
      </c>
      <c r="P1798" t="s">
        <v>58</v>
      </c>
      <c r="Q1798" t="s">
        <v>60</v>
      </c>
      <c r="R1798" t="s">
        <v>67</v>
      </c>
    </row>
    <row r="1799" spans="1:18" x14ac:dyDescent="0.25">
      <c r="A1799" t="s">
        <v>30</v>
      </c>
      <c r="B1799" t="s">
        <v>38</v>
      </c>
      <c r="C1799" t="s">
        <v>49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0.56562080000000003</v>
      </c>
      <c r="H1799">
        <v>0.56562080000000003</v>
      </c>
      <c r="I1799">
        <v>74.529200000000003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4674</v>
      </c>
      <c r="P1799" t="s">
        <v>58</v>
      </c>
      <c r="Q1799" t="s">
        <v>60</v>
      </c>
    </row>
    <row r="1800" spans="1:18" x14ac:dyDescent="0.25">
      <c r="A1800" t="s">
        <v>28</v>
      </c>
      <c r="B1800" t="s">
        <v>38</v>
      </c>
      <c r="C1800" t="s">
        <v>49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5.1323610000000004</v>
      </c>
      <c r="H1800">
        <v>5.1323610000000004</v>
      </c>
      <c r="I1800">
        <v>74.529200000000003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4674</v>
      </c>
      <c r="P1800" t="s">
        <v>58</v>
      </c>
      <c r="Q1800" t="s">
        <v>60</v>
      </c>
    </row>
    <row r="1801" spans="1:18" x14ac:dyDescent="0.25">
      <c r="A1801" t="s">
        <v>29</v>
      </c>
      <c r="B1801" t="s">
        <v>38</v>
      </c>
      <c r="C1801" t="s">
        <v>49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2.174067</v>
      </c>
      <c r="H1801">
        <v>2.174067</v>
      </c>
      <c r="I1801">
        <v>74.529200000000003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4674</v>
      </c>
      <c r="P1801" t="s">
        <v>58</v>
      </c>
      <c r="Q1801" t="s">
        <v>60</v>
      </c>
    </row>
    <row r="1802" spans="1:18" x14ac:dyDescent="0.25">
      <c r="A1802" t="s">
        <v>43</v>
      </c>
      <c r="B1802" t="s">
        <v>38</v>
      </c>
      <c r="C1802" t="s">
        <v>49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23.988659999999999</v>
      </c>
      <c r="H1802">
        <v>23.988659999999999</v>
      </c>
      <c r="I1802">
        <v>74.529200000000003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4674</v>
      </c>
      <c r="P1802" t="s">
        <v>58</v>
      </c>
      <c r="Q1802" t="s">
        <v>60</v>
      </c>
    </row>
    <row r="1803" spans="1:18" x14ac:dyDescent="0.25">
      <c r="A1803" t="s">
        <v>30</v>
      </c>
      <c r="B1803" t="s">
        <v>38</v>
      </c>
      <c r="C1803" t="s">
        <v>50</v>
      </c>
      <c r="D1803" t="s">
        <v>47</v>
      </c>
      <c r="E1803">
        <v>22</v>
      </c>
      <c r="F1803" t="str">
        <f t="shared" si="28"/>
        <v>Average Per Ton1-in-10June Monthly System Peak Day30% Cycling22</v>
      </c>
      <c r="G1803">
        <v>0.58095140000000001</v>
      </c>
      <c r="H1803">
        <v>0.58095140000000001</v>
      </c>
      <c r="I1803">
        <v>72.444100000000006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1134</v>
      </c>
      <c r="P1803" t="s">
        <v>58</v>
      </c>
      <c r="Q1803" t="s">
        <v>60</v>
      </c>
      <c r="R1803" t="s">
        <v>68</v>
      </c>
    </row>
    <row r="1804" spans="1:18" x14ac:dyDescent="0.25">
      <c r="A1804" t="s">
        <v>28</v>
      </c>
      <c r="B1804" t="s">
        <v>38</v>
      </c>
      <c r="C1804" t="s">
        <v>50</v>
      </c>
      <c r="D1804" t="s">
        <v>47</v>
      </c>
      <c r="E1804">
        <v>22</v>
      </c>
      <c r="F1804" t="str">
        <f t="shared" si="28"/>
        <v>Average Per Premise1-in-10June Monthly System Peak Day30% Cycling22</v>
      </c>
      <c r="G1804">
        <v>6.4265829999999999</v>
      </c>
      <c r="H1804">
        <v>6.4265829999999999</v>
      </c>
      <c r="I1804">
        <v>72.444100000000006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1134</v>
      </c>
      <c r="P1804" t="s">
        <v>58</v>
      </c>
      <c r="Q1804" t="s">
        <v>60</v>
      </c>
      <c r="R1804" t="s">
        <v>68</v>
      </c>
    </row>
    <row r="1805" spans="1:18" x14ac:dyDescent="0.25">
      <c r="A1805" t="s">
        <v>29</v>
      </c>
      <c r="B1805" t="s">
        <v>38</v>
      </c>
      <c r="C1805" t="s">
        <v>50</v>
      </c>
      <c r="D1805" t="s">
        <v>47</v>
      </c>
      <c r="E1805">
        <v>22</v>
      </c>
      <c r="F1805" t="str">
        <f t="shared" si="28"/>
        <v>Average Per Device1-in-10June Monthly System Peak Day30% Cycling22</v>
      </c>
      <c r="G1805">
        <v>2.247223</v>
      </c>
      <c r="H1805">
        <v>2.247223</v>
      </c>
      <c r="I1805">
        <v>72.444100000000006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1134</v>
      </c>
      <c r="P1805" t="s">
        <v>58</v>
      </c>
      <c r="Q1805" t="s">
        <v>60</v>
      </c>
      <c r="R1805" t="s">
        <v>68</v>
      </c>
    </row>
    <row r="1806" spans="1:18" x14ac:dyDescent="0.25">
      <c r="A1806" t="s">
        <v>43</v>
      </c>
      <c r="B1806" t="s">
        <v>38</v>
      </c>
      <c r="C1806" t="s">
        <v>50</v>
      </c>
      <c r="D1806" t="s">
        <v>47</v>
      </c>
      <c r="E1806">
        <v>22</v>
      </c>
      <c r="F1806" t="str">
        <f t="shared" si="28"/>
        <v>Aggregate1-in-10June Monthly System Peak Day30% Cycling22</v>
      </c>
      <c r="G1806">
        <v>7.2877450000000001</v>
      </c>
      <c r="H1806">
        <v>7.2877450000000001</v>
      </c>
      <c r="I1806">
        <v>72.444100000000006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1134</v>
      </c>
      <c r="P1806" t="s">
        <v>58</v>
      </c>
      <c r="Q1806" t="s">
        <v>60</v>
      </c>
      <c r="R1806" t="s">
        <v>68</v>
      </c>
    </row>
    <row r="1807" spans="1:18" x14ac:dyDescent="0.25">
      <c r="A1807" t="s">
        <v>30</v>
      </c>
      <c r="B1807" t="s">
        <v>38</v>
      </c>
      <c r="C1807" t="s">
        <v>50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0.49476530000000002</v>
      </c>
      <c r="H1807">
        <v>0.49476530000000002</v>
      </c>
      <c r="I1807">
        <v>72.498599999999996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3540</v>
      </c>
      <c r="P1807" t="s">
        <v>58</v>
      </c>
      <c r="Q1807" t="s">
        <v>60</v>
      </c>
      <c r="R1807" t="s">
        <v>68</v>
      </c>
    </row>
    <row r="1808" spans="1:18" x14ac:dyDescent="0.25">
      <c r="A1808" t="s">
        <v>28</v>
      </c>
      <c r="B1808" t="s">
        <v>38</v>
      </c>
      <c r="C1808" t="s">
        <v>50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4.1742949999999999</v>
      </c>
      <c r="H1808">
        <v>4.1742949999999999</v>
      </c>
      <c r="I1808">
        <v>72.498599999999996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3540</v>
      </c>
      <c r="P1808" t="s">
        <v>58</v>
      </c>
      <c r="Q1808" t="s">
        <v>60</v>
      </c>
      <c r="R1808" t="s">
        <v>68</v>
      </c>
    </row>
    <row r="1809" spans="1:18" x14ac:dyDescent="0.25">
      <c r="A1809" t="s">
        <v>29</v>
      </c>
      <c r="B1809" t="s">
        <v>38</v>
      </c>
      <c r="C1809" t="s">
        <v>50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1.896676</v>
      </c>
      <c r="H1809">
        <v>1.896676</v>
      </c>
      <c r="I1809">
        <v>72.498599999999996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3540</v>
      </c>
      <c r="P1809" t="s">
        <v>58</v>
      </c>
      <c r="Q1809" t="s">
        <v>60</v>
      </c>
      <c r="R1809" t="s">
        <v>68</v>
      </c>
    </row>
    <row r="1810" spans="1:18" x14ac:dyDescent="0.25">
      <c r="A1810" t="s">
        <v>43</v>
      </c>
      <c r="B1810" t="s">
        <v>38</v>
      </c>
      <c r="C1810" t="s">
        <v>50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14.776999999999999</v>
      </c>
      <c r="H1810">
        <v>14.776999999999999</v>
      </c>
      <c r="I1810">
        <v>72.498599999999996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3540</v>
      </c>
      <c r="P1810" t="s">
        <v>58</v>
      </c>
      <c r="Q1810" t="s">
        <v>60</v>
      </c>
      <c r="R1810" t="s">
        <v>68</v>
      </c>
    </row>
    <row r="1811" spans="1:18" x14ac:dyDescent="0.25">
      <c r="A1811" t="s">
        <v>30</v>
      </c>
      <c r="B1811" t="s">
        <v>38</v>
      </c>
      <c r="C1811" t="s">
        <v>50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0.51567399999999997</v>
      </c>
      <c r="H1811">
        <v>0.51567399999999997</v>
      </c>
      <c r="I1811">
        <v>72.485399999999998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4674</v>
      </c>
      <c r="P1811" t="s">
        <v>58</v>
      </c>
      <c r="Q1811" t="s">
        <v>60</v>
      </c>
    </row>
    <row r="1812" spans="1:18" x14ac:dyDescent="0.25">
      <c r="A1812" t="s">
        <v>28</v>
      </c>
      <c r="B1812" t="s">
        <v>38</v>
      </c>
      <c r="C1812" t="s">
        <v>50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4.6791510000000001</v>
      </c>
      <c r="H1812">
        <v>4.6791510000000001</v>
      </c>
      <c r="I1812">
        <v>72.485399999999998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4674</v>
      </c>
      <c r="P1812" t="s">
        <v>58</v>
      </c>
      <c r="Q1812" t="s">
        <v>60</v>
      </c>
    </row>
    <row r="1813" spans="1:18" x14ac:dyDescent="0.25">
      <c r="A1813" t="s">
        <v>29</v>
      </c>
      <c r="B1813" t="s">
        <v>38</v>
      </c>
      <c r="C1813" t="s">
        <v>50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1.9820869999999999</v>
      </c>
      <c r="H1813">
        <v>1.9820869999999999</v>
      </c>
      <c r="I1813">
        <v>72.485399999999998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4674</v>
      </c>
      <c r="P1813" t="s">
        <v>58</v>
      </c>
      <c r="Q1813" t="s">
        <v>60</v>
      </c>
    </row>
    <row r="1814" spans="1:18" x14ac:dyDescent="0.25">
      <c r="A1814" t="s">
        <v>43</v>
      </c>
      <c r="B1814" t="s">
        <v>38</v>
      </c>
      <c r="C1814" t="s">
        <v>50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21.870349999999998</v>
      </c>
      <c r="H1814">
        <v>21.870349999999998</v>
      </c>
      <c r="I1814">
        <v>72.485399999999998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4674</v>
      </c>
      <c r="P1814" t="s">
        <v>58</v>
      </c>
      <c r="Q1814" t="s">
        <v>60</v>
      </c>
    </row>
    <row r="1815" spans="1:18" x14ac:dyDescent="0.25">
      <c r="A1815" t="s">
        <v>30</v>
      </c>
      <c r="B1815" t="s">
        <v>38</v>
      </c>
      <c r="C1815" t="s">
        <v>51</v>
      </c>
      <c r="D1815" t="s">
        <v>47</v>
      </c>
      <c r="E1815">
        <v>22</v>
      </c>
      <c r="F1815" t="str">
        <f t="shared" si="28"/>
        <v>Average Per Ton1-in-10May Monthly System Peak Day30% Cycling22</v>
      </c>
      <c r="G1815">
        <v>0.59781010000000001</v>
      </c>
      <c r="H1815">
        <v>0.59781010000000001</v>
      </c>
      <c r="I1815">
        <v>70.526499999999999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1134</v>
      </c>
      <c r="P1815" t="s">
        <v>58</v>
      </c>
      <c r="Q1815" t="s">
        <v>60</v>
      </c>
      <c r="R1815" t="s">
        <v>69</v>
      </c>
    </row>
    <row r="1816" spans="1:18" x14ac:dyDescent="0.25">
      <c r="A1816" t="s">
        <v>28</v>
      </c>
      <c r="B1816" t="s">
        <v>38</v>
      </c>
      <c r="C1816" t="s">
        <v>51</v>
      </c>
      <c r="D1816" t="s">
        <v>47</v>
      </c>
      <c r="E1816">
        <v>22</v>
      </c>
      <c r="F1816" t="str">
        <f t="shared" si="28"/>
        <v>Average Per Premise1-in-10May Monthly System Peak Day30% Cycling22</v>
      </c>
      <c r="G1816">
        <v>6.6130769999999997</v>
      </c>
      <c r="H1816">
        <v>6.6130769999999997</v>
      </c>
      <c r="I1816">
        <v>70.526499999999999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1134</v>
      </c>
      <c r="P1816" t="s">
        <v>58</v>
      </c>
      <c r="Q1816" t="s">
        <v>60</v>
      </c>
      <c r="R1816" t="s">
        <v>69</v>
      </c>
    </row>
    <row r="1817" spans="1:18" x14ac:dyDescent="0.25">
      <c r="A1817" t="s">
        <v>29</v>
      </c>
      <c r="B1817" t="s">
        <v>38</v>
      </c>
      <c r="C1817" t="s">
        <v>51</v>
      </c>
      <c r="D1817" t="s">
        <v>47</v>
      </c>
      <c r="E1817">
        <v>22</v>
      </c>
      <c r="F1817" t="str">
        <f t="shared" si="28"/>
        <v>Average Per Device1-in-10May Monthly System Peak Day30% Cycling22</v>
      </c>
      <c r="G1817">
        <v>2.3124359999999999</v>
      </c>
      <c r="H1817">
        <v>2.3124359999999999</v>
      </c>
      <c r="I1817">
        <v>70.526499999999999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1134</v>
      </c>
      <c r="P1817" t="s">
        <v>58</v>
      </c>
      <c r="Q1817" t="s">
        <v>60</v>
      </c>
      <c r="R1817" t="s">
        <v>69</v>
      </c>
    </row>
    <row r="1818" spans="1:18" x14ac:dyDescent="0.25">
      <c r="A1818" t="s">
        <v>43</v>
      </c>
      <c r="B1818" t="s">
        <v>38</v>
      </c>
      <c r="C1818" t="s">
        <v>51</v>
      </c>
      <c r="D1818" t="s">
        <v>47</v>
      </c>
      <c r="E1818">
        <v>22</v>
      </c>
      <c r="F1818" t="str">
        <f t="shared" si="28"/>
        <v>Aggregate1-in-10May Monthly System Peak Day30% Cycling22</v>
      </c>
      <c r="G1818">
        <v>7.4992299999999998</v>
      </c>
      <c r="H1818">
        <v>7.4992289999999997</v>
      </c>
      <c r="I1818">
        <v>70.526499999999999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1134</v>
      </c>
      <c r="P1818" t="s">
        <v>58</v>
      </c>
      <c r="Q1818" t="s">
        <v>60</v>
      </c>
      <c r="R1818" t="s">
        <v>69</v>
      </c>
    </row>
    <row r="1819" spans="1:18" x14ac:dyDescent="0.25">
      <c r="A1819" t="s">
        <v>30</v>
      </c>
      <c r="B1819" t="s">
        <v>38</v>
      </c>
      <c r="C1819" t="s">
        <v>51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0.52633830000000004</v>
      </c>
      <c r="H1819">
        <v>0.52633830000000004</v>
      </c>
      <c r="I1819">
        <v>70.744299999999996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3540</v>
      </c>
      <c r="P1819" t="s">
        <v>58</v>
      </c>
      <c r="Q1819" t="s">
        <v>60</v>
      </c>
      <c r="R1819" t="s">
        <v>69</v>
      </c>
    </row>
    <row r="1820" spans="1:18" x14ac:dyDescent="0.25">
      <c r="A1820" t="s">
        <v>28</v>
      </c>
      <c r="B1820" t="s">
        <v>38</v>
      </c>
      <c r="C1820" t="s">
        <v>51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4.4406749999999997</v>
      </c>
      <c r="H1820">
        <v>4.4406739999999996</v>
      </c>
      <c r="I1820">
        <v>70.744299999999996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3540</v>
      </c>
      <c r="P1820" t="s">
        <v>58</v>
      </c>
      <c r="Q1820" t="s">
        <v>60</v>
      </c>
      <c r="R1820" t="s">
        <v>69</v>
      </c>
    </row>
    <row r="1821" spans="1:18" x14ac:dyDescent="0.25">
      <c r="A1821" t="s">
        <v>29</v>
      </c>
      <c r="B1821" t="s">
        <v>38</v>
      </c>
      <c r="C1821" t="s">
        <v>51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2.0177109999999998</v>
      </c>
      <c r="H1821">
        <v>2.0177109999999998</v>
      </c>
      <c r="I1821">
        <v>70.744299999999996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3540</v>
      </c>
      <c r="P1821" t="s">
        <v>58</v>
      </c>
      <c r="Q1821" t="s">
        <v>60</v>
      </c>
      <c r="R1821" t="s">
        <v>69</v>
      </c>
    </row>
    <row r="1822" spans="1:18" x14ac:dyDescent="0.25">
      <c r="A1822" t="s">
        <v>43</v>
      </c>
      <c r="B1822" t="s">
        <v>38</v>
      </c>
      <c r="C1822" t="s">
        <v>51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15.719989999999999</v>
      </c>
      <c r="H1822">
        <v>15.719989999999999</v>
      </c>
      <c r="I1822">
        <v>70.744299999999996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3540</v>
      </c>
      <c r="P1822" t="s">
        <v>58</v>
      </c>
      <c r="Q1822" t="s">
        <v>60</v>
      </c>
      <c r="R1822" t="s">
        <v>69</v>
      </c>
    </row>
    <row r="1823" spans="1:18" x14ac:dyDescent="0.25">
      <c r="A1823" t="s">
        <v>30</v>
      </c>
      <c r="B1823" t="s">
        <v>38</v>
      </c>
      <c r="C1823" t="s">
        <v>51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0.54367739999999998</v>
      </c>
      <c r="H1823">
        <v>0.54367739999999998</v>
      </c>
      <c r="I1823">
        <v>70.691500000000005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4674</v>
      </c>
      <c r="P1823" t="s">
        <v>58</v>
      </c>
      <c r="Q1823" t="s">
        <v>60</v>
      </c>
    </row>
    <row r="1824" spans="1:18" x14ac:dyDescent="0.25">
      <c r="A1824" t="s">
        <v>28</v>
      </c>
      <c r="B1824" t="s">
        <v>38</v>
      </c>
      <c r="C1824" t="s">
        <v>51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4.9332500000000001</v>
      </c>
      <c r="H1824">
        <v>4.9332500000000001</v>
      </c>
      <c r="I1824">
        <v>70.691500000000005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4674</v>
      </c>
      <c r="P1824" t="s">
        <v>58</v>
      </c>
      <c r="Q1824" t="s">
        <v>60</v>
      </c>
    </row>
    <row r="1825" spans="1:18" x14ac:dyDescent="0.25">
      <c r="A1825" t="s">
        <v>29</v>
      </c>
      <c r="B1825" t="s">
        <v>38</v>
      </c>
      <c r="C1825" t="s">
        <v>51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2.0897239999999999</v>
      </c>
      <c r="H1825">
        <v>2.0897230000000002</v>
      </c>
      <c r="I1825">
        <v>70.691500000000005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4674</v>
      </c>
      <c r="P1825" t="s">
        <v>58</v>
      </c>
      <c r="Q1825" t="s">
        <v>60</v>
      </c>
    </row>
    <row r="1826" spans="1:18" x14ac:dyDescent="0.25">
      <c r="A1826" t="s">
        <v>43</v>
      </c>
      <c r="B1826" t="s">
        <v>38</v>
      </c>
      <c r="C1826" t="s">
        <v>51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23.058009999999999</v>
      </c>
      <c r="H1826">
        <v>23.058009999999999</v>
      </c>
      <c r="I1826">
        <v>70.691500000000005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4674</v>
      </c>
      <c r="P1826" t="s">
        <v>58</v>
      </c>
      <c r="Q1826" t="s">
        <v>60</v>
      </c>
    </row>
    <row r="1827" spans="1:18" x14ac:dyDescent="0.25">
      <c r="A1827" t="s">
        <v>30</v>
      </c>
      <c r="B1827" t="s">
        <v>38</v>
      </c>
      <c r="C1827" t="s">
        <v>52</v>
      </c>
      <c r="D1827" t="s">
        <v>47</v>
      </c>
      <c r="E1827">
        <v>22</v>
      </c>
      <c r="F1827" t="str">
        <f t="shared" si="28"/>
        <v>Average Per Ton1-in-10October Monthly System Peak Day30% Cycling22</v>
      </c>
      <c r="G1827">
        <v>0.5994564</v>
      </c>
      <c r="H1827">
        <v>0.5994564</v>
      </c>
      <c r="I1827">
        <v>73.020700000000005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1134</v>
      </c>
      <c r="P1827" t="s">
        <v>58</v>
      </c>
      <c r="Q1827" t="s">
        <v>60</v>
      </c>
      <c r="R1827" t="s">
        <v>70</v>
      </c>
    </row>
    <row r="1828" spans="1:18" x14ac:dyDescent="0.25">
      <c r="A1828" t="s">
        <v>28</v>
      </c>
      <c r="B1828" t="s">
        <v>38</v>
      </c>
      <c r="C1828" t="s">
        <v>52</v>
      </c>
      <c r="D1828" t="s">
        <v>47</v>
      </c>
      <c r="E1828">
        <v>22</v>
      </c>
      <c r="F1828" t="str">
        <f t="shared" si="28"/>
        <v>Average Per Premise1-in-10October Monthly System Peak Day30% Cycling22</v>
      </c>
      <c r="G1828">
        <v>6.6312889999999998</v>
      </c>
      <c r="H1828">
        <v>6.6312889999999998</v>
      </c>
      <c r="I1828">
        <v>73.020700000000005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1134</v>
      </c>
      <c r="P1828" t="s">
        <v>58</v>
      </c>
      <c r="Q1828" t="s">
        <v>60</v>
      </c>
      <c r="R1828" t="s">
        <v>70</v>
      </c>
    </row>
    <row r="1829" spans="1:18" x14ac:dyDescent="0.25">
      <c r="A1829" t="s">
        <v>29</v>
      </c>
      <c r="B1829" t="s">
        <v>38</v>
      </c>
      <c r="C1829" t="s">
        <v>52</v>
      </c>
      <c r="D1829" t="s">
        <v>47</v>
      </c>
      <c r="E1829">
        <v>22</v>
      </c>
      <c r="F1829" t="str">
        <f t="shared" si="28"/>
        <v>Average Per Device1-in-10October Monthly System Peak Day30% Cycling22</v>
      </c>
      <c r="G1829">
        <v>2.3188040000000001</v>
      </c>
      <c r="H1829">
        <v>2.3188040000000001</v>
      </c>
      <c r="I1829">
        <v>73.020700000000005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1134</v>
      </c>
      <c r="P1829" t="s">
        <v>58</v>
      </c>
      <c r="Q1829" t="s">
        <v>60</v>
      </c>
      <c r="R1829" t="s">
        <v>70</v>
      </c>
    </row>
    <row r="1830" spans="1:18" x14ac:dyDescent="0.25">
      <c r="A1830" t="s">
        <v>43</v>
      </c>
      <c r="B1830" t="s">
        <v>38</v>
      </c>
      <c r="C1830" t="s">
        <v>52</v>
      </c>
      <c r="D1830" t="s">
        <v>47</v>
      </c>
      <c r="E1830">
        <v>22</v>
      </c>
      <c r="F1830" t="str">
        <f t="shared" si="28"/>
        <v>Aggregate1-in-10October Monthly System Peak Day30% Cycling22</v>
      </c>
      <c r="G1830">
        <v>7.5198809999999998</v>
      </c>
      <c r="H1830">
        <v>7.5198809999999998</v>
      </c>
      <c r="I1830">
        <v>73.020700000000005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1134</v>
      </c>
      <c r="P1830" t="s">
        <v>58</v>
      </c>
      <c r="Q1830" t="s">
        <v>60</v>
      </c>
      <c r="R1830" t="s">
        <v>70</v>
      </c>
    </row>
    <row r="1831" spans="1:18" x14ac:dyDescent="0.25">
      <c r="A1831" t="s">
        <v>30</v>
      </c>
      <c r="B1831" t="s">
        <v>38</v>
      </c>
      <c r="C1831" t="s">
        <v>52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0.52868959999999998</v>
      </c>
      <c r="H1831">
        <v>0.52868959999999998</v>
      </c>
      <c r="I1831">
        <v>73.236900000000006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3540</v>
      </c>
      <c r="P1831" t="s">
        <v>58</v>
      </c>
      <c r="Q1831" t="s">
        <v>60</v>
      </c>
      <c r="R1831" t="s">
        <v>70</v>
      </c>
    </row>
    <row r="1832" spans="1:18" x14ac:dyDescent="0.25">
      <c r="A1832" t="s">
        <v>28</v>
      </c>
      <c r="B1832" t="s">
        <v>38</v>
      </c>
      <c r="C1832" t="s">
        <v>52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4.4605119999999996</v>
      </c>
      <c r="H1832">
        <v>4.4605119999999996</v>
      </c>
      <c r="I1832">
        <v>73.236900000000006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3540</v>
      </c>
      <c r="P1832" t="s">
        <v>58</v>
      </c>
      <c r="Q1832" t="s">
        <v>60</v>
      </c>
      <c r="R1832" t="s">
        <v>70</v>
      </c>
    </row>
    <row r="1833" spans="1:18" x14ac:dyDescent="0.25">
      <c r="A1833" t="s">
        <v>29</v>
      </c>
      <c r="B1833" t="s">
        <v>38</v>
      </c>
      <c r="C1833" t="s">
        <v>52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2.0267249999999999</v>
      </c>
      <c r="H1833">
        <v>2.0267249999999999</v>
      </c>
      <c r="I1833">
        <v>73.236900000000006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3540</v>
      </c>
      <c r="P1833" t="s">
        <v>58</v>
      </c>
      <c r="Q1833" t="s">
        <v>60</v>
      </c>
      <c r="R1833" t="s">
        <v>70</v>
      </c>
    </row>
    <row r="1834" spans="1:18" x14ac:dyDescent="0.25">
      <c r="A1834" t="s">
        <v>43</v>
      </c>
      <c r="B1834" t="s">
        <v>38</v>
      </c>
      <c r="C1834" t="s">
        <v>52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15.79021</v>
      </c>
      <c r="H1834">
        <v>15.79021</v>
      </c>
      <c r="I1834">
        <v>73.236900000000006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3540</v>
      </c>
      <c r="P1834" t="s">
        <v>58</v>
      </c>
      <c r="Q1834" t="s">
        <v>60</v>
      </c>
      <c r="R1834" t="s">
        <v>70</v>
      </c>
    </row>
    <row r="1835" spans="1:18" x14ac:dyDescent="0.25">
      <c r="A1835" t="s">
        <v>30</v>
      </c>
      <c r="B1835" t="s">
        <v>38</v>
      </c>
      <c r="C1835" t="s">
        <v>52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0.54585760000000005</v>
      </c>
      <c r="H1835">
        <v>0.54585760000000005</v>
      </c>
      <c r="I1835">
        <v>73.184399999999997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4674</v>
      </c>
      <c r="P1835" t="s">
        <v>58</v>
      </c>
      <c r="Q1835" t="s">
        <v>60</v>
      </c>
    </row>
    <row r="1836" spans="1:18" x14ac:dyDescent="0.25">
      <c r="A1836" t="s">
        <v>28</v>
      </c>
      <c r="B1836" t="s">
        <v>38</v>
      </c>
      <c r="C1836" t="s">
        <v>52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4.9530329999999996</v>
      </c>
      <c r="H1836">
        <v>4.9530329999999996</v>
      </c>
      <c r="I1836">
        <v>73.184399999999997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4674</v>
      </c>
      <c r="P1836" t="s">
        <v>58</v>
      </c>
      <c r="Q1836" t="s">
        <v>60</v>
      </c>
    </row>
    <row r="1837" spans="1:18" x14ac:dyDescent="0.25">
      <c r="A1837" t="s">
        <v>29</v>
      </c>
      <c r="B1837" t="s">
        <v>38</v>
      </c>
      <c r="C1837" t="s">
        <v>52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2.0981040000000002</v>
      </c>
      <c r="H1837">
        <v>2.0981040000000002</v>
      </c>
      <c r="I1837">
        <v>73.184399999999997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4674</v>
      </c>
      <c r="P1837" t="s">
        <v>58</v>
      </c>
      <c r="Q1837" t="s">
        <v>60</v>
      </c>
    </row>
    <row r="1838" spans="1:18" x14ac:dyDescent="0.25">
      <c r="A1838" t="s">
        <v>43</v>
      </c>
      <c r="B1838" t="s">
        <v>38</v>
      </c>
      <c r="C1838" t="s">
        <v>52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23.150480000000002</v>
      </c>
      <c r="H1838">
        <v>23.150480000000002</v>
      </c>
      <c r="I1838">
        <v>73.184399999999997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4674</v>
      </c>
      <c r="P1838" t="s">
        <v>58</v>
      </c>
      <c r="Q1838" t="s">
        <v>60</v>
      </c>
    </row>
    <row r="1839" spans="1:18" x14ac:dyDescent="0.25">
      <c r="A1839" t="s">
        <v>30</v>
      </c>
      <c r="B1839" t="s">
        <v>38</v>
      </c>
      <c r="C1839" t="s">
        <v>53</v>
      </c>
      <c r="D1839" t="s">
        <v>47</v>
      </c>
      <c r="E1839">
        <v>22</v>
      </c>
      <c r="F1839" t="str">
        <f t="shared" si="28"/>
        <v>Average Per Ton1-in-10September Monthly System Peak Day30% Cycling22</v>
      </c>
      <c r="G1839">
        <v>0.62981739999999997</v>
      </c>
      <c r="H1839">
        <v>0.62981739999999997</v>
      </c>
      <c r="I1839">
        <v>77.929500000000004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1134</v>
      </c>
      <c r="P1839" t="s">
        <v>58</v>
      </c>
      <c r="Q1839" t="s">
        <v>60</v>
      </c>
      <c r="R1839" t="s">
        <v>71</v>
      </c>
    </row>
    <row r="1840" spans="1:18" x14ac:dyDescent="0.25">
      <c r="A1840" t="s">
        <v>28</v>
      </c>
      <c r="B1840" t="s">
        <v>38</v>
      </c>
      <c r="C1840" t="s">
        <v>53</v>
      </c>
      <c r="D1840" t="s">
        <v>47</v>
      </c>
      <c r="E1840">
        <v>22</v>
      </c>
      <c r="F1840" t="str">
        <f t="shared" si="28"/>
        <v>Average Per Premise1-in-10September Monthly System Peak Day30% Cycling22</v>
      </c>
      <c r="G1840">
        <v>6.9671469999999998</v>
      </c>
      <c r="H1840">
        <v>6.9671469999999998</v>
      </c>
      <c r="I1840">
        <v>77.929500000000004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1134</v>
      </c>
      <c r="P1840" t="s">
        <v>58</v>
      </c>
      <c r="Q1840" t="s">
        <v>60</v>
      </c>
      <c r="R1840" t="s">
        <v>71</v>
      </c>
    </row>
    <row r="1841" spans="1:18" x14ac:dyDescent="0.25">
      <c r="A1841" t="s">
        <v>29</v>
      </c>
      <c r="B1841" t="s">
        <v>38</v>
      </c>
      <c r="C1841" t="s">
        <v>53</v>
      </c>
      <c r="D1841" t="s">
        <v>47</v>
      </c>
      <c r="E1841">
        <v>22</v>
      </c>
      <c r="F1841" t="str">
        <f t="shared" si="28"/>
        <v>Average Per Device1-in-10September Monthly System Peak Day30% Cycling22</v>
      </c>
      <c r="G1841">
        <v>2.436245</v>
      </c>
      <c r="H1841">
        <v>2.436245</v>
      </c>
      <c r="I1841">
        <v>77.929500000000004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1134</v>
      </c>
      <c r="P1841" t="s">
        <v>58</v>
      </c>
      <c r="Q1841" t="s">
        <v>60</v>
      </c>
      <c r="R1841" t="s">
        <v>71</v>
      </c>
    </row>
    <row r="1842" spans="1:18" x14ac:dyDescent="0.25">
      <c r="A1842" t="s">
        <v>43</v>
      </c>
      <c r="B1842" t="s">
        <v>38</v>
      </c>
      <c r="C1842" t="s">
        <v>53</v>
      </c>
      <c r="D1842" t="s">
        <v>47</v>
      </c>
      <c r="E1842">
        <v>22</v>
      </c>
      <c r="F1842" t="str">
        <f t="shared" si="28"/>
        <v>Aggregate1-in-10September Monthly System Peak Day30% Cycling22</v>
      </c>
      <c r="G1842">
        <v>7.9007440000000004</v>
      </c>
      <c r="H1842">
        <v>7.9007440000000004</v>
      </c>
      <c r="I1842">
        <v>77.929500000000004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1134</v>
      </c>
      <c r="P1842" t="s">
        <v>58</v>
      </c>
      <c r="Q1842" t="s">
        <v>60</v>
      </c>
      <c r="R1842" t="s">
        <v>71</v>
      </c>
    </row>
    <row r="1843" spans="1:18" x14ac:dyDescent="0.25">
      <c r="A1843" t="s">
        <v>30</v>
      </c>
      <c r="B1843" t="s">
        <v>38</v>
      </c>
      <c r="C1843" t="s">
        <v>53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0.5814705</v>
      </c>
      <c r="H1843">
        <v>0.5814705</v>
      </c>
      <c r="I1843">
        <v>78.120099999999994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3540</v>
      </c>
      <c r="P1843" t="s">
        <v>58</v>
      </c>
      <c r="Q1843" t="s">
        <v>60</v>
      </c>
      <c r="R1843" t="s">
        <v>71</v>
      </c>
    </row>
    <row r="1844" spans="1:18" x14ac:dyDescent="0.25">
      <c r="A1844" t="s">
        <v>28</v>
      </c>
      <c r="B1844" t="s">
        <v>38</v>
      </c>
      <c r="C1844" t="s">
        <v>53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4.9058200000000003</v>
      </c>
      <c r="H1844">
        <v>4.9058200000000003</v>
      </c>
      <c r="I1844">
        <v>78.120099999999994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3540</v>
      </c>
      <c r="P1844" t="s">
        <v>58</v>
      </c>
      <c r="Q1844" t="s">
        <v>60</v>
      </c>
      <c r="R1844" t="s">
        <v>71</v>
      </c>
    </row>
    <row r="1845" spans="1:18" x14ac:dyDescent="0.25">
      <c r="A1845" t="s">
        <v>29</v>
      </c>
      <c r="B1845" t="s">
        <v>38</v>
      </c>
      <c r="C1845" t="s">
        <v>53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2.22906</v>
      </c>
      <c r="H1845">
        <v>2.22906</v>
      </c>
      <c r="I1845">
        <v>78.120099999999994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3540</v>
      </c>
      <c r="P1845" t="s">
        <v>58</v>
      </c>
      <c r="Q1845" t="s">
        <v>60</v>
      </c>
      <c r="R1845" t="s">
        <v>71</v>
      </c>
    </row>
    <row r="1846" spans="1:18" x14ac:dyDescent="0.25">
      <c r="A1846" t="s">
        <v>43</v>
      </c>
      <c r="B1846" t="s">
        <v>38</v>
      </c>
      <c r="C1846" t="s">
        <v>53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17.366599999999998</v>
      </c>
      <c r="H1846">
        <v>17.366599999999998</v>
      </c>
      <c r="I1846">
        <v>78.120099999999994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3540</v>
      </c>
      <c r="P1846" t="s">
        <v>58</v>
      </c>
      <c r="Q1846" t="s">
        <v>60</v>
      </c>
      <c r="R1846" t="s">
        <v>71</v>
      </c>
    </row>
    <row r="1847" spans="1:18" x14ac:dyDescent="0.25">
      <c r="A1847" t="s">
        <v>30</v>
      </c>
      <c r="B1847" t="s">
        <v>38</v>
      </c>
      <c r="C1847" t="s">
        <v>53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0.59319940000000004</v>
      </c>
      <c r="H1847">
        <v>0.59319949999999999</v>
      </c>
      <c r="I1847">
        <v>78.073800000000006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4674</v>
      </c>
      <c r="P1847" t="s">
        <v>58</v>
      </c>
      <c r="Q1847" t="s">
        <v>60</v>
      </c>
    </row>
    <row r="1848" spans="1:18" x14ac:dyDescent="0.25">
      <c r="A1848" t="s">
        <v>28</v>
      </c>
      <c r="B1848" t="s">
        <v>38</v>
      </c>
      <c r="C1848" t="s">
        <v>53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5.382606</v>
      </c>
      <c r="H1848">
        <v>5.382606</v>
      </c>
      <c r="I1848">
        <v>78.073800000000006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4674</v>
      </c>
      <c r="P1848" t="s">
        <v>58</v>
      </c>
      <c r="Q1848" t="s">
        <v>60</v>
      </c>
    </row>
    <row r="1849" spans="1:18" x14ac:dyDescent="0.25">
      <c r="A1849" t="s">
        <v>29</v>
      </c>
      <c r="B1849" t="s">
        <v>38</v>
      </c>
      <c r="C1849" t="s">
        <v>53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2.280071</v>
      </c>
      <c r="H1849">
        <v>2.280071</v>
      </c>
      <c r="I1849">
        <v>78.073800000000006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4674</v>
      </c>
      <c r="P1849" t="s">
        <v>58</v>
      </c>
      <c r="Q1849" t="s">
        <v>60</v>
      </c>
    </row>
    <row r="1850" spans="1:18" x14ac:dyDescent="0.25">
      <c r="A1850" t="s">
        <v>43</v>
      </c>
      <c r="B1850" t="s">
        <v>38</v>
      </c>
      <c r="C1850" t="s">
        <v>53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25.158300000000001</v>
      </c>
      <c r="H1850">
        <v>25.158300000000001</v>
      </c>
      <c r="I1850">
        <v>78.073800000000006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4674</v>
      </c>
      <c r="P1850" t="s">
        <v>58</v>
      </c>
      <c r="Q1850" t="s">
        <v>60</v>
      </c>
    </row>
    <row r="1851" spans="1:18" x14ac:dyDescent="0.25">
      <c r="A1851" t="s">
        <v>30</v>
      </c>
      <c r="B1851" t="s">
        <v>38</v>
      </c>
      <c r="C1851" t="s">
        <v>48</v>
      </c>
      <c r="D1851" t="s">
        <v>47</v>
      </c>
      <c r="E1851">
        <v>23</v>
      </c>
      <c r="F1851" t="str">
        <f t="shared" si="28"/>
        <v>Average Per Ton1-in-10August Monthly System Peak Day30% Cycling23</v>
      </c>
      <c r="G1851">
        <v>0.5205303</v>
      </c>
      <c r="H1851">
        <v>0.5205303</v>
      </c>
      <c r="I1851">
        <v>75.2714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1134</v>
      </c>
      <c r="P1851" t="s">
        <v>58</v>
      </c>
      <c r="Q1851" t="s">
        <v>60</v>
      </c>
      <c r="R1851" t="s">
        <v>66</v>
      </c>
    </row>
    <row r="1852" spans="1:18" x14ac:dyDescent="0.25">
      <c r="A1852" t="s">
        <v>28</v>
      </c>
      <c r="B1852" t="s">
        <v>38</v>
      </c>
      <c r="C1852" t="s">
        <v>48</v>
      </c>
      <c r="D1852" t="s">
        <v>47</v>
      </c>
      <c r="E1852">
        <v>23</v>
      </c>
      <c r="F1852" t="str">
        <f t="shared" si="28"/>
        <v>Average Per Premise1-in-10August Monthly System Peak Day30% Cycling23</v>
      </c>
      <c r="G1852">
        <v>5.7581939999999996</v>
      </c>
      <c r="H1852">
        <v>5.7581939999999996</v>
      </c>
      <c r="I1852">
        <v>75.2714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1134</v>
      </c>
      <c r="P1852" t="s">
        <v>58</v>
      </c>
      <c r="Q1852" t="s">
        <v>60</v>
      </c>
      <c r="R1852" t="s">
        <v>66</v>
      </c>
    </row>
    <row r="1853" spans="1:18" x14ac:dyDescent="0.25">
      <c r="A1853" t="s">
        <v>29</v>
      </c>
      <c r="B1853" t="s">
        <v>38</v>
      </c>
      <c r="C1853" t="s">
        <v>48</v>
      </c>
      <c r="D1853" t="s">
        <v>47</v>
      </c>
      <c r="E1853">
        <v>23</v>
      </c>
      <c r="F1853" t="str">
        <f t="shared" si="28"/>
        <v>Average Per Device1-in-10August Monthly System Peak Day30% Cycling23</v>
      </c>
      <c r="G1853">
        <v>2.0135040000000002</v>
      </c>
      <c r="H1853">
        <v>2.0135040000000002</v>
      </c>
      <c r="I1853">
        <v>75.2714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1134</v>
      </c>
      <c r="P1853" t="s">
        <v>58</v>
      </c>
      <c r="Q1853" t="s">
        <v>60</v>
      </c>
      <c r="R1853" t="s">
        <v>66</v>
      </c>
    </row>
    <row r="1854" spans="1:18" x14ac:dyDescent="0.25">
      <c r="A1854" t="s">
        <v>43</v>
      </c>
      <c r="B1854" t="s">
        <v>38</v>
      </c>
      <c r="C1854" t="s">
        <v>48</v>
      </c>
      <c r="D1854" t="s">
        <v>47</v>
      </c>
      <c r="E1854">
        <v>23</v>
      </c>
      <c r="F1854" t="str">
        <f t="shared" si="28"/>
        <v>Aggregate1-in-10August Monthly System Peak Day30% Cycling23</v>
      </c>
      <c r="G1854">
        <v>6.5297919999999996</v>
      </c>
      <c r="H1854">
        <v>6.5297919999999996</v>
      </c>
      <c r="I1854">
        <v>75.2714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1134</v>
      </c>
      <c r="P1854" t="s">
        <v>58</v>
      </c>
      <c r="Q1854" t="s">
        <v>60</v>
      </c>
      <c r="R1854" t="s">
        <v>66</v>
      </c>
    </row>
    <row r="1855" spans="1:18" x14ac:dyDescent="0.25">
      <c r="A1855" t="s">
        <v>30</v>
      </c>
      <c r="B1855" t="s">
        <v>38</v>
      </c>
      <c r="C1855" t="s">
        <v>48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0.48541840000000003</v>
      </c>
      <c r="H1855">
        <v>0.48541840000000003</v>
      </c>
      <c r="I1855">
        <v>75.291499999999999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3540</v>
      </c>
      <c r="P1855" t="s">
        <v>58</v>
      </c>
      <c r="Q1855" t="s">
        <v>60</v>
      </c>
      <c r="R1855" t="s">
        <v>66</v>
      </c>
    </row>
    <row r="1856" spans="1:18" x14ac:dyDescent="0.25">
      <c r="A1856" t="s">
        <v>28</v>
      </c>
      <c r="B1856" t="s">
        <v>38</v>
      </c>
      <c r="C1856" t="s">
        <v>48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4.0954370000000004</v>
      </c>
      <c r="H1856">
        <v>4.0954370000000004</v>
      </c>
      <c r="I1856">
        <v>75.291499999999999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3540</v>
      </c>
      <c r="P1856" t="s">
        <v>58</v>
      </c>
      <c r="Q1856" t="s">
        <v>60</v>
      </c>
      <c r="R1856" t="s">
        <v>66</v>
      </c>
    </row>
    <row r="1857" spans="1:18" x14ac:dyDescent="0.25">
      <c r="A1857" t="s">
        <v>29</v>
      </c>
      <c r="B1857" t="s">
        <v>38</v>
      </c>
      <c r="C1857" t="s">
        <v>48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1.8608450000000001</v>
      </c>
      <c r="H1857">
        <v>1.8608450000000001</v>
      </c>
      <c r="I1857">
        <v>75.291499999999999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3540</v>
      </c>
      <c r="P1857" t="s">
        <v>58</v>
      </c>
      <c r="Q1857" t="s">
        <v>60</v>
      </c>
      <c r="R1857" t="s">
        <v>66</v>
      </c>
    </row>
    <row r="1858" spans="1:18" x14ac:dyDescent="0.25">
      <c r="A1858" t="s">
        <v>43</v>
      </c>
      <c r="B1858" t="s">
        <v>38</v>
      </c>
      <c r="C1858" t="s">
        <v>48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14.49785</v>
      </c>
      <c r="H1858">
        <v>14.49785</v>
      </c>
      <c r="I1858">
        <v>75.291499999999999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3540</v>
      </c>
      <c r="P1858" t="s">
        <v>58</v>
      </c>
      <c r="Q1858" t="s">
        <v>60</v>
      </c>
      <c r="R1858" t="s">
        <v>66</v>
      </c>
    </row>
    <row r="1859" spans="1:18" x14ac:dyDescent="0.25">
      <c r="A1859" t="s">
        <v>30</v>
      </c>
      <c r="B1859" t="s">
        <v>38</v>
      </c>
      <c r="C1859" t="s">
        <v>48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0.4939366</v>
      </c>
      <c r="H1859">
        <v>0.4939366</v>
      </c>
      <c r="I1859">
        <v>75.286600000000007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4674</v>
      </c>
      <c r="P1859" t="s">
        <v>58</v>
      </c>
      <c r="Q1859" t="s">
        <v>60</v>
      </c>
    </row>
    <row r="1860" spans="1:18" x14ac:dyDescent="0.25">
      <c r="A1860" t="s">
        <v>28</v>
      </c>
      <c r="B1860" t="s">
        <v>38</v>
      </c>
      <c r="C1860" t="s">
        <v>48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4.4819089999999999</v>
      </c>
      <c r="H1860">
        <v>4.4819089999999999</v>
      </c>
      <c r="I1860">
        <v>75.286600000000007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4674</v>
      </c>
      <c r="P1860" t="s">
        <v>58</v>
      </c>
      <c r="Q1860" t="s">
        <v>60</v>
      </c>
    </row>
    <row r="1861" spans="1:18" x14ac:dyDescent="0.25">
      <c r="A1861" t="s">
        <v>29</v>
      </c>
      <c r="B1861" t="s">
        <v>38</v>
      </c>
      <c r="C1861" t="s">
        <v>48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1.898536</v>
      </c>
      <c r="H1861">
        <v>1.898536</v>
      </c>
      <c r="I1861">
        <v>75.286600000000007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4674</v>
      </c>
      <c r="P1861" t="s">
        <v>58</v>
      </c>
      <c r="Q1861" t="s">
        <v>60</v>
      </c>
    </row>
    <row r="1862" spans="1:18" x14ac:dyDescent="0.25">
      <c r="A1862" t="s">
        <v>43</v>
      </c>
      <c r="B1862" t="s">
        <v>38</v>
      </c>
      <c r="C1862" t="s">
        <v>48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20.948440000000002</v>
      </c>
      <c r="H1862">
        <v>20.948440000000002</v>
      </c>
      <c r="I1862">
        <v>75.286600000000007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4674</v>
      </c>
      <c r="P1862" t="s">
        <v>58</v>
      </c>
      <c r="Q1862" t="s">
        <v>60</v>
      </c>
    </row>
    <row r="1863" spans="1:18" x14ac:dyDescent="0.25">
      <c r="A1863" t="s">
        <v>30</v>
      </c>
      <c r="B1863" t="s">
        <v>38</v>
      </c>
      <c r="C1863" t="s">
        <v>37</v>
      </c>
      <c r="D1863" t="s">
        <v>47</v>
      </c>
      <c r="E1863">
        <v>23</v>
      </c>
      <c r="F1863" t="str">
        <f t="shared" si="29"/>
        <v>Average Per Ton1-in-10August Typical Event Day30% Cycling23</v>
      </c>
      <c r="G1863">
        <v>0.51502320000000001</v>
      </c>
      <c r="H1863">
        <v>0.51502320000000001</v>
      </c>
      <c r="I1863">
        <v>74.015699999999995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1134</v>
      </c>
      <c r="P1863" t="s">
        <v>58</v>
      </c>
      <c r="Q1863" t="s">
        <v>60</v>
      </c>
      <c r="R1863" t="s">
        <v>66</v>
      </c>
    </row>
    <row r="1864" spans="1:18" x14ac:dyDescent="0.25">
      <c r="A1864" t="s">
        <v>28</v>
      </c>
      <c r="B1864" t="s">
        <v>38</v>
      </c>
      <c r="C1864" t="s">
        <v>37</v>
      </c>
      <c r="D1864" t="s">
        <v>47</v>
      </c>
      <c r="E1864">
        <v>23</v>
      </c>
      <c r="F1864" t="str">
        <f t="shared" si="29"/>
        <v>Average Per Premise1-in-10August Typical Event Day30% Cycling23</v>
      </c>
      <c r="G1864">
        <v>5.6972740000000002</v>
      </c>
      <c r="H1864">
        <v>5.6972740000000002</v>
      </c>
      <c r="I1864">
        <v>74.015699999999995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1134</v>
      </c>
      <c r="P1864" t="s">
        <v>58</v>
      </c>
      <c r="Q1864" t="s">
        <v>60</v>
      </c>
      <c r="R1864" t="s">
        <v>66</v>
      </c>
    </row>
    <row r="1865" spans="1:18" x14ac:dyDescent="0.25">
      <c r="A1865" t="s">
        <v>29</v>
      </c>
      <c r="B1865" t="s">
        <v>38</v>
      </c>
      <c r="C1865" t="s">
        <v>37</v>
      </c>
      <c r="D1865" t="s">
        <v>47</v>
      </c>
      <c r="E1865">
        <v>23</v>
      </c>
      <c r="F1865" t="str">
        <f t="shared" si="29"/>
        <v>Average Per Device1-in-10August Typical Event Day30% Cycling23</v>
      </c>
      <c r="G1865">
        <v>1.9922010000000001</v>
      </c>
      <c r="H1865">
        <v>1.9922010000000001</v>
      </c>
      <c r="I1865">
        <v>74.015699999999995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1134</v>
      </c>
      <c r="P1865" t="s">
        <v>58</v>
      </c>
      <c r="Q1865" t="s">
        <v>60</v>
      </c>
      <c r="R1865" t="s">
        <v>66</v>
      </c>
    </row>
    <row r="1866" spans="1:18" x14ac:dyDescent="0.25">
      <c r="A1866" t="s">
        <v>43</v>
      </c>
      <c r="B1866" t="s">
        <v>38</v>
      </c>
      <c r="C1866" t="s">
        <v>37</v>
      </c>
      <c r="D1866" t="s">
        <v>47</v>
      </c>
      <c r="E1866">
        <v>23</v>
      </c>
      <c r="F1866" t="str">
        <f t="shared" si="29"/>
        <v>Aggregate1-in-10August Typical Event Day30% Cycling23</v>
      </c>
      <c r="G1866">
        <v>6.4607080000000003</v>
      </c>
      <c r="H1866">
        <v>6.4607080000000003</v>
      </c>
      <c r="I1866">
        <v>74.015699999999995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1134</v>
      </c>
      <c r="P1866" t="s">
        <v>58</v>
      </c>
      <c r="Q1866" t="s">
        <v>60</v>
      </c>
      <c r="R1866" t="s">
        <v>66</v>
      </c>
    </row>
    <row r="1867" spans="1:18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0.47425240000000002</v>
      </c>
      <c r="H1867">
        <v>0.47425240000000002</v>
      </c>
      <c r="I1867">
        <v>74.0411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3540</v>
      </c>
      <c r="P1867" t="s">
        <v>58</v>
      </c>
      <c r="Q1867" t="s">
        <v>60</v>
      </c>
      <c r="R1867" t="s">
        <v>66</v>
      </c>
    </row>
    <row r="1868" spans="1:18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4.0012299999999996</v>
      </c>
      <c r="H1868">
        <v>4.0012299999999996</v>
      </c>
      <c r="I1868">
        <v>74.0411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3540</v>
      </c>
      <c r="P1868" t="s">
        <v>58</v>
      </c>
      <c r="Q1868" t="s">
        <v>60</v>
      </c>
      <c r="R1868" t="s">
        <v>66</v>
      </c>
    </row>
    <row r="1869" spans="1:18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1.818041</v>
      </c>
      <c r="H1869">
        <v>1.818041</v>
      </c>
      <c r="I1869">
        <v>74.0411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3540</v>
      </c>
      <c r="P1869" t="s">
        <v>58</v>
      </c>
      <c r="Q1869" t="s">
        <v>60</v>
      </c>
      <c r="R1869" t="s">
        <v>66</v>
      </c>
    </row>
    <row r="1870" spans="1:18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14.164350000000001</v>
      </c>
      <c r="H1870">
        <v>14.164350000000001</v>
      </c>
      <c r="I1870">
        <v>74.0411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3540</v>
      </c>
      <c r="P1870" t="s">
        <v>58</v>
      </c>
      <c r="Q1870" t="s">
        <v>60</v>
      </c>
      <c r="R1870" t="s">
        <v>66</v>
      </c>
    </row>
    <row r="1871" spans="1:18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0.4841434</v>
      </c>
      <c r="H1871">
        <v>0.4841434</v>
      </c>
      <c r="I1871">
        <v>74.034899999999993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4674</v>
      </c>
      <c r="P1871" t="s">
        <v>58</v>
      </c>
      <c r="Q1871" t="s">
        <v>60</v>
      </c>
    </row>
    <row r="1872" spans="1:18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4.3930470000000001</v>
      </c>
      <c r="H1872">
        <v>4.3930470000000001</v>
      </c>
      <c r="I1872">
        <v>74.034899999999993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4674</v>
      </c>
      <c r="P1872" t="s">
        <v>58</v>
      </c>
      <c r="Q1872" t="s">
        <v>60</v>
      </c>
    </row>
    <row r="1873" spans="1:18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1.860894</v>
      </c>
      <c r="H1873">
        <v>1.860894</v>
      </c>
      <c r="I1873">
        <v>74.034899999999993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4674</v>
      </c>
      <c r="P1873" t="s">
        <v>58</v>
      </c>
      <c r="Q1873" t="s">
        <v>60</v>
      </c>
    </row>
    <row r="1874" spans="1:18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20.533100000000001</v>
      </c>
      <c r="H1874">
        <v>20.533100000000001</v>
      </c>
      <c r="I1874">
        <v>74.034899999999993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4674</v>
      </c>
      <c r="P1874" t="s">
        <v>58</v>
      </c>
      <c r="Q1874" t="s">
        <v>60</v>
      </c>
    </row>
    <row r="1875" spans="1:18" x14ac:dyDescent="0.25">
      <c r="A1875" t="s">
        <v>30</v>
      </c>
      <c r="B1875" t="s">
        <v>38</v>
      </c>
      <c r="C1875" t="s">
        <v>49</v>
      </c>
      <c r="D1875" t="s">
        <v>47</v>
      </c>
      <c r="E1875">
        <v>23</v>
      </c>
      <c r="F1875" t="str">
        <f t="shared" si="29"/>
        <v>Average Per Ton1-in-10July Monthly System Peak Day30% Cycling23</v>
      </c>
      <c r="G1875">
        <v>0.51658269999999995</v>
      </c>
      <c r="H1875">
        <v>0.51658269999999995</v>
      </c>
      <c r="I1875">
        <v>73.458799999999997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1134</v>
      </c>
      <c r="P1875" t="s">
        <v>58</v>
      </c>
      <c r="Q1875" t="s">
        <v>60</v>
      </c>
      <c r="R1875" t="s">
        <v>67</v>
      </c>
    </row>
    <row r="1876" spans="1:18" x14ac:dyDescent="0.25">
      <c r="A1876" t="s">
        <v>28</v>
      </c>
      <c r="B1876" t="s">
        <v>38</v>
      </c>
      <c r="C1876" t="s">
        <v>49</v>
      </c>
      <c r="D1876" t="s">
        <v>47</v>
      </c>
      <c r="E1876">
        <v>23</v>
      </c>
      <c r="F1876" t="str">
        <f t="shared" si="29"/>
        <v>Average Per Premise1-in-10July Monthly System Peak Day30% Cycling23</v>
      </c>
      <c r="G1876">
        <v>5.7145260000000002</v>
      </c>
      <c r="H1876">
        <v>5.7145260000000002</v>
      </c>
      <c r="I1876">
        <v>73.458799999999997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1134</v>
      </c>
      <c r="P1876" t="s">
        <v>58</v>
      </c>
      <c r="Q1876" t="s">
        <v>60</v>
      </c>
      <c r="R1876" t="s">
        <v>67</v>
      </c>
    </row>
    <row r="1877" spans="1:18" x14ac:dyDescent="0.25">
      <c r="A1877" t="s">
        <v>29</v>
      </c>
      <c r="B1877" t="s">
        <v>38</v>
      </c>
      <c r="C1877" t="s">
        <v>49</v>
      </c>
      <c r="D1877" t="s">
        <v>47</v>
      </c>
      <c r="E1877">
        <v>23</v>
      </c>
      <c r="F1877" t="str">
        <f t="shared" si="29"/>
        <v>Average Per Device1-in-10July Monthly System Peak Day30% Cycling23</v>
      </c>
      <c r="G1877">
        <v>1.9982340000000001</v>
      </c>
      <c r="H1877">
        <v>1.9982340000000001</v>
      </c>
      <c r="I1877">
        <v>73.458799999999997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1134</v>
      </c>
      <c r="P1877" t="s">
        <v>58</v>
      </c>
      <c r="Q1877" t="s">
        <v>60</v>
      </c>
      <c r="R1877" t="s">
        <v>67</v>
      </c>
    </row>
    <row r="1878" spans="1:18" x14ac:dyDescent="0.25">
      <c r="A1878" t="s">
        <v>43</v>
      </c>
      <c r="B1878" t="s">
        <v>38</v>
      </c>
      <c r="C1878" t="s">
        <v>49</v>
      </c>
      <c r="D1878" t="s">
        <v>47</v>
      </c>
      <c r="E1878">
        <v>23</v>
      </c>
      <c r="F1878" t="str">
        <f t="shared" si="29"/>
        <v>Aggregate1-in-10July Monthly System Peak Day30% Cycling23</v>
      </c>
      <c r="G1878">
        <v>6.4802720000000003</v>
      </c>
      <c r="H1878">
        <v>6.4802720000000003</v>
      </c>
      <c r="I1878">
        <v>73.458799999999997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1134</v>
      </c>
      <c r="P1878" t="s">
        <v>58</v>
      </c>
      <c r="Q1878" t="s">
        <v>60</v>
      </c>
      <c r="R1878" t="s">
        <v>67</v>
      </c>
    </row>
    <row r="1879" spans="1:18" x14ac:dyDescent="0.25">
      <c r="A1879" t="s">
        <v>30</v>
      </c>
      <c r="B1879" t="s">
        <v>38</v>
      </c>
      <c r="C1879" t="s">
        <v>49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0.47795369999999998</v>
      </c>
      <c r="H1879">
        <v>0.47795369999999998</v>
      </c>
      <c r="I1879">
        <v>73.377099999999999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3540</v>
      </c>
      <c r="P1879" t="s">
        <v>58</v>
      </c>
      <c r="Q1879" t="s">
        <v>60</v>
      </c>
      <c r="R1879" t="s">
        <v>67</v>
      </c>
    </row>
    <row r="1880" spans="1:18" x14ac:dyDescent="0.25">
      <c r="A1880" t="s">
        <v>28</v>
      </c>
      <c r="B1880" t="s">
        <v>38</v>
      </c>
      <c r="C1880" t="s">
        <v>49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4.032457</v>
      </c>
      <c r="H1880">
        <v>4.032457</v>
      </c>
      <c r="I1880">
        <v>73.377099999999999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3540</v>
      </c>
      <c r="P1880" t="s">
        <v>58</v>
      </c>
      <c r="Q1880" t="s">
        <v>60</v>
      </c>
      <c r="R1880" t="s">
        <v>67</v>
      </c>
    </row>
    <row r="1881" spans="1:18" x14ac:dyDescent="0.25">
      <c r="A1881" t="s">
        <v>29</v>
      </c>
      <c r="B1881" t="s">
        <v>38</v>
      </c>
      <c r="C1881" t="s">
        <v>49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1.8322290000000001</v>
      </c>
      <c r="H1881">
        <v>1.8322290000000001</v>
      </c>
      <c r="I1881">
        <v>73.377099999999999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3540</v>
      </c>
      <c r="P1881" t="s">
        <v>58</v>
      </c>
      <c r="Q1881" t="s">
        <v>60</v>
      </c>
      <c r="R1881" t="s">
        <v>67</v>
      </c>
    </row>
    <row r="1882" spans="1:18" x14ac:dyDescent="0.25">
      <c r="A1882" t="s">
        <v>43</v>
      </c>
      <c r="B1882" t="s">
        <v>38</v>
      </c>
      <c r="C1882" t="s">
        <v>49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14.274900000000001</v>
      </c>
      <c r="H1882">
        <v>14.274900000000001</v>
      </c>
      <c r="I1882">
        <v>73.377099999999999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3540</v>
      </c>
      <c r="P1882" t="s">
        <v>58</v>
      </c>
      <c r="Q1882" t="s">
        <v>60</v>
      </c>
      <c r="R1882" t="s">
        <v>67</v>
      </c>
    </row>
    <row r="1883" spans="1:18" x14ac:dyDescent="0.25">
      <c r="A1883" t="s">
        <v>30</v>
      </c>
      <c r="B1883" t="s">
        <v>38</v>
      </c>
      <c r="C1883" t="s">
        <v>49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0.48732510000000001</v>
      </c>
      <c r="H1883">
        <v>0.48732510000000001</v>
      </c>
      <c r="I1883">
        <v>73.396900000000002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4674</v>
      </c>
      <c r="P1883" t="s">
        <v>58</v>
      </c>
      <c r="Q1883" t="s">
        <v>60</v>
      </c>
    </row>
    <row r="1884" spans="1:18" x14ac:dyDescent="0.25">
      <c r="A1884" t="s">
        <v>28</v>
      </c>
      <c r="B1884" t="s">
        <v>38</v>
      </c>
      <c r="C1884" t="s">
        <v>49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4.4219169999999997</v>
      </c>
      <c r="H1884">
        <v>4.4219169999999997</v>
      </c>
      <c r="I1884">
        <v>73.396900000000002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4674</v>
      </c>
      <c r="P1884" t="s">
        <v>58</v>
      </c>
      <c r="Q1884" t="s">
        <v>60</v>
      </c>
    </row>
    <row r="1885" spans="1:18" x14ac:dyDescent="0.25">
      <c r="A1885" t="s">
        <v>29</v>
      </c>
      <c r="B1885" t="s">
        <v>38</v>
      </c>
      <c r="C1885" t="s">
        <v>49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1.8731230000000001</v>
      </c>
      <c r="H1885">
        <v>1.8731230000000001</v>
      </c>
      <c r="I1885">
        <v>73.396900000000002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4674</v>
      </c>
      <c r="P1885" t="s">
        <v>58</v>
      </c>
      <c r="Q1885" t="s">
        <v>60</v>
      </c>
    </row>
    <row r="1886" spans="1:18" x14ac:dyDescent="0.25">
      <c r="A1886" t="s">
        <v>43</v>
      </c>
      <c r="B1886" t="s">
        <v>38</v>
      </c>
      <c r="C1886" t="s">
        <v>49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20.668040000000001</v>
      </c>
      <c r="H1886">
        <v>20.668040000000001</v>
      </c>
      <c r="I1886">
        <v>73.396900000000002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4674</v>
      </c>
      <c r="P1886" t="s">
        <v>58</v>
      </c>
      <c r="Q1886" t="s">
        <v>60</v>
      </c>
    </row>
    <row r="1887" spans="1:18" x14ac:dyDescent="0.25">
      <c r="A1887" t="s">
        <v>30</v>
      </c>
      <c r="B1887" t="s">
        <v>38</v>
      </c>
      <c r="C1887" t="s">
        <v>50</v>
      </c>
      <c r="D1887" t="s">
        <v>47</v>
      </c>
      <c r="E1887">
        <v>23</v>
      </c>
      <c r="F1887" t="str">
        <f t="shared" si="29"/>
        <v>Average Per Ton1-in-10June Monthly System Peak Day30% Cycling23</v>
      </c>
      <c r="G1887">
        <v>0.49084640000000002</v>
      </c>
      <c r="H1887">
        <v>0.49084640000000002</v>
      </c>
      <c r="I1887">
        <v>70.791200000000003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1134</v>
      </c>
      <c r="P1887" t="s">
        <v>58</v>
      </c>
      <c r="Q1887" t="s">
        <v>60</v>
      </c>
      <c r="R1887" t="s">
        <v>68</v>
      </c>
    </row>
    <row r="1888" spans="1:18" x14ac:dyDescent="0.25">
      <c r="A1888" t="s">
        <v>28</v>
      </c>
      <c r="B1888" t="s">
        <v>38</v>
      </c>
      <c r="C1888" t="s">
        <v>50</v>
      </c>
      <c r="D1888" t="s">
        <v>47</v>
      </c>
      <c r="E1888">
        <v>23</v>
      </c>
      <c r="F1888" t="str">
        <f t="shared" si="29"/>
        <v>Average Per Premise1-in-10June Monthly System Peak Day30% Cycling23</v>
      </c>
      <c r="G1888">
        <v>5.4298260000000003</v>
      </c>
      <c r="H1888">
        <v>5.4298260000000003</v>
      </c>
      <c r="I1888">
        <v>70.791200000000003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1134</v>
      </c>
      <c r="P1888" t="s">
        <v>58</v>
      </c>
      <c r="Q1888" t="s">
        <v>60</v>
      </c>
      <c r="R1888" t="s">
        <v>68</v>
      </c>
    </row>
    <row r="1889" spans="1:18" x14ac:dyDescent="0.25">
      <c r="A1889" t="s">
        <v>29</v>
      </c>
      <c r="B1889" t="s">
        <v>38</v>
      </c>
      <c r="C1889" t="s">
        <v>50</v>
      </c>
      <c r="D1889" t="s">
        <v>47</v>
      </c>
      <c r="E1889">
        <v>23</v>
      </c>
      <c r="F1889" t="str">
        <f t="shared" si="29"/>
        <v>Average Per Device1-in-10June Monthly System Peak Day30% Cycling23</v>
      </c>
      <c r="G1889">
        <v>1.8986810000000001</v>
      </c>
      <c r="H1889">
        <v>1.8986810000000001</v>
      </c>
      <c r="I1889">
        <v>70.791200000000003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1134</v>
      </c>
      <c r="P1889" t="s">
        <v>58</v>
      </c>
      <c r="Q1889" t="s">
        <v>60</v>
      </c>
      <c r="R1889" t="s">
        <v>68</v>
      </c>
    </row>
    <row r="1890" spans="1:18" x14ac:dyDescent="0.25">
      <c r="A1890" t="s">
        <v>43</v>
      </c>
      <c r="B1890" t="s">
        <v>38</v>
      </c>
      <c r="C1890" t="s">
        <v>50</v>
      </c>
      <c r="D1890" t="s">
        <v>47</v>
      </c>
      <c r="E1890">
        <v>23</v>
      </c>
      <c r="F1890" t="str">
        <f t="shared" si="29"/>
        <v>Aggregate1-in-10June Monthly System Peak Day30% Cycling23</v>
      </c>
      <c r="G1890">
        <v>6.1574220000000004</v>
      </c>
      <c r="H1890">
        <v>6.1574229999999996</v>
      </c>
      <c r="I1890">
        <v>70.791200000000003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1134</v>
      </c>
      <c r="P1890" t="s">
        <v>58</v>
      </c>
      <c r="Q1890" t="s">
        <v>60</v>
      </c>
      <c r="R1890" t="s">
        <v>68</v>
      </c>
    </row>
    <row r="1891" spans="1:18" x14ac:dyDescent="0.25">
      <c r="A1891" t="s">
        <v>30</v>
      </c>
      <c r="B1891" t="s">
        <v>38</v>
      </c>
      <c r="C1891" t="s">
        <v>50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0.42921019999999999</v>
      </c>
      <c r="H1891">
        <v>0.42921019999999999</v>
      </c>
      <c r="I1891">
        <v>70.872900000000001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3540</v>
      </c>
      <c r="P1891" t="s">
        <v>58</v>
      </c>
      <c r="Q1891" t="s">
        <v>60</v>
      </c>
      <c r="R1891" t="s">
        <v>68</v>
      </c>
    </row>
    <row r="1892" spans="1:18" x14ac:dyDescent="0.25">
      <c r="A1892" t="s">
        <v>28</v>
      </c>
      <c r="B1892" t="s">
        <v>38</v>
      </c>
      <c r="C1892" t="s">
        <v>50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3.621213</v>
      </c>
      <c r="H1892">
        <v>3.621213</v>
      </c>
      <c r="I1892">
        <v>70.872900000000001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3540</v>
      </c>
      <c r="P1892" t="s">
        <v>58</v>
      </c>
      <c r="Q1892" t="s">
        <v>60</v>
      </c>
      <c r="R1892" t="s">
        <v>68</v>
      </c>
    </row>
    <row r="1893" spans="1:18" x14ac:dyDescent="0.25">
      <c r="A1893" t="s">
        <v>29</v>
      </c>
      <c r="B1893" t="s">
        <v>38</v>
      </c>
      <c r="C1893" t="s">
        <v>50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1.6453720000000001</v>
      </c>
      <c r="H1893">
        <v>1.6453720000000001</v>
      </c>
      <c r="I1893">
        <v>70.872900000000001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3540</v>
      </c>
      <c r="P1893" t="s">
        <v>58</v>
      </c>
      <c r="Q1893" t="s">
        <v>60</v>
      </c>
      <c r="R1893" t="s">
        <v>68</v>
      </c>
    </row>
    <row r="1894" spans="1:18" x14ac:dyDescent="0.25">
      <c r="A1894" t="s">
        <v>43</v>
      </c>
      <c r="B1894" t="s">
        <v>38</v>
      </c>
      <c r="C1894" t="s">
        <v>50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12.819089999999999</v>
      </c>
      <c r="H1894">
        <v>12.819089999999999</v>
      </c>
      <c r="I1894">
        <v>70.872900000000001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3540</v>
      </c>
      <c r="P1894" t="s">
        <v>58</v>
      </c>
      <c r="Q1894" t="s">
        <v>60</v>
      </c>
      <c r="R1894" t="s">
        <v>68</v>
      </c>
    </row>
    <row r="1895" spans="1:18" x14ac:dyDescent="0.25">
      <c r="A1895" t="s">
        <v>30</v>
      </c>
      <c r="B1895" t="s">
        <v>38</v>
      </c>
      <c r="C1895" t="s">
        <v>50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0.44416319999999998</v>
      </c>
      <c r="H1895">
        <v>0.44416319999999998</v>
      </c>
      <c r="I1895">
        <v>70.853099999999998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4674</v>
      </c>
      <c r="P1895" t="s">
        <v>58</v>
      </c>
      <c r="Q1895" t="s">
        <v>60</v>
      </c>
    </row>
    <row r="1896" spans="1:18" x14ac:dyDescent="0.25">
      <c r="A1896" t="s">
        <v>28</v>
      </c>
      <c r="B1896" t="s">
        <v>38</v>
      </c>
      <c r="C1896" t="s">
        <v>50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4.0302720000000001</v>
      </c>
      <c r="H1896">
        <v>4.0302720000000001</v>
      </c>
      <c r="I1896">
        <v>70.853099999999998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4674</v>
      </c>
      <c r="P1896" t="s">
        <v>58</v>
      </c>
      <c r="Q1896" t="s">
        <v>60</v>
      </c>
    </row>
    <row r="1897" spans="1:18" x14ac:dyDescent="0.25">
      <c r="A1897" t="s">
        <v>29</v>
      </c>
      <c r="B1897" t="s">
        <v>38</v>
      </c>
      <c r="C1897" t="s">
        <v>50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1.707222</v>
      </c>
      <c r="H1897">
        <v>1.707222</v>
      </c>
      <c r="I1897">
        <v>70.853099999999998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4674</v>
      </c>
      <c r="P1897" t="s">
        <v>58</v>
      </c>
      <c r="Q1897" t="s">
        <v>60</v>
      </c>
    </row>
    <row r="1898" spans="1:18" x14ac:dyDescent="0.25">
      <c r="A1898" t="s">
        <v>43</v>
      </c>
      <c r="B1898" t="s">
        <v>38</v>
      </c>
      <c r="C1898" t="s">
        <v>50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18.837489999999999</v>
      </c>
      <c r="H1898">
        <v>18.837489999999999</v>
      </c>
      <c r="I1898">
        <v>70.853099999999998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4674</v>
      </c>
      <c r="P1898" t="s">
        <v>58</v>
      </c>
      <c r="Q1898" t="s">
        <v>60</v>
      </c>
    </row>
    <row r="1899" spans="1:18" x14ac:dyDescent="0.25">
      <c r="A1899" t="s">
        <v>30</v>
      </c>
      <c r="B1899" t="s">
        <v>38</v>
      </c>
      <c r="C1899" t="s">
        <v>51</v>
      </c>
      <c r="D1899" t="s">
        <v>47</v>
      </c>
      <c r="E1899">
        <v>23</v>
      </c>
      <c r="F1899" t="str">
        <f t="shared" si="29"/>
        <v>Average Per Ton1-in-10May Monthly System Peak Day30% Cycling23</v>
      </c>
      <c r="G1899">
        <v>0.50509040000000005</v>
      </c>
      <c r="H1899">
        <v>0.50509029999999999</v>
      </c>
      <c r="I1899">
        <v>69.332400000000007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1134</v>
      </c>
      <c r="P1899" t="s">
        <v>58</v>
      </c>
      <c r="Q1899" t="s">
        <v>60</v>
      </c>
      <c r="R1899" t="s">
        <v>69</v>
      </c>
    </row>
    <row r="1900" spans="1:18" x14ac:dyDescent="0.25">
      <c r="A1900" t="s">
        <v>28</v>
      </c>
      <c r="B1900" t="s">
        <v>38</v>
      </c>
      <c r="C1900" t="s">
        <v>51</v>
      </c>
      <c r="D1900" t="s">
        <v>47</v>
      </c>
      <c r="E1900">
        <v>23</v>
      </c>
      <c r="F1900" t="str">
        <f t="shared" si="29"/>
        <v>Average Per Premise1-in-10May Monthly System Peak Day30% Cycling23</v>
      </c>
      <c r="G1900">
        <v>5.5873949999999999</v>
      </c>
      <c r="H1900">
        <v>5.5873949999999999</v>
      </c>
      <c r="I1900">
        <v>69.332400000000007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1134</v>
      </c>
      <c r="P1900" t="s">
        <v>58</v>
      </c>
      <c r="Q1900" t="s">
        <v>60</v>
      </c>
      <c r="R1900" t="s">
        <v>69</v>
      </c>
    </row>
    <row r="1901" spans="1:18" x14ac:dyDescent="0.25">
      <c r="A1901" t="s">
        <v>29</v>
      </c>
      <c r="B1901" t="s">
        <v>38</v>
      </c>
      <c r="C1901" t="s">
        <v>51</v>
      </c>
      <c r="D1901" t="s">
        <v>47</v>
      </c>
      <c r="E1901">
        <v>23</v>
      </c>
      <c r="F1901" t="str">
        <f t="shared" si="29"/>
        <v>Average Per Device1-in-10May Monthly System Peak Day30% Cycling23</v>
      </c>
      <c r="G1901">
        <v>1.9537789999999999</v>
      </c>
      <c r="H1901">
        <v>1.9537789999999999</v>
      </c>
      <c r="I1901">
        <v>69.332400000000007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1134</v>
      </c>
      <c r="P1901" t="s">
        <v>58</v>
      </c>
      <c r="Q1901" t="s">
        <v>60</v>
      </c>
      <c r="R1901" t="s">
        <v>69</v>
      </c>
    </row>
    <row r="1902" spans="1:18" x14ac:dyDescent="0.25">
      <c r="A1902" t="s">
        <v>43</v>
      </c>
      <c r="B1902" t="s">
        <v>38</v>
      </c>
      <c r="C1902" t="s">
        <v>51</v>
      </c>
      <c r="D1902" t="s">
        <v>47</v>
      </c>
      <c r="E1902">
        <v>23</v>
      </c>
      <c r="F1902" t="str">
        <f t="shared" si="29"/>
        <v>Aggregate1-in-10May Monthly System Peak Day30% Cycling23</v>
      </c>
      <c r="G1902">
        <v>6.336106</v>
      </c>
      <c r="H1902">
        <v>6.336106</v>
      </c>
      <c r="I1902">
        <v>69.332400000000007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1134</v>
      </c>
      <c r="P1902" t="s">
        <v>58</v>
      </c>
      <c r="Q1902" t="s">
        <v>60</v>
      </c>
      <c r="R1902" t="s">
        <v>69</v>
      </c>
    </row>
    <row r="1903" spans="1:18" x14ac:dyDescent="0.25">
      <c r="A1903" t="s">
        <v>30</v>
      </c>
      <c r="B1903" t="s">
        <v>38</v>
      </c>
      <c r="C1903" t="s">
        <v>51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0.45660000000000001</v>
      </c>
      <c r="H1903">
        <v>0.45660000000000001</v>
      </c>
      <c r="I1903">
        <v>69.495800000000003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3540</v>
      </c>
      <c r="P1903" t="s">
        <v>58</v>
      </c>
      <c r="Q1903" t="s">
        <v>60</v>
      </c>
      <c r="R1903" t="s">
        <v>69</v>
      </c>
    </row>
    <row r="1904" spans="1:18" x14ac:dyDescent="0.25">
      <c r="A1904" t="s">
        <v>28</v>
      </c>
      <c r="B1904" t="s">
        <v>38</v>
      </c>
      <c r="C1904" t="s">
        <v>51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3.8522970000000001</v>
      </c>
      <c r="H1904">
        <v>3.8522980000000002</v>
      </c>
      <c r="I1904">
        <v>69.495800000000003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3540</v>
      </c>
      <c r="P1904" t="s">
        <v>58</v>
      </c>
      <c r="Q1904" t="s">
        <v>60</v>
      </c>
      <c r="R1904" t="s">
        <v>69</v>
      </c>
    </row>
    <row r="1905" spans="1:18" x14ac:dyDescent="0.25">
      <c r="A1905" t="s">
        <v>29</v>
      </c>
      <c r="B1905" t="s">
        <v>38</v>
      </c>
      <c r="C1905" t="s">
        <v>51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1.75037</v>
      </c>
      <c r="H1905">
        <v>1.75037</v>
      </c>
      <c r="I1905">
        <v>69.495800000000003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3540</v>
      </c>
      <c r="P1905" t="s">
        <v>58</v>
      </c>
      <c r="Q1905" t="s">
        <v>60</v>
      </c>
      <c r="R1905" t="s">
        <v>69</v>
      </c>
    </row>
    <row r="1906" spans="1:18" x14ac:dyDescent="0.25">
      <c r="A1906" t="s">
        <v>43</v>
      </c>
      <c r="B1906" t="s">
        <v>38</v>
      </c>
      <c r="C1906" t="s">
        <v>51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13.637130000000001</v>
      </c>
      <c r="H1906">
        <v>13.637130000000001</v>
      </c>
      <c r="I1906">
        <v>69.495800000000003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3540</v>
      </c>
      <c r="P1906" t="s">
        <v>58</v>
      </c>
      <c r="Q1906" t="s">
        <v>60</v>
      </c>
      <c r="R1906" t="s">
        <v>69</v>
      </c>
    </row>
    <row r="1907" spans="1:18" x14ac:dyDescent="0.25">
      <c r="A1907" t="s">
        <v>30</v>
      </c>
      <c r="B1907" t="s">
        <v>38</v>
      </c>
      <c r="C1907" t="s">
        <v>51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0.46836369999999999</v>
      </c>
      <c r="H1907">
        <v>0.46836369999999999</v>
      </c>
      <c r="I1907">
        <v>69.456100000000006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4674</v>
      </c>
      <c r="P1907" t="s">
        <v>58</v>
      </c>
      <c r="Q1907" t="s">
        <v>60</v>
      </c>
    </row>
    <row r="1908" spans="1:18" x14ac:dyDescent="0.25">
      <c r="A1908" t="s">
        <v>28</v>
      </c>
      <c r="B1908" t="s">
        <v>38</v>
      </c>
      <c r="C1908" t="s">
        <v>51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4.2498649999999998</v>
      </c>
      <c r="H1908">
        <v>4.2498649999999998</v>
      </c>
      <c r="I1908">
        <v>69.456100000000006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4674</v>
      </c>
      <c r="P1908" t="s">
        <v>58</v>
      </c>
      <c r="Q1908" t="s">
        <v>60</v>
      </c>
    </row>
    <row r="1909" spans="1:18" x14ac:dyDescent="0.25">
      <c r="A1909" t="s">
        <v>29</v>
      </c>
      <c r="B1909" t="s">
        <v>38</v>
      </c>
      <c r="C1909" t="s">
        <v>51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1.8002419999999999</v>
      </c>
      <c r="H1909">
        <v>1.8002419999999999</v>
      </c>
      <c r="I1909">
        <v>69.456100000000006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4674</v>
      </c>
      <c r="P1909" t="s">
        <v>58</v>
      </c>
      <c r="Q1909" t="s">
        <v>60</v>
      </c>
    </row>
    <row r="1910" spans="1:18" x14ac:dyDescent="0.25">
      <c r="A1910" t="s">
        <v>43</v>
      </c>
      <c r="B1910" t="s">
        <v>38</v>
      </c>
      <c r="C1910" t="s">
        <v>51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19.863869999999999</v>
      </c>
      <c r="H1910">
        <v>19.863869999999999</v>
      </c>
      <c r="I1910">
        <v>69.456100000000006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4674</v>
      </c>
      <c r="P1910" t="s">
        <v>58</v>
      </c>
      <c r="Q1910" t="s">
        <v>60</v>
      </c>
    </row>
    <row r="1911" spans="1:18" x14ac:dyDescent="0.25">
      <c r="A1911" t="s">
        <v>30</v>
      </c>
      <c r="B1911" t="s">
        <v>38</v>
      </c>
      <c r="C1911" t="s">
        <v>52</v>
      </c>
      <c r="D1911" t="s">
        <v>47</v>
      </c>
      <c r="E1911">
        <v>23</v>
      </c>
      <c r="F1911" t="str">
        <f t="shared" si="29"/>
        <v>Average Per Ton1-in-10October Monthly System Peak Day30% Cycling23</v>
      </c>
      <c r="G1911">
        <v>0.50648130000000002</v>
      </c>
      <c r="H1911">
        <v>0.50648130000000002</v>
      </c>
      <c r="I1911">
        <v>71.305000000000007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1134</v>
      </c>
      <c r="P1911" t="s">
        <v>58</v>
      </c>
      <c r="Q1911" t="s">
        <v>60</v>
      </c>
      <c r="R1911" t="s">
        <v>70</v>
      </c>
    </row>
    <row r="1912" spans="1:18" x14ac:dyDescent="0.25">
      <c r="A1912" t="s">
        <v>28</v>
      </c>
      <c r="B1912" t="s">
        <v>38</v>
      </c>
      <c r="C1912" t="s">
        <v>52</v>
      </c>
      <c r="D1912" t="s">
        <v>47</v>
      </c>
      <c r="E1912">
        <v>23</v>
      </c>
      <c r="F1912" t="str">
        <f t="shared" si="29"/>
        <v>Average Per Premise1-in-10October Monthly System Peak Day30% Cycling23</v>
      </c>
      <c r="G1912">
        <v>5.6027820000000004</v>
      </c>
      <c r="H1912">
        <v>5.6027820000000004</v>
      </c>
      <c r="I1912">
        <v>71.305000000000007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1134</v>
      </c>
      <c r="P1912" t="s">
        <v>58</v>
      </c>
      <c r="Q1912" t="s">
        <v>60</v>
      </c>
      <c r="R1912" t="s">
        <v>70</v>
      </c>
    </row>
    <row r="1913" spans="1:18" x14ac:dyDescent="0.25">
      <c r="A1913" t="s">
        <v>29</v>
      </c>
      <c r="B1913" t="s">
        <v>38</v>
      </c>
      <c r="C1913" t="s">
        <v>52</v>
      </c>
      <c r="D1913" t="s">
        <v>47</v>
      </c>
      <c r="E1913">
        <v>23</v>
      </c>
      <c r="F1913" t="str">
        <f t="shared" si="29"/>
        <v>Average Per Device1-in-10October Monthly System Peak Day30% Cycling23</v>
      </c>
      <c r="G1913">
        <v>1.95916</v>
      </c>
      <c r="H1913">
        <v>1.95916</v>
      </c>
      <c r="I1913">
        <v>71.305000000000007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1134</v>
      </c>
      <c r="P1913" t="s">
        <v>58</v>
      </c>
      <c r="Q1913" t="s">
        <v>60</v>
      </c>
      <c r="R1913" t="s">
        <v>70</v>
      </c>
    </row>
    <row r="1914" spans="1:18" x14ac:dyDescent="0.25">
      <c r="A1914" t="s">
        <v>43</v>
      </c>
      <c r="B1914" t="s">
        <v>38</v>
      </c>
      <c r="C1914" t="s">
        <v>52</v>
      </c>
      <c r="D1914" t="s">
        <v>47</v>
      </c>
      <c r="E1914">
        <v>23</v>
      </c>
      <c r="F1914" t="str">
        <f t="shared" si="29"/>
        <v>Aggregate1-in-10October Monthly System Peak Day30% Cycling23</v>
      </c>
      <c r="G1914">
        <v>6.3535550000000001</v>
      </c>
      <c r="H1914">
        <v>6.3535550000000001</v>
      </c>
      <c r="I1914">
        <v>71.305000000000007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1134</v>
      </c>
      <c r="P1914" t="s">
        <v>58</v>
      </c>
      <c r="Q1914" t="s">
        <v>60</v>
      </c>
      <c r="R1914" t="s">
        <v>70</v>
      </c>
    </row>
    <row r="1915" spans="1:18" x14ac:dyDescent="0.25">
      <c r="A1915" t="s">
        <v>30</v>
      </c>
      <c r="B1915" t="s">
        <v>38</v>
      </c>
      <c r="C1915" t="s">
        <v>52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0.45863969999999998</v>
      </c>
      <c r="H1915">
        <v>0.45863969999999998</v>
      </c>
      <c r="I1915">
        <v>71.741200000000006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3540</v>
      </c>
      <c r="P1915" t="s">
        <v>58</v>
      </c>
      <c r="Q1915" t="s">
        <v>60</v>
      </c>
      <c r="R1915" t="s">
        <v>70</v>
      </c>
    </row>
    <row r="1916" spans="1:18" x14ac:dyDescent="0.25">
      <c r="A1916" t="s">
        <v>28</v>
      </c>
      <c r="B1916" t="s">
        <v>38</v>
      </c>
      <c r="C1916" t="s">
        <v>52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3.869507</v>
      </c>
      <c r="H1916">
        <v>3.8695059999999999</v>
      </c>
      <c r="I1916">
        <v>71.741200000000006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3540</v>
      </c>
      <c r="P1916" t="s">
        <v>58</v>
      </c>
      <c r="Q1916" t="s">
        <v>60</v>
      </c>
      <c r="R1916" t="s">
        <v>70</v>
      </c>
    </row>
    <row r="1917" spans="1:18" x14ac:dyDescent="0.25">
      <c r="A1917" t="s">
        <v>29</v>
      </c>
      <c r="B1917" t="s">
        <v>38</v>
      </c>
      <c r="C1917" t="s">
        <v>52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1.758189</v>
      </c>
      <c r="H1917">
        <v>1.758189</v>
      </c>
      <c r="I1917">
        <v>71.741200000000006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3540</v>
      </c>
      <c r="P1917" t="s">
        <v>58</v>
      </c>
      <c r="Q1917" t="s">
        <v>60</v>
      </c>
      <c r="R1917" t="s">
        <v>70</v>
      </c>
    </row>
    <row r="1918" spans="1:18" x14ac:dyDescent="0.25">
      <c r="A1918" t="s">
        <v>43</v>
      </c>
      <c r="B1918" t="s">
        <v>38</v>
      </c>
      <c r="C1918" t="s">
        <v>52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13.69805</v>
      </c>
      <c r="H1918">
        <v>13.69805</v>
      </c>
      <c r="I1918">
        <v>71.741200000000006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3540</v>
      </c>
      <c r="P1918" t="s">
        <v>58</v>
      </c>
      <c r="Q1918" t="s">
        <v>60</v>
      </c>
      <c r="R1918" t="s">
        <v>70</v>
      </c>
    </row>
    <row r="1919" spans="1:18" x14ac:dyDescent="0.25">
      <c r="A1919" t="s">
        <v>30</v>
      </c>
      <c r="B1919" t="s">
        <v>38</v>
      </c>
      <c r="C1919" t="s">
        <v>52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0.4702461</v>
      </c>
      <c r="H1919">
        <v>0.4702461</v>
      </c>
      <c r="I1919">
        <v>71.635400000000004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4674</v>
      </c>
      <c r="P1919" t="s">
        <v>58</v>
      </c>
      <c r="Q1919" t="s">
        <v>60</v>
      </c>
    </row>
    <row r="1920" spans="1:18" x14ac:dyDescent="0.25">
      <c r="A1920" t="s">
        <v>28</v>
      </c>
      <c r="B1920" t="s">
        <v>38</v>
      </c>
      <c r="C1920" t="s">
        <v>52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4.2669449999999998</v>
      </c>
      <c r="H1920">
        <v>4.2669449999999998</v>
      </c>
      <c r="I1920">
        <v>71.635400000000004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4674</v>
      </c>
      <c r="P1920" t="s">
        <v>58</v>
      </c>
      <c r="Q1920" t="s">
        <v>60</v>
      </c>
    </row>
    <row r="1921" spans="1:18" x14ac:dyDescent="0.25">
      <c r="A1921" t="s">
        <v>29</v>
      </c>
      <c r="B1921" t="s">
        <v>38</v>
      </c>
      <c r="C1921" t="s">
        <v>52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1.807477</v>
      </c>
      <c r="H1921">
        <v>1.807477</v>
      </c>
      <c r="I1921">
        <v>71.635400000000004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4674</v>
      </c>
      <c r="P1921" t="s">
        <v>58</v>
      </c>
      <c r="Q1921" t="s">
        <v>60</v>
      </c>
    </row>
    <row r="1922" spans="1:18" x14ac:dyDescent="0.25">
      <c r="A1922" t="s">
        <v>43</v>
      </c>
      <c r="B1922" t="s">
        <v>38</v>
      </c>
      <c r="C1922" t="s">
        <v>52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19.9437</v>
      </c>
      <c r="H1922">
        <v>19.9437</v>
      </c>
      <c r="I1922">
        <v>71.635400000000004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4674</v>
      </c>
      <c r="P1922" t="s">
        <v>58</v>
      </c>
      <c r="Q1922" t="s">
        <v>60</v>
      </c>
    </row>
    <row r="1923" spans="1:18" x14ac:dyDescent="0.25">
      <c r="A1923" t="s">
        <v>30</v>
      </c>
      <c r="B1923" t="s">
        <v>38</v>
      </c>
      <c r="C1923" t="s">
        <v>53</v>
      </c>
      <c r="D1923" t="s">
        <v>47</v>
      </c>
      <c r="E1923">
        <v>23</v>
      </c>
      <c r="F1923" t="str">
        <f t="shared" ref="F1923:F1986" si="30">CONCATENATE(A1923,B1923,C1923,D1923,E1923)</f>
        <v>Average Per Ton1-in-10September Monthly System Peak Day30% Cycling23</v>
      </c>
      <c r="G1923">
        <v>0.53213330000000003</v>
      </c>
      <c r="H1923">
        <v>0.53213330000000003</v>
      </c>
      <c r="I1923">
        <v>76.541200000000003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1134</v>
      </c>
      <c r="P1923" t="s">
        <v>58</v>
      </c>
      <c r="Q1923" t="s">
        <v>60</v>
      </c>
      <c r="R1923" t="s">
        <v>71</v>
      </c>
    </row>
    <row r="1924" spans="1:18" x14ac:dyDescent="0.25">
      <c r="A1924" t="s">
        <v>28</v>
      </c>
      <c r="B1924" t="s">
        <v>38</v>
      </c>
      <c r="C1924" t="s">
        <v>53</v>
      </c>
      <c r="D1924" t="s">
        <v>47</v>
      </c>
      <c r="E1924">
        <v>23</v>
      </c>
      <c r="F1924" t="str">
        <f t="shared" si="30"/>
        <v>Average Per Premise1-in-10September Monthly System Peak Day30% Cycling23</v>
      </c>
      <c r="G1924">
        <v>5.8865489999999996</v>
      </c>
      <c r="H1924">
        <v>5.8865489999999996</v>
      </c>
      <c r="I1924">
        <v>76.541200000000003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1134</v>
      </c>
      <c r="P1924" t="s">
        <v>58</v>
      </c>
      <c r="Q1924" t="s">
        <v>60</v>
      </c>
      <c r="R1924" t="s">
        <v>71</v>
      </c>
    </row>
    <row r="1925" spans="1:18" x14ac:dyDescent="0.25">
      <c r="A1925" t="s">
        <v>29</v>
      </c>
      <c r="B1925" t="s">
        <v>38</v>
      </c>
      <c r="C1925" t="s">
        <v>53</v>
      </c>
      <c r="D1925" t="s">
        <v>47</v>
      </c>
      <c r="E1925">
        <v>23</v>
      </c>
      <c r="F1925" t="str">
        <f t="shared" si="30"/>
        <v>Average Per Device1-in-10September Monthly System Peak Day30% Cycling23</v>
      </c>
      <c r="G1925">
        <v>2.058386</v>
      </c>
      <c r="H1925">
        <v>2.058386</v>
      </c>
      <c r="I1925">
        <v>76.541200000000003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1134</v>
      </c>
      <c r="P1925" t="s">
        <v>58</v>
      </c>
      <c r="Q1925" t="s">
        <v>60</v>
      </c>
      <c r="R1925" t="s">
        <v>71</v>
      </c>
    </row>
    <row r="1926" spans="1:18" x14ac:dyDescent="0.25">
      <c r="A1926" t="s">
        <v>43</v>
      </c>
      <c r="B1926" t="s">
        <v>38</v>
      </c>
      <c r="C1926" t="s">
        <v>53</v>
      </c>
      <c r="D1926" t="s">
        <v>47</v>
      </c>
      <c r="E1926">
        <v>23</v>
      </c>
      <c r="F1926" t="str">
        <f t="shared" si="30"/>
        <v>Aggregate1-in-10September Monthly System Peak Day30% Cycling23</v>
      </c>
      <c r="G1926">
        <v>6.6753460000000002</v>
      </c>
      <c r="H1926">
        <v>6.6753460000000002</v>
      </c>
      <c r="I1926">
        <v>76.541200000000003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1134</v>
      </c>
      <c r="P1926" t="s">
        <v>58</v>
      </c>
      <c r="Q1926" t="s">
        <v>60</v>
      </c>
      <c r="R1926" t="s">
        <v>71</v>
      </c>
    </row>
    <row r="1927" spans="1:18" x14ac:dyDescent="0.25">
      <c r="A1927" t="s">
        <v>30</v>
      </c>
      <c r="B1927" t="s">
        <v>38</v>
      </c>
      <c r="C1927" t="s">
        <v>53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0.50442730000000002</v>
      </c>
      <c r="H1927">
        <v>0.50442730000000002</v>
      </c>
      <c r="I1927">
        <v>76.622900000000001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3540</v>
      </c>
      <c r="P1927" t="s">
        <v>58</v>
      </c>
      <c r="Q1927" t="s">
        <v>60</v>
      </c>
      <c r="R1927" t="s">
        <v>71</v>
      </c>
    </row>
    <row r="1928" spans="1:18" x14ac:dyDescent="0.25">
      <c r="A1928" t="s">
        <v>28</v>
      </c>
      <c r="B1928" t="s">
        <v>38</v>
      </c>
      <c r="C1928" t="s">
        <v>53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4.2558129999999998</v>
      </c>
      <c r="H1928">
        <v>4.2558129999999998</v>
      </c>
      <c r="I1928">
        <v>76.622900000000001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3540</v>
      </c>
      <c r="P1928" t="s">
        <v>58</v>
      </c>
      <c r="Q1928" t="s">
        <v>60</v>
      </c>
      <c r="R1928" t="s">
        <v>71</v>
      </c>
    </row>
    <row r="1929" spans="1:18" x14ac:dyDescent="0.25">
      <c r="A1929" t="s">
        <v>29</v>
      </c>
      <c r="B1929" t="s">
        <v>38</v>
      </c>
      <c r="C1929" t="s">
        <v>53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1.9337150000000001</v>
      </c>
      <c r="H1929">
        <v>1.933716</v>
      </c>
      <c r="I1929">
        <v>76.622900000000001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3540</v>
      </c>
      <c r="P1929" t="s">
        <v>58</v>
      </c>
      <c r="Q1929" t="s">
        <v>60</v>
      </c>
      <c r="R1929" t="s">
        <v>71</v>
      </c>
    </row>
    <row r="1930" spans="1:18" x14ac:dyDescent="0.25">
      <c r="A1930" t="s">
        <v>43</v>
      </c>
      <c r="B1930" t="s">
        <v>38</v>
      </c>
      <c r="C1930" t="s">
        <v>53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15.065580000000001</v>
      </c>
      <c r="H1930">
        <v>15.065580000000001</v>
      </c>
      <c r="I1930">
        <v>76.622900000000001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3540</v>
      </c>
      <c r="P1930" t="s">
        <v>58</v>
      </c>
      <c r="Q1930" t="s">
        <v>60</v>
      </c>
      <c r="R1930" t="s">
        <v>71</v>
      </c>
    </row>
    <row r="1931" spans="1:18" x14ac:dyDescent="0.25">
      <c r="A1931" t="s">
        <v>30</v>
      </c>
      <c r="B1931" t="s">
        <v>38</v>
      </c>
      <c r="C1931" t="s">
        <v>53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0.51114870000000001</v>
      </c>
      <c r="H1931">
        <v>0.51114879999999996</v>
      </c>
      <c r="I1931">
        <v>76.603099999999998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4674</v>
      </c>
      <c r="P1931" t="s">
        <v>58</v>
      </c>
      <c r="Q1931" t="s">
        <v>60</v>
      </c>
    </row>
    <row r="1932" spans="1:18" x14ac:dyDescent="0.25">
      <c r="A1932" t="s">
        <v>28</v>
      </c>
      <c r="B1932" t="s">
        <v>38</v>
      </c>
      <c r="C1932" t="s">
        <v>53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4.63809</v>
      </c>
      <c r="H1932">
        <v>4.63809</v>
      </c>
      <c r="I1932">
        <v>76.603099999999998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4674</v>
      </c>
      <c r="P1932" t="s">
        <v>58</v>
      </c>
      <c r="Q1932" t="s">
        <v>60</v>
      </c>
    </row>
    <row r="1933" spans="1:18" x14ac:dyDescent="0.25">
      <c r="A1933" t="s">
        <v>29</v>
      </c>
      <c r="B1933" t="s">
        <v>38</v>
      </c>
      <c r="C1933" t="s">
        <v>53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1.9646939999999999</v>
      </c>
      <c r="H1933">
        <v>1.9646939999999999</v>
      </c>
      <c r="I1933">
        <v>76.603099999999998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4674</v>
      </c>
      <c r="P1933" t="s">
        <v>58</v>
      </c>
      <c r="Q1933" t="s">
        <v>60</v>
      </c>
    </row>
    <row r="1934" spans="1:18" x14ac:dyDescent="0.25">
      <c r="A1934" t="s">
        <v>43</v>
      </c>
      <c r="B1934" t="s">
        <v>38</v>
      </c>
      <c r="C1934" t="s">
        <v>53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21.678429999999999</v>
      </c>
      <c r="H1934">
        <v>21.678429999999999</v>
      </c>
      <c r="I1934">
        <v>76.603099999999998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4674</v>
      </c>
      <c r="P1934" t="s">
        <v>58</v>
      </c>
      <c r="Q1934" t="s">
        <v>60</v>
      </c>
    </row>
    <row r="1935" spans="1:18" x14ac:dyDescent="0.25">
      <c r="A1935" t="s">
        <v>30</v>
      </c>
      <c r="B1935" t="s">
        <v>38</v>
      </c>
      <c r="C1935" t="s">
        <v>48</v>
      </c>
      <c r="D1935" t="s">
        <v>47</v>
      </c>
      <c r="E1935">
        <v>24</v>
      </c>
      <c r="F1935" t="str">
        <f t="shared" si="30"/>
        <v>Average Per Ton1-in-10August Monthly System Peak Day30% Cycling24</v>
      </c>
      <c r="G1935">
        <v>0.45585160000000002</v>
      </c>
      <c r="H1935">
        <v>0.45585160000000002</v>
      </c>
      <c r="I1935">
        <v>74.970200000000006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1134</v>
      </c>
      <c r="P1935" t="s">
        <v>58</v>
      </c>
      <c r="Q1935" t="s">
        <v>60</v>
      </c>
      <c r="R1935" t="s">
        <v>66</v>
      </c>
    </row>
    <row r="1936" spans="1:18" x14ac:dyDescent="0.25">
      <c r="A1936" t="s">
        <v>28</v>
      </c>
      <c r="B1936" t="s">
        <v>38</v>
      </c>
      <c r="C1936" t="s">
        <v>48</v>
      </c>
      <c r="D1936" t="s">
        <v>47</v>
      </c>
      <c r="E1936">
        <v>24</v>
      </c>
      <c r="F1936" t="str">
        <f t="shared" si="30"/>
        <v>Average Per Premise1-in-10August Monthly System Peak Day30% Cycling24</v>
      </c>
      <c r="G1936">
        <v>5.0427080000000002</v>
      </c>
      <c r="H1936">
        <v>5.0427080000000002</v>
      </c>
      <c r="I1936">
        <v>74.970200000000006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1134</v>
      </c>
      <c r="P1936" t="s">
        <v>58</v>
      </c>
      <c r="Q1936" t="s">
        <v>60</v>
      </c>
      <c r="R1936" t="s">
        <v>66</v>
      </c>
    </row>
    <row r="1937" spans="1:18" x14ac:dyDescent="0.25">
      <c r="A1937" t="s">
        <v>29</v>
      </c>
      <c r="B1937" t="s">
        <v>38</v>
      </c>
      <c r="C1937" t="s">
        <v>48</v>
      </c>
      <c r="D1937" t="s">
        <v>47</v>
      </c>
      <c r="E1937">
        <v>24</v>
      </c>
      <c r="F1937" t="str">
        <f t="shared" si="30"/>
        <v>Average Per Device1-in-10August Monthly System Peak Day30% Cycling24</v>
      </c>
      <c r="G1937">
        <v>1.763315</v>
      </c>
      <c r="H1937">
        <v>1.763315</v>
      </c>
      <c r="I1937">
        <v>74.970200000000006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1134</v>
      </c>
      <c r="P1937" t="s">
        <v>58</v>
      </c>
      <c r="Q1937" t="s">
        <v>60</v>
      </c>
      <c r="R1937" t="s">
        <v>66</v>
      </c>
    </row>
    <row r="1938" spans="1:18" x14ac:dyDescent="0.25">
      <c r="A1938" t="s">
        <v>43</v>
      </c>
      <c r="B1938" t="s">
        <v>38</v>
      </c>
      <c r="C1938" t="s">
        <v>48</v>
      </c>
      <c r="D1938" t="s">
        <v>47</v>
      </c>
      <c r="E1938">
        <v>24</v>
      </c>
      <c r="F1938" t="str">
        <f t="shared" si="30"/>
        <v>Aggregate1-in-10August Monthly System Peak Day30% Cycling24</v>
      </c>
      <c r="G1938">
        <v>5.7184309999999998</v>
      </c>
      <c r="H1938">
        <v>5.7184309999999998</v>
      </c>
      <c r="I1938">
        <v>74.970200000000006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1134</v>
      </c>
      <c r="P1938" t="s">
        <v>58</v>
      </c>
      <c r="Q1938" t="s">
        <v>60</v>
      </c>
      <c r="R1938" t="s">
        <v>66</v>
      </c>
    </row>
    <row r="1939" spans="1:18" x14ac:dyDescent="0.25">
      <c r="A1939" t="s">
        <v>30</v>
      </c>
      <c r="B1939" t="s">
        <v>38</v>
      </c>
      <c r="C1939" t="s">
        <v>48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0.43733630000000001</v>
      </c>
      <c r="H1939">
        <v>0.43733630000000001</v>
      </c>
      <c r="I1939">
        <v>74.905699999999996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3540</v>
      </c>
      <c r="P1939" t="s">
        <v>58</v>
      </c>
      <c r="Q1939" t="s">
        <v>60</v>
      </c>
      <c r="R1939" t="s">
        <v>66</v>
      </c>
    </row>
    <row r="1940" spans="1:18" x14ac:dyDescent="0.25">
      <c r="A1940" t="s">
        <v>28</v>
      </c>
      <c r="B1940" t="s">
        <v>38</v>
      </c>
      <c r="C1940" t="s">
        <v>48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3.6897720000000001</v>
      </c>
      <c r="H1940">
        <v>3.6897720000000001</v>
      </c>
      <c r="I1940">
        <v>74.905699999999996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3540</v>
      </c>
      <c r="P1940" t="s">
        <v>58</v>
      </c>
      <c r="Q1940" t="s">
        <v>60</v>
      </c>
      <c r="R1940" t="s">
        <v>66</v>
      </c>
    </row>
    <row r="1941" spans="1:18" x14ac:dyDescent="0.25">
      <c r="A1941" t="s">
        <v>29</v>
      </c>
      <c r="B1941" t="s">
        <v>38</v>
      </c>
      <c r="C1941" t="s">
        <v>48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1.676523</v>
      </c>
      <c r="H1941">
        <v>1.676523</v>
      </c>
      <c r="I1941">
        <v>74.905699999999996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3540</v>
      </c>
      <c r="P1941" t="s">
        <v>58</v>
      </c>
      <c r="Q1941" t="s">
        <v>60</v>
      </c>
      <c r="R1941" t="s">
        <v>66</v>
      </c>
    </row>
    <row r="1942" spans="1:18" x14ac:dyDescent="0.25">
      <c r="A1942" t="s">
        <v>43</v>
      </c>
      <c r="B1942" t="s">
        <v>38</v>
      </c>
      <c r="C1942" t="s">
        <v>48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13.06179</v>
      </c>
      <c r="H1942">
        <v>13.06179</v>
      </c>
      <c r="I1942">
        <v>74.905699999999996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3540</v>
      </c>
      <c r="P1942" t="s">
        <v>58</v>
      </c>
      <c r="Q1942" t="s">
        <v>60</v>
      </c>
      <c r="R1942" t="s">
        <v>66</v>
      </c>
    </row>
    <row r="1943" spans="1:18" x14ac:dyDescent="0.25">
      <c r="A1943" t="s">
        <v>30</v>
      </c>
      <c r="B1943" t="s">
        <v>38</v>
      </c>
      <c r="C1943" t="s">
        <v>48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0.4418281</v>
      </c>
      <c r="H1943">
        <v>0.4418281</v>
      </c>
      <c r="I1943">
        <v>74.921300000000002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4674</v>
      </c>
      <c r="P1943" t="s">
        <v>58</v>
      </c>
      <c r="Q1943" t="s">
        <v>60</v>
      </c>
    </row>
    <row r="1944" spans="1:18" x14ac:dyDescent="0.25">
      <c r="A1944" t="s">
        <v>28</v>
      </c>
      <c r="B1944" t="s">
        <v>38</v>
      </c>
      <c r="C1944" t="s">
        <v>48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4.0090849999999998</v>
      </c>
      <c r="H1944">
        <v>4.0090849999999998</v>
      </c>
      <c r="I1944">
        <v>74.921300000000002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4674</v>
      </c>
      <c r="P1944" t="s">
        <v>58</v>
      </c>
      <c r="Q1944" t="s">
        <v>60</v>
      </c>
    </row>
    <row r="1945" spans="1:18" x14ac:dyDescent="0.25">
      <c r="A1945" t="s">
        <v>29</v>
      </c>
      <c r="B1945" t="s">
        <v>38</v>
      </c>
      <c r="C1945" t="s">
        <v>48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1.6982470000000001</v>
      </c>
      <c r="H1945">
        <v>1.6982470000000001</v>
      </c>
      <c r="I1945">
        <v>74.921300000000002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4674</v>
      </c>
      <c r="P1945" t="s">
        <v>58</v>
      </c>
      <c r="Q1945" t="s">
        <v>60</v>
      </c>
    </row>
    <row r="1946" spans="1:18" x14ac:dyDescent="0.25">
      <c r="A1946" t="s">
        <v>43</v>
      </c>
      <c r="B1946" t="s">
        <v>38</v>
      </c>
      <c r="C1946" t="s">
        <v>48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18.73846</v>
      </c>
      <c r="H1946">
        <v>18.73846</v>
      </c>
      <c r="I1946">
        <v>74.921300000000002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4674</v>
      </c>
      <c r="P1946" t="s">
        <v>58</v>
      </c>
      <c r="Q1946" t="s">
        <v>60</v>
      </c>
    </row>
    <row r="1947" spans="1:18" x14ac:dyDescent="0.25">
      <c r="A1947" t="s">
        <v>30</v>
      </c>
      <c r="B1947" t="s">
        <v>38</v>
      </c>
      <c r="C1947" t="s">
        <v>37</v>
      </c>
      <c r="D1947" t="s">
        <v>47</v>
      </c>
      <c r="E1947">
        <v>24</v>
      </c>
      <c r="F1947" t="str">
        <f t="shared" si="30"/>
        <v>Average Per Ton1-in-10August Typical Event Day30% Cycling24</v>
      </c>
      <c r="G1947">
        <v>0.45102880000000001</v>
      </c>
      <c r="H1947">
        <v>0.45102880000000001</v>
      </c>
      <c r="I1947">
        <v>72.951700000000002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1134</v>
      </c>
      <c r="P1947" t="s">
        <v>58</v>
      </c>
      <c r="Q1947" t="s">
        <v>60</v>
      </c>
      <c r="R1947" t="s">
        <v>66</v>
      </c>
    </row>
    <row r="1948" spans="1:18" x14ac:dyDescent="0.25">
      <c r="A1948" t="s">
        <v>28</v>
      </c>
      <c r="B1948" t="s">
        <v>38</v>
      </c>
      <c r="C1948" t="s">
        <v>37</v>
      </c>
      <c r="D1948" t="s">
        <v>47</v>
      </c>
      <c r="E1948">
        <v>24</v>
      </c>
      <c r="F1948" t="str">
        <f t="shared" si="30"/>
        <v>Average Per Premise1-in-10August Typical Event Day30% Cycling24</v>
      </c>
      <c r="G1948">
        <v>4.989357</v>
      </c>
      <c r="H1948">
        <v>4.989357</v>
      </c>
      <c r="I1948">
        <v>72.951700000000002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1134</v>
      </c>
      <c r="P1948" t="s">
        <v>58</v>
      </c>
      <c r="Q1948" t="s">
        <v>60</v>
      </c>
      <c r="R1948" t="s">
        <v>66</v>
      </c>
    </row>
    <row r="1949" spans="1:18" x14ac:dyDescent="0.25">
      <c r="A1949" t="s">
        <v>29</v>
      </c>
      <c r="B1949" t="s">
        <v>38</v>
      </c>
      <c r="C1949" t="s">
        <v>37</v>
      </c>
      <c r="D1949" t="s">
        <v>47</v>
      </c>
      <c r="E1949">
        <v>24</v>
      </c>
      <c r="F1949" t="str">
        <f t="shared" si="30"/>
        <v>Average Per Device1-in-10August Typical Event Day30% Cycling24</v>
      </c>
      <c r="G1949">
        <v>1.7446600000000001</v>
      </c>
      <c r="H1949">
        <v>1.7446600000000001</v>
      </c>
      <c r="I1949">
        <v>72.951700000000002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1134</v>
      </c>
      <c r="P1949" t="s">
        <v>58</v>
      </c>
      <c r="Q1949" t="s">
        <v>60</v>
      </c>
      <c r="R1949" t="s">
        <v>66</v>
      </c>
    </row>
    <row r="1950" spans="1:18" x14ac:dyDescent="0.25">
      <c r="A1950" t="s">
        <v>43</v>
      </c>
      <c r="B1950" t="s">
        <v>38</v>
      </c>
      <c r="C1950" t="s">
        <v>37</v>
      </c>
      <c r="D1950" t="s">
        <v>47</v>
      </c>
      <c r="E1950">
        <v>24</v>
      </c>
      <c r="F1950" t="str">
        <f t="shared" si="30"/>
        <v>Aggregate1-in-10August Typical Event Day30% Cycling24</v>
      </c>
      <c r="G1950">
        <v>5.6579309999999996</v>
      </c>
      <c r="H1950">
        <v>5.6579309999999996</v>
      </c>
      <c r="I1950">
        <v>72.951700000000002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1134</v>
      </c>
      <c r="P1950" t="s">
        <v>58</v>
      </c>
      <c r="Q1950" t="s">
        <v>60</v>
      </c>
      <c r="R1950" t="s">
        <v>66</v>
      </c>
    </row>
    <row r="1951" spans="1:18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0.4272763</v>
      </c>
      <c r="H1951">
        <v>0.4272763</v>
      </c>
      <c r="I1951">
        <v>73.064300000000003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3540</v>
      </c>
      <c r="P1951" t="s">
        <v>58</v>
      </c>
      <c r="Q1951" t="s">
        <v>60</v>
      </c>
      <c r="R1951" t="s">
        <v>66</v>
      </c>
    </row>
    <row r="1952" spans="1:18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3.6048969999999998</v>
      </c>
      <c r="H1952">
        <v>3.6048969999999998</v>
      </c>
      <c r="I1952">
        <v>73.064300000000003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3540</v>
      </c>
      <c r="P1952" t="s">
        <v>58</v>
      </c>
      <c r="Q1952" t="s">
        <v>60</v>
      </c>
      <c r="R1952" t="s">
        <v>66</v>
      </c>
    </row>
    <row r="1953" spans="1:18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1.637958</v>
      </c>
      <c r="H1953">
        <v>1.637958</v>
      </c>
      <c r="I1953">
        <v>73.064300000000003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3540</v>
      </c>
      <c r="P1953" t="s">
        <v>58</v>
      </c>
      <c r="Q1953" t="s">
        <v>60</v>
      </c>
      <c r="R1953" t="s">
        <v>66</v>
      </c>
    </row>
    <row r="1954" spans="1:18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12.761329999999999</v>
      </c>
      <c r="H1954">
        <v>12.761329999999999</v>
      </c>
      <c r="I1954">
        <v>73.064300000000003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3540</v>
      </c>
      <c r="P1954" t="s">
        <v>58</v>
      </c>
      <c r="Q1954" t="s">
        <v>60</v>
      </c>
      <c r="R1954" t="s">
        <v>66</v>
      </c>
    </row>
    <row r="1955" spans="1:18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0.4330387</v>
      </c>
      <c r="H1955">
        <v>0.4330387</v>
      </c>
      <c r="I1955">
        <v>73.037000000000006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4674</v>
      </c>
      <c r="P1955" t="s">
        <v>58</v>
      </c>
      <c r="Q1955" t="s">
        <v>60</v>
      </c>
    </row>
    <row r="1956" spans="1:18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3.9293300000000002</v>
      </c>
      <c r="H1956">
        <v>3.9293300000000002</v>
      </c>
      <c r="I1956">
        <v>73.037000000000006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4674</v>
      </c>
      <c r="P1956" t="s">
        <v>58</v>
      </c>
      <c r="Q1956" t="s">
        <v>60</v>
      </c>
    </row>
    <row r="1957" spans="1:18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1.664463</v>
      </c>
      <c r="H1957">
        <v>1.664463</v>
      </c>
      <c r="I1957">
        <v>73.037000000000006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4674</v>
      </c>
      <c r="P1957" t="s">
        <v>58</v>
      </c>
      <c r="Q1957" t="s">
        <v>60</v>
      </c>
    </row>
    <row r="1958" spans="1:18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18.365690000000001</v>
      </c>
      <c r="H1958">
        <v>18.365690000000001</v>
      </c>
      <c r="I1958">
        <v>73.037000000000006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4674</v>
      </c>
      <c r="P1958" t="s">
        <v>58</v>
      </c>
      <c r="Q1958" t="s">
        <v>60</v>
      </c>
    </row>
    <row r="1959" spans="1:18" x14ac:dyDescent="0.25">
      <c r="A1959" t="s">
        <v>30</v>
      </c>
      <c r="B1959" t="s">
        <v>38</v>
      </c>
      <c r="C1959" t="s">
        <v>49</v>
      </c>
      <c r="D1959" t="s">
        <v>47</v>
      </c>
      <c r="E1959">
        <v>24</v>
      </c>
      <c r="F1959" t="str">
        <f t="shared" si="30"/>
        <v>Average Per Ton1-in-10July Monthly System Peak Day30% Cycling24</v>
      </c>
      <c r="G1959">
        <v>0.45239459999999998</v>
      </c>
      <c r="H1959">
        <v>0.45239459999999998</v>
      </c>
      <c r="I1959">
        <v>72.944100000000006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1134</v>
      </c>
      <c r="P1959" t="s">
        <v>58</v>
      </c>
      <c r="Q1959" t="s">
        <v>60</v>
      </c>
      <c r="R1959" t="s">
        <v>67</v>
      </c>
    </row>
    <row r="1960" spans="1:18" x14ac:dyDescent="0.25">
      <c r="A1960" t="s">
        <v>28</v>
      </c>
      <c r="B1960" t="s">
        <v>38</v>
      </c>
      <c r="C1960" t="s">
        <v>49</v>
      </c>
      <c r="D1960" t="s">
        <v>47</v>
      </c>
      <c r="E1960">
        <v>24</v>
      </c>
      <c r="F1960" t="str">
        <f t="shared" si="30"/>
        <v>Average Per Premise1-in-10July Monthly System Peak Day30% Cycling24</v>
      </c>
      <c r="G1960">
        <v>5.0044659999999999</v>
      </c>
      <c r="H1960">
        <v>5.0044659999999999</v>
      </c>
      <c r="I1960">
        <v>72.944100000000006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1134</v>
      </c>
      <c r="P1960" t="s">
        <v>58</v>
      </c>
      <c r="Q1960" t="s">
        <v>60</v>
      </c>
      <c r="R1960" t="s">
        <v>67</v>
      </c>
    </row>
    <row r="1961" spans="1:18" x14ac:dyDescent="0.25">
      <c r="A1961" t="s">
        <v>29</v>
      </c>
      <c r="B1961" t="s">
        <v>38</v>
      </c>
      <c r="C1961" t="s">
        <v>49</v>
      </c>
      <c r="D1961" t="s">
        <v>47</v>
      </c>
      <c r="E1961">
        <v>24</v>
      </c>
      <c r="F1961" t="str">
        <f t="shared" si="30"/>
        <v>Average Per Device1-in-10July Monthly System Peak Day30% Cycling24</v>
      </c>
      <c r="G1961">
        <v>1.749943</v>
      </c>
      <c r="H1961">
        <v>1.749943</v>
      </c>
      <c r="I1961">
        <v>72.944100000000006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1134</v>
      </c>
      <c r="P1961" t="s">
        <v>58</v>
      </c>
      <c r="Q1961" t="s">
        <v>60</v>
      </c>
      <c r="R1961" t="s">
        <v>67</v>
      </c>
    </row>
    <row r="1962" spans="1:18" x14ac:dyDescent="0.25">
      <c r="A1962" t="s">
        <v>43</v>
      </c>
      <c r="B1962" t="s">
        <v>38</v>
      </c>
      <c r="C1962" t="s">
        <v>49</v>
      </c>
      <c r="D1962" t="s">
        <v>47</v>
      </c>
      <c r="E1962">
        <v>24</v>
      </c>
      <c r="F1962" t="str">
        <f t="shared" si="30"/>
        <v>Aggregate1-in-10July Monthly System Peak Day30% Cycling24</v>
      </c>
      <c r="G1962">
        <v>5.6750639999999999</v>
      </c>
      <c r="H1962">
        <v>5.6750639999999999</v>
      </c>
      <c r="I1962">
        <v>72.944100000000006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1134</v>
      </c>
      <c r="P1962" t="s">
        <v>58</v>
      </c>
      <c r="Q1962" t="s">
        <v>60</v>
      </c>
      <c r="R1962" t="s">
        <v>67</v>
      </c>
    </row>
    <row r="1963" spans="1:18" x14ac:dyDescent="0.25">
      <c r="A1963" t="s">
        <v>30</v>
      </c>
      <c r="B1963" t="s">
        <v>38</v>
      </c>
      <c r="C1963" t="s">
        <v>49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0.43061100000000002</v>
      </c>
      <c r="H1963">
        <v>0.43061100000000002</v>
      </c>
      <c r="I1963">
        <v>72.998599999999996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3540</v>
      </c>
      <c r="P1963" t="s">
        <v>58</v>
      </c>
      <c r="Q1963" t="s">
        <v>60</v>
      </c>
      <c r="R1963" t="s">
        <v>67</v>
      </c>
    </row>
    <row r="1964" spans="1:18" x14ac:dyDescent="0.25">
      <c r="A1964" t="s">
        <v>28</v>
      </c>
      <c r="B1964" t="s">
        <v>38</v>
      </c>
      <c r="C1964" t="s">
        <v>49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3.6330300000000002</v>
      </c>
      <c r="H1964">
        <v>3.6330300000000002</v>
      </c>
      <c r="I1964">
        <v>72.998599999999996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3540</v>
      </c>
      <c r="P1964" t="s">
        <v>58</v>
      </c>
      <c r="Q1964" t="s">
        <v>60</v>
      </c>
      <c r="R1964" t="s">
        <v>67</v>
      </c>
    </row>
    <row r="1965" spans="1:18" x14ac:dyDescent="0.25">
      <c r="A1965" t="s">
        <v>29</v>
      </c>
      <c r="B1965" t="s">
        <v>38</v>
      </c>
      <c r="C1965" t="s">
        <v>49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1.6507419999999999</v>
      </c>
      <c r="H1965">
        <v>1.6507419999999999</v>
      </c>
      <c r="I1965">
        <v>72.998599999999996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3540</v>
      </c>
      <c r="P1965" t="s">
        <v>58</v>
      </c>
      <c r="Q1965" t="s">
        <v>60</v>
      </c>
      <c r="R1965" t="s">
        <v>67</v>
      </c>
    </row>
    <row r="1966" spans="1:18" x14ac:dyDescent="0.25">
      <c r="A1966" t="s">
        <v>43</v>
      </c>
      <c r="B1966" t="s">
        <v>38</v>
      </c>
      <c r="C1966" t="s">
        <v>49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12.86093</v>
      </c>
      <c r="H1966">
        <v>12.86093</v>
      </c>
      <c r="I1966">
        <v>72.998599999999996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3540</v>
      </c>
      <c r="P1966" t="s">
        <v>58</v>
      </c>
      <c r="Q1966" t="s">
        <v>60</v>
      </c>
      <c r="R1966" t="s">
        <v>67</v>
      </c>
    </row>
    <row r="1967" spans="1:18" x14ac:dyDescent="0.25">
      <c r="A1967" t="s">
        <v>30</v>
      </c>
      <c r="B1967" t="s">
        <v>38</v>
      </c>
      <c r="C1967" t="s">
        <v>49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0.4358957</v>
      </c>
      <c r="H1967">
        <v>0.4358957</v>
      </c>
      <c r="I1967">
        <v>72.985399999999998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4674</v>
      </c>
      <c r="P1967" t="s">
        <v>58</v>
      </c>
      <c r="Q1967" t="s">
        <v>60</v>
      </c>
    </row>
    <row r="1968" spans="1:18" x14ac:dyDescent="0.25">
      <c r="A1968" t="s">
        <v>28</v>
      </c>
      <c r="B1968" t="s">
        <v>38</v>
      </c>
      <c r="C1968" t="s">
        <v>49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3.955254</v>
      </c>
      <c r="H1968">
        <v>3.955254</v>
      </c>
      <c r="I1968">
        <v>72.985399999999998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4674</v>
      </c>
      <c r="P1968" t="s">
        <v>58</v>
      </c>
      <c r="Q1968" t="s">
        <v>60</v>
      </c>
    </row>
    <row r="1969" spans="1:18" x14ac:dyDescent="0.25">
      <c r="A1969" t="s">
        <v>29</v>
      </c>
      <c r="B1969" t="s">
        <v>38</v>
      </c>
      <c r="C1969" t="s">
        <v>49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1.6754450000000001</v>
      </c>
      <c r="H1969">
        <v>1.6754450000000001</v>
      </c>
      <c r="I1969">
        <v>72.985399999999998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4674</v>
      </c>
      <c r="P1969" t="s">
        <v>58</v>
      </c>
      <c r="Q1969" t="s">
        <v>60</v>
      </c>
    </row>
    <row r="1970" spans="1:18" x14ac:dyDescent="0.25">
      <c r="A1970" t="s">
        <v>43</v>
      </c>
      <c r="B1970" t="s">
        <v>38</v>
      </c>
      <c r="C1970" t="s">
        <v>49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18.48686</v>
      </c>
      <c r="H1970">
        <v>18.48686</v>
      </c>
      <c r="I1970">
        <v>72.985399999999998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4674</v>
      </c>
      <c r="P1970" t="s">
        <v>58</v>
      </c>
      <c r="Q1970" t="s">
        <v>60</v>
      </c>
    </row>
    <row r="1971" spans="1:18" x14ac:dyDescent="0.25">
      <c r="A1971" t="s">
        <v>30</v>
      </c>
      <c r="B1971" t="s">
        <v>38</v>
      </c>
      <c r="C1971" t="s">
        <v>50</v>
      </c>
      <c r="D1971" t="s">
        <v>47</v>
      </c>
      <c r="E1971">
        <v>24</v>
      </c>
      <c r="F1971" t="str">
        <f t="shared" si="30"/>
        <v>Average Per Ton1-in-10June Monthly System Peak Day30% Cycling24</v>
      </c>
      <c r="G1971">
        <v>0.42985610000000002</v>
      </c>
      <c r="H1971">
        <v>0.42985610000000002</v>
      </c>
      <c r="I1971">
        <v>68.962900000000005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1134</v>
      </c>
      <c r="P1971" t="s">
        <v>58</v>
      </c>
      <c r="Q1971" t="s">
        <v>60</v>
      </c>
      <c r="R1971" t="s">
        <v>68</v>
      </c>
    </row>
    <row r="1972" spans="1:18" x14ac:dyDescent="0.25">
      <c r="A1972" t="s">
        <v>28</v>
      </c>
      <c r="B1972" t="s">
        <v>38</v>
      </c>
      <c r="C1972" t="s">
        <v>50</v>
      </c>
      <c r="D1972" t="s">
        <v>47</v>
      </c>
      <c r="E1972">
        <v>24</v>
      </c>
      <c r="F1972" t="str">
        <f t="shared" si="30"/>
        <v>Average Per Premise1-in-10June Monthly System Peak Day30% Cycling24</v>
      </c>
      <c r="G1972">
        <v>4.7551410000000001</v>
      </c>
      <c r="H1972">
        <v>4.7551410000000001</v>
      </c>
      <c r="I1972">
        <v>68.962900000000005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1134</v>
      </c>
      <c r="P1972" t="s">
        <v>58</v>
      </c>
      <c r="Q1972" t="s">
        <v>60</v>
      </c>
      <c r="R1972" t="s">
        <v>68</v>
      </c>
    </row>
    <row r="1973" spans="1:18" x14ac:dyDescent="0.25">
      <c r="A1973" t="s">
        <v>29</v>
      </c>
      <c r="B1973" t="s">
        <v>38</v>
      </c>
      <c r="C1973" t="s">
        <v>50</v>
      </c>
      <c r="D1973" t="s">
        <v>47</v>
      </c>
      <c r="E1973">
        <v>24</v>
      </c>
      <c r="F1973" t="str">
        <f t="shared" si="30"/>
        <v>Average Per Device1-in-10June Monthly System Peak Day30% Cycling24</v>
      </c>
      <c r="G1973">
        <v>1.66276</v>
      </c>
      <c r="H1973">
        <v>1.66276</v>
      </c>
      <c r="I1973">
        <v>68.962900000000005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1134</v>
      </c>
      <c r="P1973" t="s">
        <v>58</v>
      </c>
      <c r="Q1973" t="s">
        <v>60</v>
      </c>
      <c r="R1973" t="s">
        <v>68</v>
      </c>
    </row>
    <row r="1974" spans="1:18" x14ac:dyDescent="0.25">
      <c r="A1974" t="s">
        <v>43</v>
      </c>
      <c r="B1974" t="s">
        <v>38</v>
      </c>
      <c r="C1974" t="s">
        <v>50</v>
      </c>
      <c r="D1974" t="s">
        <v>47</v>
      </c>
      <c r="E1974">
        <v>24</v>
      </c>
      <c r="F1974" t="str">
        <f t="shared" si="30"/>
        <v>Aggregate1-in-10June Monthly System Peak Day30% Cycling24</v>
      </c>
      <c r="G1974">
        <v>5.3923300000000003</v>
      </c>
      <c r="H1974">
        <v>5.3923300000000003</v>
      </c>
      <c r="I1974">
        <v>68.962900000000005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1134</v>
      </c>
      <c r="P1974" t="s">
        <v>58</v>
      </c>
      <c r="Q1974" t="s">
        <v>60</v>
      </c>
      <c r="R1974" t="s">
        <v>68</v>
      </c>
    </row>
    <row r="1975" spans="1:18" x14ac:dyDescent="0.25">
      <c r="A1975" t="s">
        <v>30</v>
      </c>
      <c r="B1975" t="s">
        <v>38</v>
      </c>
      <c r="C1975" t="s">
        <v>50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0.38669569999999998</v>
      </c>
      <c r="H1975">
        <v>0.38669569999999998</v>
      </c>
      <c r="I1975">
        <v>69.233000000000004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3540</v>
      </c>
      <c r="P1975" t="s">
        <v>58</v>
      </c>
      <c r="Q1975" t="s">
        <v>60</v>
      </c>
      <c r="R1975" t="s">
        <v>68</v>
      </c>
    </row>
    <row r="1976" spans="1:18" x14ac:dyDescent="0.25">
      <c r="A1976" t="s">
        <v>28</v>
      </c>
      <c r="B1976" t="s">
        <v>38</v>
      </c>
      <c r="C1976" t="s">
        <v>50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3.262521</v>
      </c>
      <c r="H1976">
        <v>3.262521</v>
      </c>
      <c r="I1976">
        <v>69.233000000000004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3540</v>
      </c>
      <c r="P1976" t="s">
        <v>58</v>
      </c>
      <c r="Q1976" t="s">
        <v>60</v>
      </c>
      <c r="R1976" t="s">
        <v>68</v>
      </c>
    </row>
    <row r="1977" spans="1:18" x14ac:dyDescent="0.25">
      <c r="A1977" t="s">
        <v>29</v>
      </c>
      <c r="B1977" t="s">
        <v>38</v>
      </c>
      <c r="C1977" t="s">
        <v>50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1.4823930000000001</v>
      </c>
      <c r="H1977">
        <v>1.4823930000000001</v>
      </c>
      <c r="I1977">
        <v>69.233000000000004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3540</v>
      </c>
      <c r="P1977" t="s">
        <v>58</v>
      </c>
      <c r="Q1977" t="s">
        <v>60</v>
      </c>
      <c r="R1977" t="s">
        <v>68</v>
      </c>
    </row>
    <row r="1978" spans="1:18" x14ac:dyDescent="0.25">
      <c r="A1978" t="s">
        <v>43</v>
      </c>
      <c r="B1978" t="s">
        <v>38</v>
      </c>
      <c r="C1978" t="s">
        <v>50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11.54932</v>
      </c>
      <c r="H1978">
        <v>11.54932</v>
      </c>
      <c r="I1978">
        <v>69.233000000000004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3540</v>
      </c>
      <c r="P1978" t="s">
        <v>58</v>
      </c>
      <c r="Q1978" t="s">
        <v>60</v>
      </c>
      <c r="R1978" t="s">
        <v>68</v>
      </c>
    </row>
    <row r="1979" spans="1:18" x14ac:dyDescent="0.25">
      <c r="A1979" t="s">
        <v>30</v>
      </c>
      <c r="B1979" t="s">
        <v>38</v>
      </c>
      <c r="C1979" t="s">
        <v>50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0.39716639999999998</v>
      </c>
      <c r="H1979">
        <v>0.39716639999999998</v>
      </c>
      <c r="I1979">
        <v>69.167500000000004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4674</v>
      </c>
      <c r="P1979" t="s">
        <v>58</v>
      </c>
      <c r="Q1979" t="s">
        <v>60</v>
      </c>
    </row>
    <row r="1980" spans="1:18" x14ac:dyDescent="0.25">
      <c r="A1980" t="s">
        <v>28</v>
      </c>
      <c r="B1980" t="s">
        <v>38</v>
      </c>
      <c r="C1980" t="s">
        <v>50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3.603831</v>
      </c>
      <c r="H1980">
        <v>3.603831</v>
      </c>
      <c r="I1980">
        <v>69.167500000000004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4674</v>
      </c>
      <c r="P1980" t="s">
        <v>58</v>
      </c>
      <c r="Q1980" t="s">
        <v>60</v>
      </c>
    </row>
    <row r="1981" spans="1:18" x14ac:dyDescent="0.25">
      <c r="A1981" t="s">
        <v>29</v>
      </c>
      <c r="B1981" t="s">
        <v>38</v>
      </c>
      <c r="C1981" t="s">
        <v>50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1.5265820000000001</v>
      </c>
      <c r="H1981">
        <v>1.5265820000000001</v>
      </c>
      <c r="I1981">
        <v>69.167500000000004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4674</v>
      </c>
      <c r="P1981" t="s">
        <v>58</v>
      </c>
      <c r="Q1981" t="s">
        <v>60</v>
      </c>
    </row>
    <row r="1982" spans="1:18" x14ac:dyDescent="0.25">
      <c r="A1982" t="s">
        <v>43</v>
      </c>
      <c r="B1982" t="s">
        <v>38</v>
      </c>
      <c r="C1982" t="s">
        <v>50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16.8443</v>
      </c>
      <c r="H1982">
        <v>16.8443</v>
      </c>
      <c r="I1982">
        <v>69.167500000000004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4674</v>
      </c>
      <c r="P1982" t="s">
        <v>58</v>
      </c>
      <c r="Q1982" t="s">
        <v>60</v>
      </c>
    </row>
    <row r="1983" spans="1:18" x14ac:dyDescent="0.25">
      <c r="A1983" t="s">
        <v>30</v>
      </c>
      <c r="B1983" t="s">
        <v>38</v>
      </c>
      <c r="C1983" t="s">
        <v>51</v>
      </c>
      <c r="D1983" t="s">
        <v>47</v>
      </c>
      <c r="E1983">
        <v>24</v>
      </c>
      <c r="F1983" t="str">
        <f t="shared" si="30"/>
        <v>Average Per Ton1-in-10May Monthly System Peak Day30% Cycling24</v>
      </c>
      <c r="G1983">
        <v>0.44233020000000001</v>
      </c>
      <c r="H1983">
        <v>0.44233020000000001</v>
      </c>
      <c r="I1983">
        <v>68.067700000000002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1134</v>
      </c>
      <c r="P1983" t="s">
        <v>58</v>
      </c>
      <c r="Q1983" t="s">
        <v>60</v>
      </c>
      <c r="R1983" t="s">
        <v>69</v>
      </c>
    </row>
    <row r="1984" spans="1:18" x14ac:dyDescent="0.25">
      <c r="A1984" t="s">
        <v>28</v>
      </c>
      <c r="B1984" t="s">
        <v>38</v>
      </c>
      <c r="C1984" t="s">
        <v>51</v>
      </c>
      <c r="D1984" t="s">
        <v>47</v>
      </c>
      <c r="E1984">
        <v>24</v>
      </c>
      <c r="F1984" t="str">
        <f t="shared" si="30"/>
        <v>Average Per Premise1-in-10May Monthly System Peak Day30% Cycling24</v>
      </c>
      <c r="G1984">
        <v>4.8931319999999996</v>
      </c>
      <c r="H1984">
        <v>4.8931310000000003</v>
      </c>
      <c r="I1984">
        <v>68.067700000000002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1134</v>
      </c>
      <c r="P1984" t="s">
        <v>58</v>
      </c>
      <c r="Q1984" t="s">
        <v>60</v>
      </c>
      <c r="R1984" t="s">
        <v>69</v>
      </c>
    </row>
    <row r="1985" spans="1:18" x14ac:dyDescent="0.25">
      <c r="A1985" t="s">
        <v>29</v>
      </c>
      <c r="B1985" t="s">
        <v>38</v>
      </c>
      <c r="C1985" t="s">
        <v>51</v>
      </c>
      <c r="D1985" t="s">
        <v>47</v>
      </c>
      <c r="E1985">
        <v>24</v>
      </c>
      <c r="F1985" t="str">
        <f t="shared" si="30"/>
        <v>Average Per Device1-in-10May Monthly System Peak Day30% Cycling24</v>
      </c>
      <c r="G1985">
        <v>1.711012</v>
      </c>
      <c r="H1985">
        <v>1.711012</v>
      </c>
      <c r="I1985">
        <v>68.067700000000002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1134</v>
      </c>
      <c r="P1985" t="s">
        <v>58</v>
      </c>
      <c r="Q1985" t="s">
        <v>60</v>
      </c>
      <c r="R1985" t="s">
        <v>69</v>
      </c>
    </row>
    <row r="1986" spans="1:18" x14ac:dyDescent="0.25">
      <c r="A1986" t="s">
        <v>43</v>
      </c>
      <c r="B1986" t="s">
        <v>38</v>
      </c>
      <c r="C1986" t="s">
        <v>51</v>
      </c>
      <c r="D1986" t="s">
        <v>47</v>
      </c>
      <c r="E1986">
        <v>24</v>
      </c>
      <c r="F1986" t="str">
        <f t="shared" si="30"/>
        <v>Aggregate1-in-10May Monthly System Peak Day30% Cycling24</v>
      </c>
      <c r="G1986">
        <v>5.5488109999999997</v>
      </c>
      <c r="H1986">
        <v>5.5488109999999997</v>
      </c>
      <c r="I1986">
        <v>68.067700000000002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1134</v>
      </c>
      <c r="P1986" t="s">
        <v>58</v>
      </c>
      <c r="Q1986" t="s">
        <v>60</v>
      </c>
      <c r="R1986" t="s">
        <v>69</v>
      </c>
    </row>
    <row r="1987" spans="1:18" x14ac:dyDescent="0.25">
      <c r="A1987" t="s">
        <v>30</v>
      </c>
      <c r="B1987" t="s">
        <v>38</v>
      </c>
      <c r="C1987" t="s">
        <v>51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0.41137240000000003</v>
      </c>
      <c r="H1987">
        <v>0.41137240000000003</v>
      </c>
      <c r="I1987">
        <v>68.367199999999997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3540</v>
      </c>
      <c r="P1987" t="s">
        <v>58</v>
      </c>
      <c r="Q1987" t="s">
        <v>60</v>
      </c>
      <c r="R1987" t="s">
        <v>69</v>
      </c>
    </row>
    <row r="1988" spans="1:18" x14ac:dyDescent="0.25">
      <c r="A1988" t="s">
        <v>28</v>
      </c>
      <c r="B1988" t="s">
        <v>38</v>
      </c>
      <c r="C1988" t="s">
        <v>51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3.4707159999999999</v>
      </c>
      <c r="H1988">
        <v>3.4707159999999999</v>
      </c>
      <c r="I1988">
        <v>68.367199999999997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3540</v>
      </c>
      <c r="P1988" t="s">
        <v>58</v>
      </c>
      <c r="Q1988" t="s">
        <v>60</v>
      </c>
      <c r="R1988" t="s">
        <v>69</v>
      </c>
    </row>
    <row r="1989" spans="1:18" x14ac:dyDescent="0.25">
      <c r="A1989" t="s">
        <v>29</v>
      </c>
      <c r="B1989" t="s">
        <v>38</v>
      </c>
      <c r="C1989" t="s">
        <v>51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1.576991</v>
      </c>
      <c r="H1989">
        <v>1.576991</v>
      </c>
      <c r="I1989">
        <v>68.367199999999997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3540</v>
      </c>
      <c r="P1989" t="s">
        <v>58</v>
      </c>
      <c r="Q1989" t="s">
        <v>60</v>
      </c>
      <c r="R1989" t="s">
        <v>69</v>
      </c>
    </row>
    <row r="1990" spans="1:18" x14ac:dyDescent="0.25">
      <c r="A1990" t="s">
        <v>43</v>
      </c>
      <c r="B1990" t="s">
        <v>38</v>
      </c>
      <c r="C1990" t="s">
        <v>51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12.286339999999999</v>
      </c>
      <c r="H1990">
        <v>12.28633</v>
      </c>
      <c r="I1990">
        <v>68.367199999999997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3540</v>
      </c>
      <c r="P1990" t="s">
        <v>58</v>
      </c>
      <c r="Q1990" t="s">
        <v>60</v>
      </c>
      <c r="R1990" t="s">
        <v>69</v>
      </c>
    </row>
    <row r="1991" spans="1:18" x14ac:dyDescent="0.25">
      <c r="A1991" t="s">
        <v>30</v>
      </c>
      <c r="B1991" t="s">
        <v>38</v>
      </c>
      <c r="C1991" t="s">
        <v>51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0.4188827</v>
      </c>
      <c r="H1991">
        <v>0.4188827</v>
      </c>
      <c r="I1991">
        <v>68.294600000000003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4674</v>
      </c>
      <c r="P1991" t="s">
        <v>58</v>
      </c>
      <c r="Q1991" t="s">
        <v>60</v>
      </c>
    </row>
    <row r="1992" spans="1:18" x14ac:dyDescent="0.25">
      <c r="A1992" t="s">
        <v>28</v>
      </c>
      <c r="B1992" t="s">
        <v>38</v>
      </c>
      <c r="C1992" t="s">
        <v>51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3.800881</v>
      </c>
      <c r="H1992">
        <v>3.800881</v>
      </c>
      <c r="I1992">
        <v>68.294600000000003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4674</v>
      </c>
      <c r="P1992" t="s">
        <v>58</v>
      </c>
      <c r="Q1992" t="s">
        <v>60</v>
      </c>
    </row>
    <row r="1993" spans="1:18" x14ac:dyDescent="0.25">
      <c r="A1993" t="s">
        <v>29</v>
      </c>
      <c r="B1993" t="s">
        <v>38</v>
      </c>
      <c r="C1993" t="s">
        <v>51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1.610053</v>
      </c>
      <c r="H1993">
        <v>1.610052</v>
      </c>
      <c r="I1993">
        <v>68.294600000000003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4674</v>
      </c>
      <c r="P1993" t="s">
        <v>58</v>
      </c>
      <c r="Q1993" t="s">
        <v>60</v>
      </c>
    </row>
    <row r="1994" spans="1:18" x14ac:dyDescent="0.25">
      <c r="A1994" t="s">
        <v>43</v>
      </c>
      <c r="B1994" t="s">
        <v>38</v>
      </c>
      <c r="C1994" t="s">
        <v>51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17.765319999999999</v>
      </c>
      <c r="H1994">
        <v>17.765319999999999</v>
      </c>
      <c r="I1994">
        <v>68.294600000000003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4674</v>
      </c>
      <c r="P1994" t="s">
        <v>58</v>
      </c>
      <c r="Q1994" t="s">
        <v>60</v>
      </c>
    </row>
    <row r="1995" spans="1:18" x14ac:dyDescent="0.25">
      <c r="A1995" t="s">
        <v>30</v>
      </c>
      <c r="B1995" t="s">
        <v>38</v>
      </c>
      <c r="C1995" t="s">
        <v>52</v>
      </c>
      <c r="D1995" t="s">
        <v>47</v>
      </c>
      <c r="E1995">
        <v>24</v>
      </c>
      <c r="F1995" t="str">
        <f t="shared" si="31"/>
        <v>Average Per Ton1-in-10October Monthly System Peak Day30% Cycling24</v>
      </c>
      <c r="G1995">
        <v>0.44354830000000001</v>
      </c>
      <c r="H1995">
        <v>0.44354830000000001</v>
      </c>
      <c r="I1995">
        <v>70.420599999999993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1134</v>
      </c>
      <c r="P1995" t="s">
        <v>58</v>
      </c>
      <c r="Q1995" t="s">
        <v>60</v>
      </c>
      <c r="R1995" t="s">
        <v>70</v>
      </c>
    </row>
    <row r="1996" spans="1:18" x14ac:dyDescent="0.25">
      <c r="A1996" t="s">
        <v>28</v>
      </c>
      <c r="B1996" t="s">
        <v>38</v>
      </c>
      <c r="C1996" t="s">
        <v>52</v>
      </c>
      <c r="D1996" t="s">
        <v>47</v>
      </c>
      <c r="E1996">
        <v>24</v>
      </c>
      <c r="F1996" t="str">
        <f t="shared" si="31"/>
        <v>Average Per Premise1-in-10October Monthly System Peak Day30% Cycling24</v>
      </c>
      <c r="G1996">
        <v>4.906606</v>
      </c>
      <c r="H1996">
        <v>4.906606</v>
      </c>
      <c r="I1996">
        <v>70.420599999999993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1134</v>
      </c>
      <c r="P1996" t="s">
        <v>58</v>
      </c>
      <c r="Q1996" t="s">
        <v>60</v>
      </c>
      <c r="R1996" t="s">
        <v>70</v>
      </c>
    </row>
    <row r="1997" spans="1:18" x14ac:dyDescent="0.25">
      <c r="A1997" t="s">
        <v>29</v>
      </c>
      <c r="B1997" t="s">
        <v>38</v>
      </c>
      <c r="C1997" t="s">
        <v>52</v>
      </c>
      <c r="D1997" t="s">
        <v>47</v>
      </c>
      <c r="E1997">
        <v>24</v>
      </c>
      <c r="F1997" t="str">
        <f t="shared" si="31"/>
        <v>Average Per Device1-in-10October Monthly System Peak Day30% Cycling24</v>
      </c>
      <c r="G1997">
        <v>1.715724</v>
      </c>
      <c r="H1997">
        <v>1.715724</v>
      </c>
      <c r="I1997">
        <v>70.420599999999993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1134</v>
      </c>
      <c r="P1997" t="s">
        <v>58</v>
      </c>
      <c r="Q1997" t="s">
        <v>60</v>
      </c>
      <c r="R1997" t="s">
        <v>70</v>
      </c>
    </row>
    <row r="1998" spans="1:18" x14ac:dyDescent="0.25">
      <c r="A1998" t="s">
        <v>43</v>
      </c>
      <c r="B1998" t="s">
        <v>38</v>
      </c>
      <c r="C1998" t="s">
        <v>52</v>
      </c>
      <c r="D1998" t="s">
        <v>47</v>
      </c>
      <c r="E1998">
        <v>24</v>
      </c>
      <c r="F1998" t="str">
        <f t="shared" si="31"/>
        <v>Aggregate1-in-10October Monthly System Peak Day30% Cycling24</v>
      </c>
      <c r="G1998">
        <v>5.5640919999999996</v>
      </c>
      <c r="H1998">
        <v>5.5640919999999996</v>
      </c>
      <c r="I1998">
        <v>70.420599999999993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1134</v>
      </c>
      <c r="P1998" t="s">
        <v>58</v>
      </c>
      <c r="Q1998" t="s">
        <v>60</v>
      </c>
      <c r="R1998" t="s">
        <v>70</v>
      </c>
    </row>
    <row r="1999" spans="1:18" x14ac:dyDescent="0.25">
      <c r="A1999" t="s">
        <v>30</v>
      </c>
      <c r="B1999" t="s">
        <v>38</v>
      </c>
      <c r="C1999" t="s">
        <v>52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0.41321010000000002</v>
      </c>
      <c r="H1999">
        <v>0.41321010000000002</v>
      </c>
      <c r="I1999">
        <v>70.748999999999995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3540</v>
      </c>
      <c r="P1999" t="s">
        <v>58</v>
      </c>
      <c r="Q1999" t="s">
        <v>60</v>
      </c>
      <c r="R1999" t="s">
        <v>70</v>
      </c>
    </row>
    <row r="2000" spans="1:18" x14ac:dyDescent="0.25">
      <c r="A2000" t="s">
        <v>28</v>
      </c>
      <c r="B2000" t="s">
        <v>38</v>
      </c>
      <c r="C2000" t="s">
        <v>52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3.4862199999999999</v>
      </c>
      <c r="H2000">
        <v>3.4862199999999999</v>
      </c>
      <c r="I2000">
        <v>70.748999999999995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3540</v>
      </c>
      <c r="P2000" t="s">
        <v>58</v>
      </c>
      <c r="Q2000" t="s">
        <v>60</v>
      </c>
      <c r="R2000" t="s">
        <v>70</v>
      </c>
    </row>
    <row r="2001" spans="1:18" x14ac:dyDescent="0.25">
      <c r="A2001" t="s">
        <v>29</v>
      </c>
      <c r="B2001" t="s">
        <v>38</v>
      </c>
      <c r="C2001" t="s">
        <v>52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1.584036</v>
      </c>
      <c r="H2001">
        <v>1.584036</v>
      </c>
      <c r="I2001">
        <v>70.748999999999995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3540</v>
      </c>
      <c r="P2001" t="s">
        <v>58</v>
      </c>
      <c r="Q2001" t="s">
        <v>60</v>
      </c>
      <c r="R2001" t="s">
        <v>70</v>
      </c>
    </row>
    <row r="2002" spans="1:18" x14ac:dyDescent="0.25">
      <c r="A2002" t="s">
        <v>43</v>
      </c>
      <c r="B2002" t="s">
        <v>38</v>
      </c>
      <c r="C2002" t="s">
        <v>52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12.34122</v>
      </c>
      <c r="H2002">
        <v>12.34122</v>
      </c>
      <c r="I2002">
        <v>70.748999999999995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3540</v>
      </c>
      <c r="P2002" t="s">
        <v>58</v>
      </c>
      <c r="Q2002" t="s">
        <v>60</v>
      </c>
      <c r="R2002" t="s">
        <v>70</v>
      </c>
    </row>
    <row r="2003" spans="1:18" x14ac:dyDescent="0.25">
      <c r="A2003" t="s">
        <v>30</v>
      </c>
      <c r="B2003" t="s">
        <v>38</v>
      </c>
      <c r="C2003" t="s">
        <v>52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0.4205701</v>
      </c>
      <c r="H2003">
        <v>0.4205701</v>
      </c>
      <c r="I2003">
        <v>70.669300000000007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4674</v>
      </c>
      <c r="P2003" t="s">
        <v>58</v>
      </c>
      <c r="Q2003" t="s">
        <v>60</v>
      </c>
    </row>
    <row r="2004" spans="1:18" x14ac:dyDescent="0.25">
      <c r="A2004" t="s">
        <v>28</v>
      </c>
      <c r="B2004" t="s">
        <v>38</v>
      </c>
      <c r="C2004" t="s">
        <v>52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3.816192</v>
      </c>
      <c r="H2004">
        <v>3.816192</v>
      </c>
      <c r="I2004">
        <v>70.669300000000007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4674</v>
      </c>
      <c r="P2004" t="s">
        <v>58</v>
      </c>
      <c r="Q2004" t="s">
        <v>60</v>
      </c>
    </row>
    <row r="2005" spans="1:18" x14ac:dyDescent="0.25">
      <c r="A2005" t="s">
        <v>29</v>
      </c>
      <c r="B2005" t="s">
        <v>38</v>
      </c>
      <c r="C2005" t="s">
        <v>52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1.616538</v>
      </c>
      <c r="H2005">
        <v>1.616538</v>
      </c>
      <c r="I2005">
        <v>70.669300000000007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4674</v>
      </c>
      <c r="P2005" t="s">
        <v>58</v>
      </c>
      <c r="Q2005" t="s">
        <v>60</v>
      </c>
    </row>
    <row r="2006" spans="1:18" x14ac:dyDescent="0.25">
      <c r="A2006" t="s">
        <v>43</v>
      </c>
      <c r="B2006" t="s">
        <v>38</v>
      </c>
      <c r="C2006" t="s">
        <v>52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17.836880000000001</v>
      </c>
      <c r="H2006">
        <v>17.836880000000001</v>
      </c>
      <c r="I2006">
        <v>70.669300000000007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4674</v>
      </c>
      <c r="P2006" t="s">
        <v>58</v>
      </c>
      <c r="Q2006" t="s">
        <v>60</v>
      </c>
    </row>
    <row r="2007" spans="1:18" x14ac:dyDescent="0.25">
      <c r="A2007" t="s">
        <v>30</v>
      </c>
      <c r="B2007" t="s">
        <v>38</v>
      </c>
      <c r="C2007" t="s">
        <v>53</v>
      </c>
      <c r="D2007" t="s">
        <v>47</v>
      </c>
      <c r="E2007">
        <v>24</v>
      </c>
      <c r="F2007" t="str">
        <f t="shared" si="31"/>
        <v>Average Per Ton1-in-10September Monthly System Peak Day30% Cycling24</v>
      </c>
      <c r="G2007">
        <v>0.46601290000000001</v>
      </c>
      <c r="H2007">
        <v>0.46601290000000001</v>
      </c>
      <c r="I2007">
        <v>74.929500000000004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1134</v>
      </c>
      <c r="P2007" t="s">
        <v>58</v>
      </c>
      <c r="Q2007" t="s">
        <v>60</v>
      </c>
      <c r="R2007" t="s">
        <v>71</v>
      </c>
    </row>
    <row r="2008" spans="1:18" x14ac:dyDescent="0.25">
      <c r="A2008" t="s">
        <v>28</v>
      </c>
      <c r="B2008" t="s">
        <v>38</v>
      </c>
      <c r="C2008" t="s">
        <v>53</v>
      </c>
      <c r="D2008" t="s">
        <v>47</v>
      </c>
      <c r="E2008">
        <v>24</v>
      </c>
      <c r="F2008" t="str">
        <f t="shared" si="31"/>
        <v>Average Per Premise1-in-10September Monthly System Peak Day30% Cycling24</v>
      </c>
      <c r="G2008">
        <v>5.1551140000000002</v>
      </c>
      <c r="H2008">
        <v>5.1551140000000002</v>
      </c>
      <c r="I2008">
        <v>74.929500000000004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1134</v>
      </c>
      <c r="P2008" t="s">
        <v>58</v>
      </c>
      <c r="Q2008" t="s">
        <v>60</v>
      </c>
      <c r="R2008" t="s">
        <v>71</v>
      </c>
    </row>
    <row r="2009" spans="1:18" x14ac:dyDescent="0.25">
      <c r="A2009" t="s">
        <v>29</v>
      </c>
      <c r="B2009" t="s">
        <v>38</v>
      </c>
      <c r="C2009" t="s">
        <v>53</v>
      </c>
      <c r="D2009" t="s">
        <v>47</v>
      </c>
      <c r="E2009">
        <v>24</v>
      </c>
      <c r="F2009" t="str">
        <f t="shared" si="31"/>
        <v>Average Per Device1-in-10September Monthly System Peak Day30% Cycling24</v>
      </c>
      <c r="G2009">
        <v>1.802621</v>
      </c>
      <c r="H2009">
        <v>1.802621</v>
      </c>
      <c r="I2009">
        <v>74.929500000000004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1134</v>
      </c>
      <c r="P2009" t="s">
        <v>58</v>
      </c>
      <c r="Q2009" t="s">
        <v>60</v>
      </c>
      <c r="R2009" t="s">
        <v>71</v>
      </c>
    </row>
    <row r="2010" spans="1:18" x14ac:dyDescent="0.25">
      <c r="A2010" t="s">
        <v>43</v>
      </c>
      <c r="B2010" t="s">
        <v>38</v>
      </c>
      <c r="C2010" t="s">
        <v>53</v>
      </c>
      <c r="D2010" t="s">
        <v>47</v>
      </c>
      <c r="E2010">
        <v>24</v>
      </c>
      <c r="F2010" t="str">
        <f t="shared" si="31"/>
        <v>Aggregate1-in-10September Monthly System Peak Day30% Cycling24</v>
      </c>
      <c r="G2010">
        <v>5.8458990000000002</v>
      </c>
      <c r="H2010">
        <v>5.8458990000000002</v>
      </c>
      <c r="I2010">
        <v>74.929500000000004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1134</v>
      </c>
      <c r="P2010" t="s">
        <v>58</v>
      </c>
      <c r="Q2010" t="s">
        <v>60</v>
      </c>
      <c r="R2010" t="s">
        <v>71</v>
      </c>
    </row>
    <row r="2011" spans="1:18" x14ac:dyDescent="0.25">
      <c r="A2011" t="s">
        <v>30</v>
      </c>
      <c r="B2011" t="s">
        <v>38</v>
      </c>
      <c r="C2011" t="s">
        <v>53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0.45446229999999999</v>
      </c>
      <c r="H2011">
        <v>0.45446229999999999</v>
      </c>
      <c r="I2011">
        <v>75.120099999999994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3540</v>
      </c>
      <c r="P2011" t="s">
        <v>58</v>
      </c>
      <c r="Q2011" t="s">
        <v>60</v>
      </c>
      <c r="R2011" t="s">
        <v>71</v>
      </c>
    </row>
    <row r="2012" spans="1:18" x14ac:dyDescent="0.25">
      <c r="A2012" t="s">
        <v>28</v>
      </c>
      <c r="B2012" t="s">
        <v>38</v>
      </c>
      <c r="C2012" t="s">
        <v>53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3.8342619999999998</v>
      </c>
      <c r="H2012">
        <v>3.8342619999999998</v>
      </c>
      <c r="I2012">
        <v>75.120099999999994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3540</v>
      </c>
      <c r="P2012" t="s">
        <v>58</v>
      </c>
      <c r="Q2012" t="s">
        <v>60</v>
      </c>
      <c r="R2012" t="s">
        <v>71</v>
      </c>
    </row>
    <row r="2013" spans="1:18" x14ac:dyDescent="0.25">
      <c r="A2013" t="s">
        <v>29</v>
      </c>
      <c r="B2013" t="s">
        <v>38</v>
      </c>
      <c r="C2013" t="s">
        <v>53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1.742175</v>
      </c>
      <c r="H2013">
        <v>1.742175</v>
      </c>
      <c r="I2013">
        <v>75.120099999999994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3540</v>
      </c>
      <c r="P2013" t="s">
        <v>58</v>
      </c>
      <c r="Q2013" t="s">
        <v>60</v>
      </c>
      <c r="R2013" t="s">
        <v>71</v>
      </c>
    </row>
    <row r="2014" spans="1:18" x14ac:dyDescent="0.25">
      <c r="A2014" t="s">
        <v>43</v>
      </c>
      <c r="B2014" t="s">
        <v>38</v>
      </c>
      <c r="C2014" t="s">
        <v>53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13.57329</v>
      </c>
      <c r="H2014">
        <v>13.57329</v>
      </c>
      <c r="I2014">
        <v>75.120099999999994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3540</v>
      </c>
      <c r="P2014" t="s">
        <v>58</v>
      </c>
      <c r="Q2014" t="s">
        <v>60</v>
      </c>
      <c r="R2014" t="s">
        <v>71</v>
      </c>
    </row>
    <row r="2015" spans="1:18" x14ac:dyDescent="0.25">
      <c r="A2015" t="s">
        <v>30</v>
      </c>
      <c r="B2015" t="s">
        <v>38</v>
      </c>
      <c r="C2015" t="s">
        <v>53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0.45726450000000002</v>
      </c>
      <c r="H2015">
        <v>0.45726450000000002</v>
      </c>
      <c r="I2015">
        <v>75.073800000000006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4674</v>
      </c>
      <c r="P2015" t="s">
        <v>58</v>
      </c>
      <c r="Q2015" t="s">
        <v>60</v>
      </c>
    </row>
    <row r="2016" spans="1:18" x14ac:dyDescent="0.25">
      <c r="A2016" t="s">
        <v>28</v>
      </c>
      <c r="B2016" t="s">
        <v>38</v>
      </c>
      <c r="C2016" t="s">
        <v>53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4.149152</v>
      </c>
      <c r="H2016">
        <v>4.149152</v>
      </c>
      <c r="I2016">
        <v>75.073800000000006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4674</v>
      </c>
      <c r="P2016" t="s">
        <v>58</v>
      </c>
      <c r="Q2016" t="s">
        <v>60</v>
      </c>
    </row>
    <row r="2017" spans="1:18" x14ac:dyDescent="0.25">
      <c r="A2017" t="s">
        <v>29</v>
      </c>
      <c r="B2017" t="s">
        <v>38</v>
      </c>
      <c r="C2017" t="s">
        <v>53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1.7575799999999999</v>
      </c>
      <c r="H2017">
        <v>1.7575799999999999</v>
      </c>
      <c r="I2017">
        <v>75.073800000000006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4674</v>
      </c>
      <c r="P2017" t="s">
        <v>58</v>
      </c>
      <c r="Q2017" t="s">
        <v>60</v>
      </c>
    </row>
    <row r="2018" spans="1:18" x14ac:dyDescent="0.25">
      <c r="A2018" t="s">
        <v>43</v>
      </c>
      <c r="B2018" t="s">
        <v>38</v>
      </c>
      <c r="C2018" t="s">
        <v>53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19.393129999999999</v>
      </c>
      <c r="H2018">
        <v>19.393129999999999</v>
      </c>
      <c r="I2018">
        <v>75.073800000000006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4674</v>
      </c>
      <c r="P2018" t="s">
        <v>58</v>
      </c>
      <c r="Q2018" t="s">
        <v>60</v>
      </c>
    </row>
    <row r="2019" spans="1:18" x14ac:dyDescent="0.25">
      <c r="A2019" t="s">
        <v>30</v>
      </c>
      <c r="B2019" t="s">
        <v>36</v>
      </c>
      <c r="C2019" t="s">
        <v>48</v>
      </c>
      <c r="D2019" t="s">
        <v>47</v>
      </c>
      <c r="E2019">
        <v>1</v>
      </c>
      <c r="F2019" t="str">
        <f t="shared" si="31"/>
        <v>Average Per Ton1-in-2August Monthly System Peak Day30% Cycling1</v>
      </c>
      <c r="G2019">
        <v>0.38251190000000002</v>
      </c>
      <c r="H2019">
        <v>0.38251190000000002</v>
      </c>
      <c r="I2019">
        <v>70.9358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1134</v>
      </c>
      <c r="P2019" t="s">
        <v>58</v>
      </c>
      <c r="Q2019" t="s">
        <v>60</v>
      </c>
      <c r="R2019" t="s">
        <v>66</v>
      </c>
    </row>
    <row r="2020" spans="1:18" x14ac:dyDescent="0.25">
      <c r="A2020" t="s">
        <v>28</v>
      </c>
      <c r="B2020" t="s">
        <v>36</v>
      </c>
      <c r="C2020" t="s">
        <v>48</v>
      </c>
      <c r="D2020" t="s">
        <v>47</v>
      </c>
      <c r="E2020">
        <v>1</v>
      </c>
      <c r="F2020" t="str">
        <f t="shared" si="31"/>
        <v>Average Per Premise1-in-2August Monthly System Peak Day30% Cycling1</v>
      </c>
      <c r="G2020">
        <v>4.2314109999999996</v>
      </c>
      <c r="H2020">
        <v>4.2314109999999996</v>
      </c>
      <c r="I2020">
        <v>70.9358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1134</v>
      </c>
      <c r="P2020" t="s">
        <v>58</v>
      </c>
      <c r="Q2020" t="s">
        <v>60</v>
      </c>
      <c r="R2020" t="s">
        <v>66</v>
      </c>
    </row>
    <row r="2021" spans="1:18" x14ac:dyDescent="0.25">
      <c r="A2021" t="s">
        <v>29</v>
      </c>
      <c r="B2021" t="s">
        <v>36</v>
      </c>
      <c r="C2021" t="s">
        <v>48</v>
      </c>
      <c r="D2021" t="s">
        <v>47</v>
      </c>
      <c r="E2021">
        <v>1</v>
      </c>
      <c r="F2021" t="str">
        <f t="shared" si="31"/>
        <v>Average Per Device1-in-2August Monthly System Peak Day30% Cycling1</v>
      </c>
      <c r="G2021">
        <v>1.4796240000000001</v>
      </c>
      <c r="H2021">
        <v>1.4796240000000001</v>
      </c>
      <c r="I2021">
        <v>70.9358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1134</v>
      </c>
      <c r="P2021" t="s">
        <v>58</v>
      </c>
      <c r="Q2021" t="s">
        <v>60</v>
      </c>
      <c r="R2021" t="s">
        <v>66</v>
      </c>
    </row>
    <row r="2022" spans="1:18" x14ac:dyDescent="0.25">
      <c r="A2022" t="s">
        <v>43</v>
      </c>
      <c r="B2022" t="s">
        <v>36</v>
      </c>
      <c r="C2022" t="s">
        <v>48</v>
      </c>
      <c r="D2022" t="s">
        <v>47</v>
      </c>
      <c r="E2022">
        <v>1</v>
      </c>
      <c r="F2022" t="str">
        <f t="shared" si="31"/>
        <v>Aggregate1-in-2August Monthly System Peak Day30% Cycling1</v>
      </c>
      <c r="G2022">
        <v>4.7984200000000001</v>
      </c>
      <c r="H2022">
        <v>4.7984200000000001</v>
      </c>
      <c r="I2022">
        <v>70.9358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1134</v>
      </c>
      <c r="P2022" t="s">
        <v>58</v>
      </c>
      <c r="Q2022" t="s">
        <v>60</v>
      </c>
      <c r="R2022" t="s">
        <v>66</v>
      </c>
    </row>
    <row r="2023" spans="1:18" x14ac:dyDescent="0.25">
      <c r="A2023" t="s">
        <v>30</v>
      </c>
      <c r="B2023" t="s">
        <v>36</v>
      </c>
      <c r="C2023" t="s">
        <v>48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0.36197760000000001</v>
      </c>
      <c r="H2023">
        <v>0.36197760000000001</v>
      </c>
      <c r="I2023">
        <v>71.086100000000002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3540</v>
      </c>
      <c r="P2023" t="s">
        <v>58</v>
      </c>
      <c r="Q2023" t="s">
        <v>60</v>
      </c>
      <c r="R2023" t="s">
        <v>66</v>
      </c>
    </row>
    <row r="2024" spans="1:18" x14ac:dyDescent="0.25">
      <c r="A2024" t="s">
        <v>28</v>
      </c>
      <c r="B2024" t="s">
        <v>36</v>
      </c>
      <c r="C2024" t="s">
        <v>48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3.053976</v>
      </c>
      <c r="H2024">
        <v>3.053976</v>
      </c>
      <c r="I2024">
        <v>71.086100000000002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3540</v>
      </c>
      <c r="P2024" t="s">
        <v>58</v>
      </c>
      <c r="Q2024" t="s">
        <v>60</v>
      </c>
      <c r="R2024" t="s">
        <v>66</v>
      </c>
    </row>
    <row r="2025" spans="1:18" x14ac:dyDescent="0.25">
      <c r="A2025" t="s">
        <v>29</v>
      </c>
      <c r="B2025" t="s">
        <v>36</v>
      </c>
      <c r="C2025" t="s">
        <v>48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1.3876360000000001</v>
      </c>
      <c r="H2025">
        <v>1.3876360000000001</v>
      </c>
      <c r="I2025">
        <v>71.086100000000002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3540</v>
      </c>
      <c r="P2025" t="s">
        <v>58</v>
      </c>
      <c r="Q2025" t="s">
        <v>60</v>
      </c>
      <c r="R2025" t="s">
        <v>66</v>
      </c>
    </row>
    <row r="2026" spans="1:18" x14ac:dyDescent="0.25">
      <c r="A2026" t="s">
        <v>43</v>
      </c>
      <c r="B2026" t="s">
        <v>36</v>
      </c>
      <c r="C2026" t="s">
        <v>48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10.81108</v>
      </c>
      <c r="H2026">
        <v>10.81108</v>
      </c>
      <c r="I2026">
        <v>71.086100000000002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3540</v>
      </c>
      <c r="P2026" t="s">
        <v>58</v>
      </c>
      <c r="Q2026" t="s">
        <v>60</v>
      </c>
      <c r="R2026" t="s">
        <v>66</v>
      </c>
    </row>
    <row r="2027" spans="1:18" x14ac:dyDescent="0.25">
      <c r="A2027" t="s">
        <v>30</v>
      </c>
      <c r="B2027" t="s">
        <v>36</v>
      </c>
      <c r="C2027" t="s">
        <v>48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0.36695919999999999</v>
      </c>
      <c r="H2027">
        <v>0.36695919999999999</v>
      </c>
      <c r="I2027">
        <v>71.049599999999998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4674</v>
      </c>
      <c r="P2027" t="s">
        <v>58</v>
      </c>
      <c r="Q2027" t="s">
        <v>60</v>
      </c>
    </row>
    <row r="2028" spans="1:18" x14ac:dyDescent="0.25">
      <c r="A2028" t="s">
        <v>28</v>
      </c>
      <c r="B2028" t="s">
        <v>36</v>
      </c>
      <c r="C2028" t="s">
        <v>48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3.3297349999999999</v>
      </c>
      <c r="H2028">
        <v>3.3297349999999999</v>
      </c>
      <c r="I2028">
        <v>71.049599999999998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4674</v>
      </c>
      <c r="P2028" t="s">
        <v>58</v>
      </c>
      <c r="Q2028" t="s">
        <v>60</v>
      </c>
    </row>
    <row r="2029" spans="1:18" x14ac:dyDescent="0.25">
      <c r="A2029" t="s">
        <v>29</v>
      </c>
      <c r="B2029" t="s">
        <v>36</v>
      </c>
      <c r="C2029" t="s">
        <v>48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1.4104749999999999</v>
      </c>
      <c r="H2029">
        <v>1.4104749999999999</v>
      </c>
      <c r="I2029">
        <v>71.049599999999998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4674</v>
      </c>
      <c r="P2029" t="s">
        <v>58</v>
      </c>
      <c r="Q2029" t="s">
        <v>60</v>
      </c>
    </row>
    <row r="2030" spans="1:18" x14ac:dyDescent="0.25">
      <c r="A2030" t="s">
        <v>43</v>
      </c>
      <c r="B2030" t="s">
        <v>36</v>
      </c>
      <c r="C2030" t="s">
        <v>48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15.563179999999999</v>
      </c>
      <c r="H2030">
        <v>15.563179999999999</v>
      </c>
      <c r="I2030">
        <v>71.049599999999998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4674</v>
      </c>
      <c r="P2030" t="s">
        <v>58</v>
      </c>
      <c r="Q2030" t="s">
        <v>60</v>
      </c>
    </row>
    <row r="2031" spans="1:18" x14ac:dyDescent="0.25">
      <c r="A2031" t="s">
        <v>30</v>
      </c>
      <c r="B2031" t="s">
        <v>36</v>
      </c>
      <c r="C2031" t="s">
        <v>37</v>
      </c>
      <c r="D2031" t="s">
        <v>47</v>
      </c>
      <c r="E2031">
        <v>1</v>
      </c>
      <c r="F2031" t="str">
        <f t="shared" si="31"/>
        <v>Average Per Ton1-in-2August Typical Event Day30% Cycling1</v>
      </c>
      <c r="G2031">
        <v>0.37337670000000001</v>
      </c>
      <c r="H2031">
        <v>0.37337670000000001</v>
      </c>
      <c r="I2031">
        <v>66.995000000000005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1134</v>
      </c>
      <c r="P2031" t="s">
        <v>58</v>
      </c>
      <c r="Q2031" t="s">
        <v>60</v>
      </c>
      <c r="R2031" t="s">
        <v>66</v>
      </c>
    </row>
    <row r="2032" spans="1:18" x14ac:dyDescent="0.25">
      <c r="A2032" t="s">
        <v>28</v>
      </c>
      <c r="B2032" t="s">
        <v>36</v>
      </c>
      <c r="C2032" t="s">
        <v>37</v>
      </c>
      <c r="D2032" t="s">
        <v>47</v>
      </c>
      <c r="E2032">
        <v>1</v>
      </c>
      <c r="F2032" t="str">
        <f t="shared" si="31"/>
        <v>Average Per Premise1-in-2August Typical Event Day30% Cycling1</v>
      </c>
      <c r="G2032">
        <v>4.1303559999999999</v>
      </c>
      <c r="H2032">
        <v>4.1303559999999999</v>
      </c>
      <c r="I2032">
        <v>66.995000000000005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1134</v>
      </c>
      <c r="P2032" t="s">
        <v>58</v>
      </c>
      <c r="Q2032" t="s">
        <v>60</v>
      </c>
      <c r="R2032" t="s">
        <v>66</v>
      </c>
    </row>
    <row r="2033" spans="1:18" x14ac:dyDescent="0.25">
      <c r="A2033" t="s">
        <v>29</v>
      </c>
      <c r="B2033" t="s">
        <v>36</v>
      </c>
      <c r="C2033" t="s">
        <v>37</v>
      </c>
      <c r="D2033" t="s">
        <v>47</v>
      </c>
      <c r="E2033">
        <v>1</v>
      </c>
      <c r="F2033" t="str">
        <f t="shared" si="31"/>
        <v>Average Per Device1-in-2August Typical Event Day30% Cycling1</v>
      </c>
      <c r="G2033">
        <v>1.4442870000000001</v>
      </c>
      <c r="H2033">
        <v>1.4442870000000001</v>
      </c>
      <c r="I2033">
        <v>66.995000000000005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1134</v>
      </c>
      <c r="P2033" t="s">
        <v>58</v>
      </c>
      <c r="Q2033" t="s">
        <v>60</v>
      </c>
      <c r="R2033" t="s">
        <v>66</v>
      </c>
    </row>
    <row r="2034" spans="1:18" x14ac:dyDescent="0.25">
      <c r="A2034" t="s">
        <v>43</v>
      </c>
      <c r="B2034" t="s">
        <v>36</v>
      </c>
      <c r="C2034" t="s">
        <v>37</v>
      </c>
      <c r="D2034" t="s">
        <v>47</v>
      </c>
      <c r="E2034">
        <v>1</v>
      </c>
      <c r="F2034" t="str">
        <f t="shared" si="31"/>
        <v>Aggregate1-in-2August Typical Event Day30% Cycling1</v>
      </c>
      <c r="G2034">
        <v>4.6838240000000004</v>
      </c>
      <c r="H2034">
        <v>4.6838240000000004</v>
      </c>
      <c r="I2034">
        <v>66.995000000000005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1134</v>
      </c>
      <c r="P2034" t="s">
        <v>58</v>
      </c>
      <c r="Q2034" t="s">
        <v>60</v>
      </c>
      <c r="R2034" t="s">
        <v>66</v>
      </c>
    </row>
    <row r="2035" spans="1:18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0.34266249999999998</v>
      </c>
      <c r="H2035">
        <v>0.34266249999999998</v>
      </c>
      <c r="I2035">
        <v>67.2637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3540</v>
      </c>
      <c r="P2035" t="s">
        <v>58</v>
      </c>
      <c r="Q2035" t="s">
        <v>60</v>
      </c>
      <c r="R2035" t="s">
        <v>66</v>
      </c>
    </row>
    <row r="2036" spans="1:18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2.891016</v>
      </c>
      <c r="H2036">
        <v>2.891016</v>
      </c>
      <c r="I2036">
        <v>67.2637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3540</v>
      </c>
      <c r="P2036" t="s">
        <v>58</v>
      </c>
      <c r="Q2036" t="s">
        <v>60</v>
      </c>
      <c r="R2036" t="s">
        <v>66</v>
      </c>
    </row>
    <row r="2037" spans="1:18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1.3135920000000001</v>
      </c>
      <c r="H2037">
        <v>1.3135920000000001</v>
      </c>
      <c r="I2037">
        <v>67.2637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3540</v>
      </c>
      <c r="P2037" t="s">
        <v>58</v>
      </c>
      <c r="Q2037" t="s">
        <v>60</v>
      </c>
      <c r="R2037" t="s">
        <v>66</v>
      </c>
    </row>
    <row r="2038" spans="1:18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10.2342</v>
      </c>
      <c r="H2038">
        <v>10.2342</v>
      </c>
      <c r="I2038">
        <v>67.2637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3540</v>
      </c>
      <c r="P2038" t="s">
        <v>58</v>
      </c>
      <c r="Q2038" t="s">
        <v>60</v>
      </c>
      <c r="R2038" t="s">
        <v>66</v>
      </c>
    </row>
    <row r="2039" spans="1:18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0.35011379999999998</v>
      </c>
      <c r="H2039">
        <v>0.35011379999999998</v>
      </c>
      <c r="I2039">
        <v>67.198499999999996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4674</v>
      </c>
      <c r="P2039" t="s">
        <v>58</v>
      </c>
      <c r="Q2039" t="s">
        <v>60</v>
      </c>
    </row>
    <row r="2040" spans="1:18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3.176882</v>
      </c>
      <c r="H2040">
        <v>3.176882</v>
      </c>
      <c r="I2040">
        <v>67.198499999999996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4674</v>
      </c>
      <c r="P2040" t="s">
        <v>58</v>
      </c>
      <c r="Q2040" t="s">
        <v>60</v>
      </c>
    </row>
    <row r="2041" spans="1:18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1.345726</v>
      </c>
      <c r="H2041">
        <v>1.345726</v>
      </c>
      <c r="I2041">
        <v>67.198499999999996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4674</v>
      </c>
      <c r="P2041" t="s">
        <v>58</v>
      </c>
      <c r="Q2041" t="s">
        <v>60</v>
      </c>
    </row>
    <row r="2042" spans="1:18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14.848750000000001</v>
      </c>
      <c r="H2042">
        <v>14.848750000000001</v>
      </c>
      <c r="I2042">
        <v>67.198499999999996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4674</v>
      </c>
      <c r="P2042" t="s">
        <v>58</v>
      </c>
      <c r="Q2042" t="s">
        <v>60</v>
      </c>
    </row>
    <row r="2043" spans="1:18" x14ac:dyDescent="0.25">
      <c r="A2043" t="s">
        <v>30</v>
      </c>
      <c r="B2043" t="s">
        <v>36</v>
      </c>
      <c r="C2043" t="s">
        <v>49</v>
      </c>
      <c r="D2043" t="s">
        <v>47</v>
      </c>
      <c r="E2043">
        <v>1</v>
      </c>
      <c r="F2043" t="str">
        <f t="shared" si="31"/>
        <v>Average Per Ton1-in-2July Monthly System Peak Day30% Cycling1</v>
      </c>
      <c r="G2043">
        <v>0.37168590000000001</v>
      </c>
      <c r="H2043">
        <v>0.37168590000000001</v>
      </c>
      <c r="I2043">
        <v>67.934399999999997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1134</v>
      </c>
      <c r="P2043" t="s">
        <v>58</v>
      </c>
      <c r="Q2043" t="s">
        <v>60</v>
      </c>
      <c r="R2043" t="s">
        <v>67</v>
      </c>
    </row>
    <row r="2044" spans="1:18" x14ac:dyDescent="0.25">
      <c r="A2044" t="s">
        <v>28</v>
      </c>
      <c r="B2044" t="s">
        <v>36</v>
      </c>
      <c r="C2044" t="s">
        <v>49</v>
      </c>
      <c r="D2044" t="s">
        <v>47</v>
      </c>
      <c r="E2044">
        <v>1</v>
      </c>
      <c r="F2044" t="str">
        <f t="shared" si="31"/>
        <v>Average Per Premise1-in-2July Monthly System Peak Day30% Cycling1</v>
      </c>
      <c r="G2044">
        <v>4.1116529999999996</v>
      </c>
      <c r="H2044">
        <v>4.1116529999999996</v>
      </c>
      <c r="I2044">
        <v>67.934399999999997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1134</v>
      </c>
      <c r="P2044" t="s">
        <v>58</v>
      </c>
      <c r="Q2044" t="s">
        <v>60</v>
      </c>
      <c r="R2044" t="s">
        <v>67</v>
      </c>
    </row>
    <row r="2045" spans="1:18" x14ac:dyDescent="0.25">
      <c r="A2045" t="s">
        <v>29</v>
      </c>
      <c r="B2045" t="s">
        <v>36</v>
      </c>
      <c r="C2045" t="s">
        <v>49</v>
      </c>
      <c r="D2045" t="s">
        <v>47</v>
      </c>
      <c r="E2045">
        <v>1</v>
      </c>
      <c r="F2045" t="str">
        <f t="shared" si="31"/>
        <v>Average Per Device1-in-2July Monthly System Peak Day30% Cycling1</v>
      </c>
      <c r="G2045">
        <v>1.4377470000000001</v>
      </c>
      <c r="H2045">
        <v>1.4377470000000001</v>
      </c>
      <c r="I2045">
        <v>67.934399999999997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1134</v>
      </c>
      <c r="P2045" t="s">
        <v>58</v>
      </c>
      <c r="Q2045" t="s">
        <v>60</v>
      </c>
      <c r="R2045" t="s">
        <v>67</v>
      </c>
    </row>
    <row r="2046" spans="1:18" x14ac:dyDescent="0.25">
      <c r="A2046" t="s">
        <v>43</v>
      </c>
      <c r="B2046" t="s">
        <v>36</v>
      </c>
      <c r="C2046" t="s">
        <v>49</v>
      </c>
      <c r="D2046" t="s">
        <v>47</v>
      </c>
      <c r="E2046">
        <v>1</v>
      </c>
      <c r="F2046" t="str">
        <f t="shared" si="31"/>
        <v>Aggregate1-in-2July Monthly System Peak Day30% Cycling1</v>
      </c>
      <c r="G2046">
        <v>4.6626139999999996</v>
      </c>
      <c r="H2046">
        <v>4.6626139999999996</v>
      </c>
      <c r="I2046">
        <v>67.934399999999997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1134</v>
      </c>
      <c r="P2046" t="s">
        <v>58</v>
      </c>
      <c r="Q2046" t="s">
        <v>60</v>
      </c>
      <c r="R2046" t="s">
        <v>67</v>
      </c>
    </row>
    <row r="2047" spans="1:18" x14ac:dyDescent="0.25">
      <c r="A2047" t="s">
        <v>30</v>
      </c>
      <c r="B2047" t="s">
        <v>36</v>
      </c>
      <c r="C2047" t="s">
        <v>49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0.33841510000000002</v>
      </c>
      <c r="H2047">
        <v>0.33841510000000002</v>
      </c>
      <c r="I2047">
        <v>67.986199999999997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3540</v>
      </c>
      <c r="P2047" t="s">
        <v>58</v>
      </c>
      <c r="Q2047" t="s">
        <v>60</v>
      </c>
      <c r="R2047" t="s">
        <v>67</v>
      </c>
    </row>
    <row r="2048" spans="1:18" x14ac:dyDescent="0.25">
      <c r="A2048" t="s">
        <v>28</v>
      </c>
      <c r="B2048" t="s">
        <v>36</v>
      </c>
      <c r="C2048" t="s">
        <v>49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2.855181</v>
      </c>
      <c r="H2048">
        <v>2.855181</v>
      </c>
      <c r="I2048">
        <v>67.986199999999997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3540</v>
      </c>
      <c r="P2048" t="s">
        <v>58</v>
      </c>
      <c r="Q2048" t="s">
        <v>60</v>
      </c>
      <c r="R2048" t="s">
        <v>67</v>
      </c>
    </row>
    <row r="2049" spans="1:18" x14ac:dyDescent="0.25">
      <c r="A2049" t="s">
        <v>29</v>
      </c>
      <c r="B2049" t="s">
        <v>36</v>
      </c>
      <c r="C2049" t="s">
        <v>49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1.29731</v>
      </c>
      <c r="H2049">
        <v>1.29731</v>
      </c>
      <c r="I2049">
        <v>67.986199999999997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3540</v>
      </c>
      <c r="P2049" t="s">
        <v>58</v>
      </c>
      <c r="Q2049" t="s">
        <v>60</v>
      </c>
      <c r="R2049" t="s">
        <v>67</v>
      </c>
    </row>
    <row r="2050" spans="1:18" x14ac:dyDescent="0.25">
      <c r="A2050" t="s">
        <v>43</v>
      </c>
      <c r="B2050" t="s">
        <v>36</v>
      </c>
      <c r="C2050" t="s">
        <v>49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10.107340000000001</v>
      </c>
      <c r="H2050">
        <v>10.107340000000001</v>
      </c>
      <c r="I2050">
        <v>67.986199999999997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3540</v>
      </c>
      <c r="P2050" t="s">
        <v>58</v>
      </c>
      <c r="Q2050" t="s">
        <v>60</v>
      </c>
      <c r="R2050" t="s">
        <v>67</v>
      </c>
    </row>
    <row r="2051" spans="1:18" x14ac:dyDescent="0.25">
      <c r="A2051" t="s">
        <v>30</v>
      </c>
      <c r="B2051" t="s">
        <v>36</v>
      </c>
      <c r="C2051" t="s">
        <v>49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0.34648659999999998</v>
      </c>
      <c r="H2051">
        <v>0.34648659999999998</v>
      </c>
      <c r="I2051">
        <v>67.973600000000005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4674</v>
      </c>
      <c r="P2051" t="s">
        <v>58</v>
      </c>
      <c r="Q2051" t="s">
        <v>60</v>
      </c>
    </row>
    <row r="2052" spans="1:18" x14ac:dyDescent="0.25">
      <c r="A2052" t="s">
        <v>28</v>
      </c>
      <c r="B2052" t="s">
        <v>36</v>
      </c>
      <c r="C2052" t="s">
        <v>49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3.1439689999999998</v>
      </c>
      <c r="H2052">
        <v>3.1439689999999998</v>
      </c>
      <c r="I2052">
        <v>67.973600000000005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4674</v>
      </c>
      <c r="P2052" t="s">
        <v>58</v>
      </c>
      <c r="Q2052" t="s">
        <v>60</v>
      </c>
    </row>
    <row r="2053" spans="1:18" x14ac:dyDescent="0.25">
      <c r="A2053" t="s">
        <v>29</v>
      </c>
      <c r="B2053" t="s">
        <v>36</v>
      </c>
      <c r="C2053" t="s">
        <v>49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1.331785</v>
      </c>
      <c r="H2053">
        <v>1.331785</v>
      </c>
      <c r="I2053">
        <v>67.973600000000005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4674</v>
      </c>
      <c r="P2053" t="s">
        <v>58</v>
      </c>
      <c r="Q2053" t="s">
        <v>60</v>
      </c>
    </row>
    <row r="2054" spans="1:18" x14ac:dyDescent="0.25">
      <c r="A2054" t="s">
        <v>43</v>
      </c>
      <c r="B2054" t="s">
        <v>36</v>
      </c>
      <c r="C2054" t="s">
        <v>49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14.69491</v>
      </c>
      <c r="H2054">
        <v>14.69491</v>
      </c>
      <c r="I2054">
        <v>67.973600000000005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4674</v>
      </c>
      <c r="P2054" t="s">
        <v>58</v>
      </c>
      <c r="Q2054" t="s">
        <v>60</v>
      </c>
    </row>
    <row r="2055" spans="1:18" x14ac:dyDescent="0.25">
      <c r="A2055" t="s">
        <v>30</v>
      </c>
      <c r="B2055" t="s">
        <v>36</v>
      </c>
      <c r="C2055" t="s">
        <v>50</v>
      </c>
      <c r="D2055" t="s">
        <v>47</v>
      </c>
      <c r="E2055">
        <v>1</v>
      </c>
      <c r="F2055" t="str">
        <f t="shared" si="32"/>
        <v>Average Per Ton1-in-2June Monthly System Peak Day30% Cycling1</v>
      </c>
      <c r="G2055">
        <v>0.35428520000000002</v>
      </c>
      <c r="H2055">
        <v>0.35428510000000002</v>
      </c>
      <c r="I2055">
        <v>62.090299999999999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1134</v>
      </c>
      <c r="P2055" t="s">
        <v>58</v>
      </c>
      <c r="Q2055" t="s">
        <v>60</v>
      </c>
      <c r="R2055" t="s">
        <v>68</v>
      </c>
    </row>
    <row r="2056" spans="1:18" x14ac:dyDescent="0.25">
      <c r="A2056" t="s">
        <v>28</v>
      </c>
      <c r="B2056" t="s">
        <v>36</v>
      </c>
      <c r="C2056" t="s">
        <v>50</v>
      </c>
      <c r="D2056" t="s">
        <v>47</v>
      </c>
      <c r="E2056">
        <v>1</v>
      </c>
      <c r="F2056" t="str">
        <f t="shared" si="32"/>
        <v>Average Per Premise1-in-2June Monthly System Peak Day30% Cycling1</v>
      </c>
      <c r="G2056">
        <v>3.919162</v>
      </c>
      <c r="H2056">
        <v>3.919162</v>
      </c>
      <c r="I2056">
        <v>62.090299999999999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1134</v>
      </c>
      <c r="P2056" t="s">
        <v>58</v>
      </c>
      <c r="Q2056" t="s">
        <v>60</v>
      </c>
      <c r="R2056" t="s">
        <v>68</v>
      </c>
    </row>
    <row r="2057" spans="1:18" x14ac:dyDescent="0.25">
      <c r="A2057" t="s">
        <v>29</v>
      </c>
      <c r="B2057" t="s">
        <v>36</v>
      </c>
      <c r="C2057" t="s">
        <v>50</v>
      </c>
      <c r="D2057" t="s">
        <v>47</v>
      </c>
      <c r="E2057">
        <v>1</v>
      </c>
      <c r="F2057" t="str">
        <f t="shared" si="32"/>
        <v>Average Per Device1-in-2June Monthly System Peak Day30% Cycling1</v>
      </c>
      <c r="G2057">
        <v>1.370438</v>
      </c>
      <c r="H2057">
        <v>1.370438</v>
      </c>
      <c r="I2057">
        <v>62.090299999999999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1134</v>
      </c>
      <c r="P2057" t="s">
        <v>58</v>
      </c>
      <c r="Q2057" t="s">
        <v>60</v>
      </c>
      <c r="R2057" t="s">
        <v>68</v>
      </c>
    </row>
    <row r="2058" spans="1:18" x14ac:dyDescent="0.25">
      <c r="A2058" t="s">
        <v>43</v>
      </c>
      <c r="B2058" t="s">
        <v>36</v>
      </c>
      <c r="C2058" t="s">
        <v>50</v>
      </c>
      <c r="D2058" t="s">
        <v>47</v>
      </c>
      <c r="E2058">
        <v>1</v>
      </c>
      <c r="F2058" t="str">
        <f t="shared" si="32"/>
        <v>Aggregate1-in-2June Monthly System Peak Day30% Cycling1</v>
      </c>
      <c r="G2058">
        <v>4.4443299999999999</v>
      </c>
      <c r="H2058">
        <v>4.4443299999999999</v>
      </c>
      <c r="I2058">
        <v>62.090299999999999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1134</v>
      </c>
      <c r="P2058" t="s">
        <v>58</v>
      </c>
      <c r="Q2058" t="s">
        <v>60</v>
      </c>
      <c r="R2058" t="s">
        <v>68</v>
      </c>
    </row>
    <row r="2059" spans="1:18" x14ac:dyDescent="0.25">
      <c r="A2059" t="s">
        <v>30</v>
      </c>
      <c r="B2059" t="s">
        <v>36</v>
      </c>
      <c r="C2059" t="s">
        <v>50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0.30516310000000002</v>
      </c>
      <c r="H2059">
        <v>0.30516300000000002</v>
      </c>
      <c r="I2059">
        <v>62.6066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3540</v>
      </c>
      <c r="P2059" t="s">
        <v>58</v>
      </c>
      <c r="Q2059" t="s">
        <v>60</v>
      </c>
      <c r="R2059" t="s">
        <v>68</v>
      </c>
    </row>
    <row r="2060" spans="1:18" x14ac:dyDescent="0.25">
      <c r="A2060" t="s">
        <v>28</v>
      </c>
      <c r="B2060" t="s">
        <v>36</v>
      </c>
      <c r="C2060" t="s">
        <v>50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2.5746359999999999</v>
      </c>
      <c r="H2060">
        <v>2.5746359999999999</v>
      </c>
      <c r="I2060">
        <v>62.6066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3540</v>
      </c>
      <c r="P2060" t="s">
        <v>58</v>
      </c>
      <c r="Q2060" t="s">
        <v>60</v>
      </c>
      <c r="R2060" t="s">
        <v>68</v>
      </c>
    </row>
    <row r="2061" spans="1:18" x14ac:dyDescent="0.25">
      <c r="A2061" t="s">
        <v>29</v>
      </c>
      <c r="B2061" t="s">
        <v>36</v>
      </c>
      <c r="C2061" t="s">
        <v>50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1.1698390000000001</v>
      </c>
      <c r="H2061">
        <v>1.1698390000000001</v>
      </c>
      <c r="I2061">
        <v>62.6066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3540</v>
      </c>
      <c r="P2061" t="s">
        <v>58</v>
      </c>
      <c r="Q2061" t="s">
        <v>60</v>
      </c>
      <c r="R2061" t="s">
        <v>68</v>
      </c>
    </row>
    <row r="2062" spans="1:18" x14ac:dyDescent="0.25">
      <c r="A2062" t="s">
        <v>43</v>
      </c>
      <c r="B2062" t="s">
        <v>36</v>
      </c>
      <c r="C2062" t="s">
        <v>50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9.1142129999999995</v>
      </c>
      <c r="H2062">
        <v>9.1142129999999995</v>
      </c>
      <c r="I2062">
        <v>62.6066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3540</v>
      </c>
      <c r="P2062" t="s">
        <v>58</v>
      </c>
      <c r="Q2062" t="s">
        <v>60</v>
      </c>
      <c r="R2062" t="s">
        <v>68</v>
      </c>
    </row>
    <row r="2063" spans="1:18" x14ac:dyDescent="0.25">
      <c r="A2063" t="s">
        <v>30</v>
      </c>
      <c r="B2063" t="s">
        <v>36</v>
      </c>
      <c r="C2063" t="s">
        <v>50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0.31708009999999998</v>
      </c>
      <c r="H2063">
        <v>0.31708009999999998</v>
      </c>
      <c r="I2063">
        <v>62.481400000000001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4674</v>
      </c>
      <c r="P2063" t="s">
        <v>58</v>
      </c>
      <c r="Q2063" t="s">
        <v>60</v>
      </c>
    </row>
    <row r="2064" spans="1:18" x14ac:dyDescent="0.25">
      <c r="A2064" t="s">
        <v>28</v>
      </c>
      <c r="B2064" t="s">
        <v>36</v>
      </c>
      <c r="C2064" t="s">
        <v>50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2.8771390000000001</v>
      </c>
      <c r="H2064">
        <v>2.8771390000000001</v>
      </c>
      <c r="I2064">
        <v>62.481400000000001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4674</v>
      </c>
      <c r="P2064" t="s">
        <v>58</v>
      </c>
      <c r="Q2064" t="s">
        <v>60</v>
      </c>
    </row>
    <row r="2065" spans="1:18" x14ac:dyDescent="0.25">
      <c r="A2065" t="s">
        <v>29</v>
      </c>
      <c r="B2065" t="s">
        <v>36</v>
      </c>
      <c r="C2065" t="s">
        <v>50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1.218755</v>
      </c>
      <c r="H2065">
        <v>1.218755</v>
      </c>
      <c r="I2065">
        <v>62.481400000000001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4674</v>
      </c>
      <c r="P2065" t="s">
        <v>58</v>
      </c>
      <c r="Q2065" t="s">
        <v>60</v>
      </c>
    </row>
    <row r="2066" spans="1:18" x14ac:dyDescent="0.25">
      <c r="A2066" t="s">
        <v>43</v>
      </c>
      <c r="B2066" t="s">
        <v>36</v>
      </c>
      <c r="C2066" t="s">
        <v>50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13.447749999999999</v>
      </c>
      <c r="H2066">
        <v>13.447749999999999</v>
      </c>
      <c r="I2066">
        <v>62.481400000000001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4674</v>
      </c>
      <c r="P2066" t="s">
        <v>58</v>
      </c>
      <c r="Q2066" t="s">
        <v>60</v>
      </c>
    </row>
    <row r="2067" spans="1:18" x14ac:dyDescent="0.25">
      <c r="A2067" t="s">
        <v>30</v>
      </c>
      <c r="B2067" t="s">
        <v>36</v>
      </c>
      <c r="C2067" t="s">
        <v>51</v>
      </c>
      <c r="D2067" t="s">
        <v>47</v>
      </c>
      <c r="E2067">
        <v>1</v>
      </c>
      <c r="F2067" t="str">
        <f t="shared" si="32"/>
        <v>Average Per Ton1-in-2May Monthly System Peak Day30% Cycling1</v>
      </c>
      <c r="G2067">
        <v>0.35366029999999998</v>
      </c>
      <c r="H2067">
        <v>0.35366029999999998</v>
      </c>
      <c r="I2067">
        <v>61.237400000000001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1134</v>
      </c>
      <c r="P2067" t="s">
        <v>58</v>
      </c>
      <c r="Q2067" t="s">
        <v>60</v>
      </c>
      <c r="R2067" t="s">
        <v>69</v>
      </c>
    </row>
    <row r="2068" spans="1:18" x14ac:dyDescent="0.25">
      <c r="A2068" t="s">
        <v>28</v>
      </c>
      <c r="B2068" t="s">
        <v>36</v>
      </c>
      <c r="C2068" t="s">
        <v>51</v>
      </c>
      <c r="D2068" t="s">
        <v>47</v>
      </c>
      <c r="E2068">
        <v>1</v>
      </c>
      <c r="F2068" t="str">
        <f t="shared" si="32"/>
        <v>Average Per Premise1-in-2May Monthly System Peak Day30% Cycling1</v>
      </c>
      <c r="G2068">
        <v>3.9122499999999998</v>
      </c>
      <c r="H2068">
        <v>3.9122499999999998</v>
      </c>
      <c r="I2068">
        <v>61.237400000000001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1134</v>
      </c>
      <c r="P2068" t="s">
        <v>58</v>
      </c>
      <c r="Q2068" t="s">
        <v>60</v>
      </c>
      <c r="R2068" t="s">
        <v>69</v>
      </c>
    </row>
    <row r="2069" spans="1:18" x14ac:dyDescent="0.25">
      <c r="A2069" t="s">
        <v>29</v>
      </c>
      <c r="B2069" t="s">
        <v>36</v>
      </c>
      <c r="C2069" t="s">
        <v>51</v>
      </c>
      <c r="D2069" t="s">
        <v>47</v>
      </c>
      <c r="E2069">
        <v>1</v>
      </c>
      <c r="F2069" t="str">
        <f t="shared" si="32"/>
        <v>Average Per Device1-in-2May Monthly System Peak Day30% Cycling1</v>
      </c>
      <c r="G2069">
        <v>1.3680209999999999</v>
      </c>
      <c r="H2069">
        <v>1.3680209999999999</v>
      </c>
      <c r="I2069">
        <v>61.237400000000001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1134</v>
      </c>
      <c r="P2069" t="s">
        <v>58</v>
      </c>
      <c r="Q2069" t="s">
        <v>60</v>
      </c>
      <c r="R2069" t="s">
        <v>69</v>
      </c>
    </row>
    <row r="2070" spans="1:18" x14ac:dyDescent="0.25">
      <c r="A2070" t="s">
        <v>43</v>
      </c>
      <c r="B2070" t="s">
        <v>36</v>
      </c>
      <c r="C2070" t="s">
        <v>51</v>
      </c>
      <c r="D2070" t="s">
        <v>47</v>
      </c>
      <c r="E2070">
        <v>1</v>
      </c>
      <c r="F2070" t="str">
        <f t="shared" si="32"/>
        <v>Aggregate1-in-2May Monthly System Peak Day30% Cycling1</v>
      </c>
      <c r="G2070">
        <v>4.4364910000000002</v>
      </c>
      <c r="H2070">
        <v>4.4364910000000002</v>
      </c>
      <c r="I2070">
        <v>61.237400000000001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1134</v>
      </c>
      <c r="P2070" t="s">
        <v>58</v>
      </c>
      <c r="Q2070" t="s">
        <v>60</v>
      </c>
      <c r="R2070" t="s">
        <v>69</v>
      </c>
    </row>
    <row r="2071" spans="1:18" x14ac:dyDescent="0.25">
      <c r="A2071" t="s">
        <v>30</v>
      </c>
      <c r="B2071" t="s">
        <v>36</v>
      </c>
      <c r="C2071" t="s">
        <v>51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0.30268840000000002</v>
      </c>
      <c r="H2071">
        <v>0.30268840000000002</v>
      </c>
      <c r="I2071">
        <v>61.724899999999998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3540</v>
      </c>
      <c r="P2071" t="s">
        <v>58</v>
      </c>
      <c r="Q2071" t="s">
        <v>60</v>
      </c>
      <c r="R2071" t="s">
        <v>69</v>
      </c>
    </row>
    <row r="2072" spans="1:18" x14ac:dyDescent="0.25">
      <c r="A2072" t="s">
        <v>28</v>
      </c>
      <c r="B2072" t="s">
        <v>36</v>
      </c>
      <c r="C2072" t="s">
        <v>51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2.5537580000000002</v>
      </c>
      <c r="H2072">
        <v>2.5537580000000002</v>
      </c>
      <c r="I2072">
        <v>61.724899999999998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3540</v>
      </c>
      <c r="P2072" t="s">
        <v>58</v>
      </c>
      <c r="Q2072" t="s">
        <v>60</v>
      </c>
      <c r="R2072" t="s">
        <v>69</v>
      </c>
    </row>
    <row r="2073" spans="1:18" x14ac:dyDescent="0.25">
      <c r="A2073" t="s">
        <v>29</v>
      </c>
      <c r="B2073" t="s">
        <v>36</v>
      </c>
      <c r="C2073" t="s">
        <v>51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1.1603520000000001</v>
      </c>
      <c r="H2073">
        <v>1.1603520000000001</v>
      </c>
      <c r="I2073">
        <v>61.724899999999998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3540</v>
      </c>
      <c r="P2073" t="s">
        <v>58</v>
      </c>
      <c r="Q2073" t="s">
        <v>60</v>
      </c>
      <c r="R2073" t="s">
        <v>69</v>
      </c>
    </row>
    <row r="2074" spans="1:18" x14ac:dyDescent="0.25">
      <c r="A2074" t="s">
        <v>43</v>
      </c>
      <c r="B2074" t="s">
        <v>36</v>
      </c>
      <c r="C2074" t="s">
        <v>51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9.040305</v>
      </c>
      <c r="H2074">
        <v>9.0403040000000008</v>
      </c>
      <c r="I2074">
        <v>61.724899999999998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3540</v>
      </c>
      <c r="P2074" t="s">
        <v>58</v>
      </c>
      <c r="Q2074" t="s">
        <v>60</v>
      </c>
      <c r="R2074" t="s">
        <v>69</v>
      </c>
    </row>
    <row r="2075" spans="1:18" x14ac:dyDescent="0.25">
      <c r="A2075" t="s">
        <v>30</v>
      </c>
      <c r="B2075" t="s">
        <v>36</v>
      </c>
      <c r="C2075" t="s">
        <v>51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0.31505420000000001</v>
      </c>
      <c r="H2075">
        <v>0.31505420000000001</v>
      </c>
      <c r="I2075">
        <v>61.6066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4674</v>
      </c>
      <c r="P2075" t="s">
        <v>58</v>
      </c>
      <c r="Q2075" t="s">
        <v>60</v>
      </c>
    </row>
    <row r="2076" spans="1:18" x14ac:dyDescent="0.25">
      <c r="A2076" t="s">
        <v>28</v>
      </c>
      <c r="B2076" t="s">
        <v>36</v>
      </c>
      <c r="C2076" t="s">
        <v>51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2.8587560000000001</v>
      </c>
      <c r="H2076">
        <v>2.8587560000000001</v>
      </c>
      <c r="I2076">
        <v>61.6066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4674</v>
      </c>
      <c r="P2076" t="s">
        <v>58</v>
      </c>
      <c r="Q2076" t="s">
        <v>60</v>
      </c>
    </row>
    <row r="2077" spans="1:18" x14ac:dyDescent="0.25">
      <c r="A2077" t="s">
        <v>29</v>
      </c>
      <c r="B2077" t="s">
        <v>36</v>
      </c>
      <c r="C2077" t="s">
        <v>51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1.210969</v>
      </c>
      <c r="H2077">
        <v>1.210968</v>
      </c>
      <c r="I2077">
        <v>61.6066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4674</v>
      </c>
      <c r="P2077" t="s">
        <v>58</v>
      </c>
      <c r="Q2077" t="s">
        <v>60</v>
      </c>
    </row>
    <row r="2078" spans="1:18" x14ac:dyDescent="0.25">
      <c r="A2078" t="s">
        <v>43</v>
      </c>
      <c r="B2078" t="s">
        <v>36</v>
      </c>
      <c r="C2078" t="s">
        <v>51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13.361829999999999</v>
      </c>
      <c r="H2078">
        <v>13.361829999999999</v>
      </c>
      <c r="I2078">
        <v>61.6066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4674</v>
      </c>
      <c r="P2078" t="s">
        <v>58</v>
      </c>
      <c r="Q2078" t="s">
        <v>60</v>
      </c>
    </row>
    <row r="2079" spans="1:18" x14ac:dyDescent="0.25">
      <c r="A2079" t="s">
        <v>30</v>
      </c>
      <c r="B2079" t="s">
        <v>36</v>
      </c>
      <c r="C2079" t="s">
        <v>52</v>
      </c>
      <c r="D2079" t="s">
        <v>47</v>
      </c>
      <c r="E2079">
        <v>1</v>
      </c>
      <c r="F2079" t="str">
        <f t="shared" si="32"/>
        <v>Average Per Ton1-in-2October Monthly System Peak Day30% Cycling1</v>
      </c>
      <c r="G2079">
        <v>0.36656070000000002</v>
      </c>
      <c r="H2079">
        <v>0.36656070000000002</v>
      </c>
      <c r="I2079">
        <v>64.249099999999999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1134</v>
      </c>
      <c r="P2079" t="s">
        <v>58</v>
      </c>
      <c r="Q2079" t="s">
        <v>60</v>
      </c>
      <c r="R2079" t="s">
        <v>70</v>
      </c>
    </row>
    <row r="2080" spans="1:18" x14ac:dyDescent="0.25">
      <c r="A2080" t="s">
        <v>28</v>
      </c>
      <c r="B2080" t="s">
        <v>36</v>
      </c>
      <c r="C2080" t="s">
        <v>52</v>
      </c>
      <c r="D2080" t="s">
        <v>47</v>
      </c>
      <c r="E2080">
        <v>1</v>
      </c>
      <c r="F2080" t="str">
        <f t="shared" si="32"/>
        <v>Average Per Premise1-in-2October Monthly System Peak Day30% Cycling1</v>
      </c>
      <c r="G2080">
        <v>4.0549569999999999</v>
      </c>
      <c r="H2080">
        <v>4.0549569999999999</v>
      </c>
      <c r="I2080">
        <v>64.249099999999999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1134</v>
      </c>
      <c r="P2080" t="s">
        <v>58</v>
      </c>
      <c r="Q2080" t="s">
        <v>60</v>
      </c>
      <c r="R2080" t="s">
        <v>70</v>
      </c>
    </row>
    <row r="2081" spans="1:18" x14ac:dyDescent="0.25">
      <c r="A2081" t="s">
        <v>29</v>
      </c>
      <c r="B2081" t="s">
        <v>36</v>
      </c>
      <c r="C2081" t="s">
        <v>52</v>
      </c>
      <c r="D2081" t="s">
        <v>47</v>
      </c>
      <c r="E2081">
        <v>1</v>
      </c>
      <c r="F2081" t="str">
        <f t="shared" si="32"/>
        <v>Average Per Device1-in-2October Monthly System Peak Day30% Cycling1</v>
      </c>
      <c r="G2081">
        <v>1.4179219999999999</v>
      </c>
      <c r="H2081">
        <v>1.4179219999999999</v>
      </c>
      <c r="I2081">
        <v>64.249099999999999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1134</v>
      </c>
      <c r="P2081" t="s">
        <v>58</v>
      </c>
      <c r="Q2081" t="s">
        <v>60</v>
      </c>
      <c r="R2081" t="s">
        <v>70</v>
      </c>
    </row>
    <row r="2082" spans="1:18" x14ac:dyDescent="0.25">
      <c r="A2082" t="s">
        <v>43</v>
      </c>
      <c r="B2082" t="s">
        <v>36</v>
      </c>
      <c r="C2082" t="s">
        <v>52</v>
      </c>
      <c r="D2082" t="s">
        <v>47</v>
      </c>
      <c r="E2082">
        <v>1</v>
      </c>
      <c r="F2082" t="str">
        <f t="shared" si="32"/>
        <v>Aggregate1-in-2October Monthly System Peak Day30% Cycling1</v>
      </c>
      <c r="G2082">
        <v>4.5983210000000003</v>
      </c>
      <c r="H2082">
        <v>4.5983210000000003</v>
      </c>
      <c r="I2082">
        <v>64.249099999999999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1134</v>
      </c>
      <c r="P2082" t="s">
        <v>58</v>
      </c>
      <c r="Q2082" t="s">
        <v>60</v>
      </c>
      <c r="R2082" t="s">
        <v>70</v>
      </c>
    </row>
    <row r="2083" spans="1:18" x14ac:dyDescent="0.25">
      <c r="A2083" t="s">
        <v>30</v>
      </c>
      <c r="B2083" t="s">
        <v>36</v>
      </c>
      <c r="C2083" t="s">
        <v>52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0.32882270000000002</v>
      </c>
      <c r="H2083">
        <v>0.32882270000000002</v>
      </c>
      <c r="I2083">
        <v>64.739800000000002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3540</v>
      </c>
      <c r="P2083" t="s">
        <v>58</v>
      </c>
      <c r="Q2083" t="s">
        <v>60</v>
      </c>
      <c r="R2083" t="s">
        <v>70</v>
      </c>
    </row>
    <row r="2084" spans="1:18" x14ac:dyDescent="0.25">
      <c r="A2084" t="s">
        <v>28</v>
      </c>
      <c r="B2084" t="s">
        <v>36</v>
      </c>
      <c r="C2084" t="s">
        <v>52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2.774251</v>
      </c>
      <c r="H2084">
        <v>2.774251</v>
      </c>
      <c r="I2084">
        <v>64.739800000000002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3540</v>
      </c>
      <c r="P2084" t="s">
        <v>58</v>
      </c>
      <c r="Q2084" t="s">
        <v>60</v>
      </c>
      <c r="R2084" t="s">
        <v>70</v>
      </c>
    </row>
    <row r="2085" spans="1:18" x14ac:dyDescent="0.25">
      <c r="A2085" t="s">
        <v>29</v>
      </c>
      <c r="B2085" t="s">
        <v>36</v>
      </c>
      <c r="C2085" t="s">
        <v>52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1.2605379999999999</v>
      </c>
      <c r="H2085">
        <v>1.2605379999999999</v>
      </c>
      <c r="I2085">
        <v>64.739800000000002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3540</v>
      </c>
      <c r="P2085" t="s">
        <v>58</v>
      </c>
      <c r="Q2085" t="s">
        <v>60</v>
      </c>
      <c r="R2085" t="s">
        <v>70</v>
      </c>
    </row>
    <row r="2086" spans="1:18" x14ac:dyDescent="0.25">
      <c r="A2086" t="s">
        <v>43</v>
      </c>
      <c r="B2086" t="s">
        <v>36</v>
      </c>
      <c r="C2086" t="s">
        <v>52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9.8208479999999998</v>
      </c>
      <c r="H2086">
        <v>9.8208479999999998</v>
      </c>
      <c r="I2086">
        <v>64.739800000000002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3540</v>
      </c>
      <c r="P2086" t="s">
        <v>58</v>
      </c>
      <c r="Q2086" t="s">
        <v>60</v>
      </c>
      <c r="R2086" t="s">
        <v>70</v>
      </c>
    </row>
    <row r="2087" spans="1:18" x14ac:dyDescent="0.25">
      <c r="A2087" t="s">
        <v>30</v>
      </c>
      <c r="B2087" t="s">
        <v>36</v>
      </c>
      <c r="C2087" t="s">
        <v>52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0.3379779</v>
      </c>
      <c r="H2087">
        <v>0.3379779</v>
      </c>
      <c r="I2087">
        <v>64.620699999999999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4674</v>
      </c>
      <c r="P2087" t="s">
        <v>58</v>
      </c>
      <c r="Q2087" t="s">
        <v>60</v>
      </c>
    </row>
    <row r="2088" spans="1:18" x14ac:dyDescent="0.25">
      <c r="A2088" t="s">
        <v>28</v>
      </c>
      <c r="B2088" t="s">
        <v>36</v>
      </c>
      <c r="C2088" t="s">
        <v>52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3.0667629999999999</v>
      </c>
      <c r="H2088">
        <v>3.0667629999999999</v>
      </c>
      <c r="I2088">
        <v>64.620699999999999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4674</v>
      </c>
      <c r="P2088" t="s">
        <v>58</v>
      </c>
      <c r="Q2088" t="s">
        <v>60</v>
      </c>
    </row>
    <row r="2089" spans="1:18" x14ac:dyDescent="0.25">
      <c r="A2089" t="s">
        <v>29</v>
      </c>
      <c r="B2089" t="s">
        <v>36</v>
      </c>
      <c r="C2089" t="s">
        <v>52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1.29908</v>
      </c>
      <c r="H2089">
        <v>1.29908</v>
      </c>
      <c r="I2089">
        <v>64.620699999999999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4674</v>
      </c>
      <c r="P2089" t="s">
        <v>58</v>
      </c>
      <c r="Q2089" t="s">
        <v>60</v>
      </c>
    </row>
    <row r="2090" spans="1:18" x14ac:dyDescent="0.25">
      <c r="A2090" t="s">
        <v>43</v>
      </c>
      <c r="B2090" t="s">
        <v>36</v>
      </c>
      <c r="C2090" t="s">
        <v>52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14.33405</v>
      </c>
      <c r="H2090">
        <v>14.33405</v>
      </c>
      <c r="I2090">
        <v>64.620699999999999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4674</v>
      </c>
      <c r="P2090" t="s">
        <v>58</v>
      </c>
      <c r="Q2090" t="s">
        <v>60</v>
      </c>
    </row>
    <row r="2091" spans="1:18" x14ac:dyDescent="0.25">
      <c r="A2091" t="s">
        <v>30</v>
      </c>
      <c r="B2091" t="s">
        <v>36</v>
      </c>
      <c r="C2091" t="s">
        <v>53</v>
      </c>
      <c r="D2091" t="s">
        <v>47</v>
      </c>
      <c r="E2091">
        <v>1</v>
      </c>
      <c r="F2091" t="str">
        <f t="shared" si="32"/>
        <v>Average Per Ton1-in-2September Monthly System Peak Day30% Cycling1</v>
      </c>
      <c r="G2091">
        <v>0.38502380000000003</v>
      </c>
      <c r="H2091">
        <v>0.38502380000000003</v>
      </c>
      <c r="I2091">
        <v>67.019599999999997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1134</v>
      </c>
      <c r="P2091" t="s">
        <v>58</v>
      </c>
      <c r="Q2091" t="s">
        <v>60</v>
      </c>
      <c r="R2091" t="s">
        <v>71</v>
      </c>
    </row>
    <row r="2092" spans="1:18" x14ac:dyDescent="0.25">
      <c r="A2092" t="s">
        <v>28</v>
      </c>
      <c r="B2092" t="s">
        <v>36</v>
      </c>
      <c r="C2092" t="s">
        <v>53</v>
      </c>
      <c r="D2092" t="s">
        <v>47</v>
      </c>
      <c r="E2092">
        <v>1</v>
      </c>
      <c r="F2092" t="str">
        <f t="shared" si="32"/>
        <v>Average Per Premise1-in-2September Monthly System Peak Day30% Cycling1</v>
      </c>
      <c r="G2092">
        <v>4.2591979999999996</v>
      </c>
      <c r="H2092">
        <v>4.2591979999999996</v>
      </c>
      <c r="I2092">
        <v>67.019599999999997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1134</v>
      </c>
      <c r="P2092" t="s">
        <v>58</v>
      </c>
      <c r="Q2092" t="s">
        <v>60</v>
      </c>
      <c r="R2092" t="s">
        <v>71</v>
      </c>
    </row>
    <row r="2093" spans="1:18" x14ac:dyDescent="0.25">
      <c r="A2093" t="s">
        <v>29</v>
      </c>
      <c r="B2093" t="s">
        <v>36</v>
      </c>
      <c r="C2093" t="s">
        <v>53</v>
      </c>
      <c r="D2093" t="s">
        <v>47</v>
      </c>
      <c r="E2093">
        <v>1</v>
      </c>
      <c r="F2093" t="str">
        <f t="shared" si="32"/>
        <v>Average Per Device1-in-2September Monthly System Peak Day30% Cycling1</v>
      </c>
      <c r="G2093">
        <v>1.4893400000000001</v>
      </c>
      <c r="H2093">
        <v>1.4893400000000001</v>
      </c>
      <c r="I2093">
        <v>67.019599999999997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1134</v>
      </c>
      <c r="P2093" t="s">
        <v>58</v>
      </c>
      <c r="Q2093" t="s">
        <v>60</v>
      </c>
      <c r="R2093" t="s">
        <v>71</v>
      </c>
    </row>
    <row r="2094" spans="1:18" x14ac:dyDescent="0.25">
      <c r="A2094" t="s">
        <v>43</v>
      </c>
      <c r="B2094" t="s">
        <v>36</v>
      </c>
      <c r="C2094" t="s">
        <v>53</v>
      </c>
      <c r="D2094" t="s">
        <v>47</v>
      </c>
      <c r="E2094">
        <v>1</v>
      </c>
      <c r="F2094" t="str">
        <f t="shared" si="32"/>
        <v>Aggregate1-in-2September Monthly System Peak Day30% Cycling1</v>
      </c>
      <c r="G2094">
        <v>4.8299310000000002</v>
      </c>
      <c r="H2094">
        <v>4.8299310000000002</v>
      </c>
      <c r="I2094">
        <v>67.019599999999997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1134</v>
      </c>
      <c r="P2094" t="s">
        <v>58</v>
      </c>
      <c r="Q2094" t="s">
        <v>60</v>
      </c>
      <c r="R2094" t="s">
        <v>71</v>
      </c>
    </row>
    <row r="2095" spans="1:18" x14ac:dyDescent="0.25">
      <c r="A2095" t="s">
        <v>30</v>
      </c>
      <c r="B2095" t="s">
        <v>36</v>
      </c>
      <c r="C2095" t="s">
        <v>53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0.36509419999999998</v>
      </c>
      <c r="H2095">
        <v>0.36509419999999998</v>
      </c>
      <c r="I2095">
        <v>67.375799999999998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3540</v>
      </c>
      <c r="P2095" t="s">
        <v>58</v>
      </c>
      <c r="Q2095" t="s">
        <v>60</v>
      </c>
      <c r="R2095" t="s">
        <v>71</v>
      </c>
    </row>
    <row r="2096" spans="1:18" x14ac:dyDescent="0.25">
      <c r="A2096" t="s">
        <v>28</v>
      </c>
      <c r="B2096" t="s">
        <v>36</v>
      </c>
      <c r="C2096" t="s">
        <v>53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3.0802700000000001</v>
      </c>
      <c r="H2096">
        <v>3.0802700000000001</v>
      </c>
      <c r="I2096">
        <v>67.375799999999998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3540</v>
      </c>
      <c r="P2096" t="s">
        <v>58</v>
      </c>
      <c r="Q2096" t="s">
        <v>60</v>
      </c>
      <c r="R2096" t="s">
        <v>71</v>
      </c>
    </row>
    <row r="2097" spans="1:18" x14ac:dyDescent="0.25">
      <c r="A2097" t="s">
        <v>29</v>
      </c>
      <c r="B2097" t="s">
        <v>36</v>
      </c>
      <c r="C2097" t="s">
        <v>53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1.3995839999999999</v>
      </c>
      <c r="H2097">
        <v>1.3995839999999999</v>
      </c>
      <c r="I2097">
        <v>67.375799999999998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3540</v>
      </c>
      <c r="P2097" t="s">
        <v>58</v>
      </c>
      <c r="Q2097" t="s">
        <v>60</v>
      </c>
      <c r="R2097" t="s">
        <v>71</v>
      </c>
    </row>
    <row r="2098" spans="1:18" x14ac:dyDescent="0.25">
      <c r="A2098" t="s">
        <v>43</v>
      </c>
      <c r="B2098" t="s">
        <v>36</v>
      </c>
      <c r="C2098" t="s">
        <v>53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10.904159999999999</v>
      </c>
      <c r="H2098">
        <v>10.904159999999999</v>
      </c>
      <c r="I2098">
        <v>67.375799999999998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3540</v>
      </c>
      <c r="P2098" t="s">
        <v>58</v>
      </c>
      <c r="Q2098" t="s">
        <v>60</v>
      </c>
      <c r="R2098" t="s">
        <v>71</v>
      </c>
    </row>
    <row r="2099" spans="1:18" x14ac:dyDescent="0.25">
      <c r="A2099" t="s">
        <v>30</v>
      </c>
      <c r="B2099" t="s">
        <v>36</v>
      </c>
      <c r="C2099" t="s">
        <v>53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0.36992910000000001</v>
      </c>
      <c r="H2099">
        <v>0.36992910000000001</v>
      </c>
      <c r="I2099">
        <v>67.289400000000001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4674</v>
      </c>
      <c r="P2099" t="s">
        <v>58</v>
      </c>
      <c r="Q2099" t="s">
        <v>60</v>
      </c>
    </row>
    <row r="2100" spans="1:18" x14ac:dyDescent="0.25">
      <c r="A2100" t="s">
        <v>28</v>
      </c>
      <c r="B2100" t="s">
        <v>36</v>
      </c>
      <c r="C2100" t="s">
        <v>53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3.3566829999999999</v>
      </c>
      <c r="H2100">
        <v>3.3566829999999999</v>
      </c>
      <c r="I2100">
        <v>67.289400000000001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4674</v>
      </c>
      <c r="P2100" t="s">
        <v>58</v>
      </c>
      <c r="Q2100" t="s">
        <v>60</v>
      </c>
    </row>
    <row r="2101" spans="1:18" x14ac:dyDescent="0.25">
      <c r="A2101" t="s">
        <v>29</v>
      </c>
      <c r="B2101" t="s">
        <v>36</v>
      </c>
      <c r="C2101" t="s">
        <v>53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1.4218900000000001</v>
      </c>
      <c r="H2101">
        <v>1.4218900000000001</v>
      </c>
      <c r="I2101">
        <v>67.289400000000001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4674</v>
      </c>
      <c r="P2101" t="s">
        <v>58</v>
      </c>
      <c r="Q2101" t="s">
        <v>60</v>
      </c>
    </row>
    <row r="2102" spans="1:18" x14ac:dyDescent="0.25">
      <c r="A2102" t="s">
        <v>43</v>
      </c>
      <c r="B2102" t="s">
        <v>36</v>
      </c>
      <c r="C2102" t="s">
        <v>53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15.68914</v>
      </c>
      <c r="H2102">
        <v>15.68914</v>
      </c>
      <c r="I2102">
        <v>67.289400000000001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4674</v>
      </c>
      <c r="P2102" t="s">
        <v>58</v>
      </c>
      <c r="Q2102" t="s">
        <v>60</v>
      </c>
    </row>
    <row r="2103" spans="1:18" x14ac:dyDescent="0.25">
      <c r="A2103" t="s">
        <v>30</v>
      </c>
      <c r="B2103" t="s">
        <v>36</v>
      </c>
      <c r="C2103" t="s">
        <v>48</v>
      </c>
      <c r="D2103" t="s">
        <v>47</v>
      </c>
      <c r="E2103">
        <v>2</v>
      </c>
      <c r="F2103" t="str">
        <f t="shared" si="32"/>
        <v>Average Per Ton1-in-2August Monthly System Peak Day30% Cycling2</v>
      </c>
      <c r="G2103">
        <v>0.3632167</v>
      </c>
      <c r="H2103">
        <v>0.3632167</v>
      </c>
      <c r="I2103">
        <v>71.141999999999996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1134</v>
      </c>
      <c r="P2103" t="s">
        <v>58</v>
      </c>
      <c r="Q2103" t="s">
        <v>60</v>
      </c>
      <c r="R2103" t="s">
        <v>66</v>
      </c>
    </row>
    <row r="2104" spans="1:18" x14ac:dyDescent="0.25">
      <c r="A2104" t="s">
        <v>28</v>
      </c>
      <c r="B2104" t="s">
        <v>36</v>
      </c>
      <c r="C2104" t="s">
        <v>48</v>
      </c>
      <c r="D2104" t="s">
        <v>47</v>
      </c>
      <c r="E2104">
        <v>2</v>
      </c>
      <c r="F2104" t="str">
        <f t="shared" si="32"/>
        <v>Average Per Premise1-in-2August Monthly System Peak Day30% Cycling2</v>
      </c>
      <c r="G2104">
        <v>4.0179640000000001</v>
      </c>
      <c r="H2104">
        <v>4.0179640000000001</v>
      </c>
      <c r="I2104">
        <v>71.141999999999996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1134</v>
      </c>
      <c r="P2104" t="s">
        <v>58</v>
      </c>
      <c r="Q2104" t="s">
        <v>60</v>
      </c>
      <c r="R2104" t="s">
        <v>66</v>
      </c>
    </row>
    <row r="2105" spans="1:18" x14ac:dyDescent="0.25">
      <c r="A2105" t="s">
        <v>29</v>
      </c>
      <c r="B2105" t="s">
        <v>36</v>
      </c>
      <c r="C2105" t="s">
        <v>48</v>
      </c>
      <c r="D2105" t="s">
        <v>47</v>
      </c>
      <c r="E2105">
        <v>2</v>
      </c>
      <c r="F2105" t="str">
        <f t="shared" si="32"/>
        <v>Average Per Device1-in-2August Monthly System Peak Day30% Cycling2</v>
      </c>
      <c r="G2105">
        <v>1.404987</v>
      </c>
      <c r="H2105">
        <v>1.404987</v>
      </c>
      <c r="I2105">
        <v>71.141999999999996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1134</v>
      </c>
      <c r="P2105" t="s">
        <v>58</v>
      </c>
      <c r="Q2105" t="s">
        <v>60</v>
      </c>
      <c r="R2105" t="s">
        <v>66</v>
      </c>
    </row>
    <row r="2106" spans="1:18" x14ac:dyDescent="0.25">
      <c r="A2106" t="s">
        <v>43</v>
      </c>
      <c r="B2106" t="s">
        <v>36</v>
      </c>
      <c r="C2106" t="s">
        <v>48</v>
      </c>
      <c r="D2106" t="s">
        <v>47</v>
      </c>
      <c r="E2106">
        <v>2</v>
      </c>
      <c r="F2106" t="str">
        <f t="shared" si="32"/>
        <v>Aggregate1-in-2August Monthly System Peak Day30% Cycling2</v>
      </c>
      <c r="G2106">
        <v>4.5563719999999996</v>
      </c>
      <c r="H2106">
        <v>4.5563719999999996</v>
      </c>
      <c r="I2106">
        <v>71.141999999999996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1134</v>
      </c>
      <c r="P2106" t="s">
        <v>58</v>
      </c>
      <c r="Q2106" t="s">
        <v>60</v>
      </c>
      <c r="R2106" t="s">
        <v>66</v>
      </c>
    </row>
    <row r="2107" spans="1:18" x14ac:dyDescent="0.25">
      <c r="A2107" t="s">
        <v>30</v>
      </c>
      <c r="B2107" t="s">
        <v>36</v>
      </c>
      <c r="C2107" t="s">
        <v>48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0.34787249999999997</v>
      </c>
      <c r="H2107">
        <v>0.34787249999999997</v>
      </c>
      <c r="I2107">
        <v>71.2941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3540</v>
      </c>
      <c r="P2107" t="s">
        <v>58</v>
      </c>
      <c r="Q2107" t="s">
        <v>60</v>
      </c>
      <c r="R2107" t="s">
        <v>66</v>
      </c>
    </row>
    <row r="2108" spans="1:18" x14ac:dyDescent="0.25">
      <c r="A2108" t="s">
        <v>28</v>
      </c>
      <c r="B2108" t="s">
        <v>36</v>
      </c>
      <c r="C2108" t="s">
        <v>48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2.9349729999999998</v>
      </c>
      <c r="H2108">
        <v>2.9349729999999998</v>
      </c>
      <c r="I2108">
        <v>71.2941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3540</v>
      </c>
      <c r="P2108" t="s">
        <v>58</v>
      </c>
      <c r="Q2108" t="s">
        <v>60</v>
      </c>
      <c r="R2108" t="s">
        <v>66</v>
      </c>
    </row>
    <row r="2109" spans="1:18" x14ac:dyDescent="0.25">
      <c r="A2109" t="s">
        <v>29</v>
      </c>
      <c r="B2109" t="s">
        <v>36</v>
      </c>
      <c r="C2109" t="s">
        <v>48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1.3335649999999999</v>
      </c>
      <c r="H2109">
        <v>1.3335649999999999</v>
      </c>
      <c r="I2109">
        <v>71.2941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3540</v>
      </c>
      <c r="P2109" t="s">
        <v>58</v>
      </c>
      <c r="Q2109" t="s">
        <v>60</v>
      </c>
      <c r="R2109" t="s">
        <v>66</v>
      </c>
    </row>
    <row r="2110" spans="1:18" x14ac:dyDescent="0.25">
      <c r="A2110" t="s">
        <v>43</v>
      </c>
      <c r="B2110" t="s">
        <v>36</v>
      </c>
      <c r="C2110" t="s">
        <v>48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10.389799999999999</v>
      </c>
      <c r="H2110">
        <v>10.389799999999999</v>
      </c>
      <c r="I2110">
        <v>71.2941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3540</v>
      </c>
      <c r="P2110" t="s">
        <v>58</v>
      </c>
      <c r="Q2110" t="s">
        <v>60</v>
      </c>
      <c r="R2110" t="s">
        <v>66</v>
      </c>
    </row>
    <row r="2111" spans="1:18" x14ac:dyDescent="0.25">
      <c r="A2111" t="s">
        <v>30</v>
      </c>
      <c r="B2111" t="s">
        <v>36</v>
      </c>
      <c r="C2111" t="s">
        <v>48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0.35159499999999999</v>
      </c>
      <c r="H2111">
        <v>0.35159499999999999</v>
      </c>
      <c r="I2111">
        <v>71.257199999999997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4674</v>
      </c>
      <c r="P2111" t="s">
        <v>58</v>
      </c>
      <c r="Q2111" t="s">
        <v>60</v>
      </c>
    </row>
    <row r="2112" spans="1:18" x14ac:dyDescent="0.25">
      <c r="A2112" t="s">
        <v>28</v>
      </c>
      <c r="B2112" t="s">
        <v>36</v>
      </c>
      <c r="C2112" t="s">
        <v>48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3.1903220000000001</v>
      </c>
      <c r="H2112">
        <v>3.1903220000000001</v>
      </c>
      <c r="I2112">
        <v>71.257199999999997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4674</v>
      </c>
      <c r="P2112" t="s">
        <v>58</v>
      </c>
      <c r="Q2112" t="s">
        <v>60</v>
      </c>
    </row>
    <row r="2113" spans="1:18" x14ac:dyDescent="0.25">
      <c r="A2113" t="s">
        <v>29</v>
      </c>
      <c r="B2113" t="s">
        <v>36</v>
      </c>
      <c r="C2113" t="s">
        <v>48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1.3514200000000001</v>
      </c>
      <c r="H2113">
        <v>1.3514200000000001</v>
      </c>
      <c r="I2113">
        <v>71.257199999999997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4674</v>
      </c>
      <c r="P2113" t="s">
        <v>58</v>
      </c>
      <c r="Q2113" t="s">
        <v>60</v>
      </c>
    </row>
    <row r="2114" spans="1:18" x14ac:dyDescent="0.25">
      <c r="A2114" t="s">
        <v>43</v>
      </c>
      <c r="B2114" t="s">
        <v>36</v>
      </c>
      <c r="C2114" t="s">
        <v>48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14.911569999999999</v>
      </c>
      <c r="H2114">
        <v>14.911569999999999</v>
      </c>
      <c r="I2114">
        <v>71.257199999999997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4674</v>
      </c>
      <c r="P2114" t="s">
        <v>58</v>
      </c>
      <c r="Q2114" t="s">
        <v>60</v>
      </c>
    </row>
    <row r="2115" spans="1:18" x14ac:dyDescent="0.25">
      <c r="A2115" t="s">
        <v>30</v>
      </c>
      <c r="B2115" t="s">
        <v>36</v>
      </c>
      <c r="C2115" t="s">
        <v>37</v>
      </c>
      <c r="D2115" t="s">
        <v>47</v>
      </c>
      <c r="E2115">
        <v>2</v>
      </c>
      <c r="F2115" t="str">
        <f t="shared" ref="F2115:F2178" si="33">CONCATENATE(A2115,B2115,C2115,D2115,E2115)</f>
        <v>Average Per Ton1-in-2August Typical Event Day30% Cycling2</v>
      </c>
      <c r="G2115">
        <v>0.35454229999999998</v>
      </c>
      <c r="H2115">
        <v>0.35454229999999998</v>
      </c>
      <c r="I2115">
        <v>66.736999999999995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1134</v>
      </c>
      <c r="P2115" t="s">
        <v>58</v>
      </c>
      <c r="Q2115" t="s">
        <v>60</v>
      </c>
      <c r="R2115" t="s">
        <v>66</v>
      </c>
    </row>
    <row r="2116" spans="1:18" x14ac:dyDescent="0.25">
      <c r="A2116" t="s">
        <v>28</v>
      </c>
      <c r="B2116" t="s">
        <v>36</v>
      </c>
      <c r="C2116" t="s">
        <v>37</v>
      </c>
      <c r="D2116" t="s">
        <v>47</v>
      </c>
      <c r="E2116">
        <v>2</v>
      </c>
      <c r="F2116" t="str">
        <f t="shared" si="33"/>
        <v>Average Per Premise1-in-2August Typical Event Day30% Cycling2</v>
      </c>
      <c r="G2116">
        <v>3.9220069999999998</v>
      </c>
      <c r="H2116">
        <v>3.9220069999999998</v>
      </c>
      <c r="I2116">
        <v>66.736999999999995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1134</v>
      </c>
      <c r="P2116" t="s">
        <v>58</v>
      </c>
      <c r="Q2116" t="s">
        <v>60</v>
      </c>
      <c r="R2116" t="s">
        <v>66</v>
      </c>
    </row>
    <row r="2117" spans="1:18" x14ac:dyDescent="0.25">
      <c r="A2117" t="s">
        <v>29</v>
      </c>
      <c r="B2117" t="s">
        <v>36</v>
      </c>
      <c r="C2117" t="s">
        <v>37</v>
      </c>
      <c r="D2117" t="s">
        <v>47</v>
      </c>
      <c r="E2117">
        <v>2</v>
      </c>
      <c r="F2117" t="str">
        <f t="shared" si="33"/>
        <v>Average Per Device1-in-2August Typical Event Day30% Cycling2</v>
      </c>
      <c r="G2117">
        <v>1.3714329999999999</v>
      </c>
      <c r="H2117">
        <v>1.3714329999999999</v>
      </c>
      <c r="I2117">
        <v>66.736999999999995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1134</v>
      </c>
      <c r="P2117" t="s">
        <v>58</v>
      </c>
      <c r="Q2117" t="s">
        <v>60</v>
      </c>
      <c r="R2117" t="s">
        <v>66</v>
      </c>
    </row>
    <row r="2118" spans="1:18" x14ac:dyDescent="0.25">
      <c r="A2118" t="s">
        <v>43</v>
      </c>
      <c r="B2118" t="s">
        <v>36</v>
      </c>
      <c r="C2118" t="s">
        <v>37</v>
      </c>
      <c r="D2118" t="s">
        <v>47</v>
      </c>
      <c r="E2118">
        <v>2</v>
      </c>
      <c r="F2118" t="str">
        <f t="shared" si="33"/>
        <v>Aggregate1-in-2August Typical Event Day30% Cycling2</v>
      </c>
      <c r="G2118">
        <v>4.4475559999999996</v>
      </c>
      <c r="H2118">
        <v>4.4475559999999996</v>
      </c>
      <c r="I2118">
        <v>66.736999999999995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1134</v>
      </c>
      <c r="P2118" t="s">
        <v>58</v>
      </c>
      <c r="Q2118" t="s">
        <v>60</v>
      </c>
      <c r="R2118" t="s">
        <v>66</v>
      </c>
    </row>
    <row r="2119" spans="1:18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0.32931009999999999</v>
      </c>
      <c r="H2119">
        <v>0.32931009999999999</v>
      </c>
      <c r="I2119">
        <v>67.006900000000002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3540</v>
      </c>
      <c r="P2119" t="s">
        <v>58</v>
      </c>
      <c r="Q2119" t="s">
        <v>60</v>
      </c>
      <c r="R2119" t="s">
        <v>66</v>
      </c>
    </row>
    <row r="2120" spans="1:18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2.7783630000000001</v>
      </c>
      <c r="H2120">
        <v>2.7783630000000001</v>
      </c>
      <c r="I2120">
        <v>67.006900000000002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3540</v>
      </c>
      <c r="P2120" t="s">
        <v>58</v>
      </c>
      <c r="Q2120" t="s">
        <v>60</v>
      </c>
      <c r="R2120" t="s">
        <v>66</v>
      </c>
    </row>
    <row r="2121" spans="1:18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1.2624059999999999</v>
      </c>
      <c r="H2121">
        <v>1.2624059999999999</v>
      </c>
      <c r="I2121">
        <v>67.006900000000002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3540</v>
      </c>
      <c r="P2121" t="s">
        <v>58</v>
      </c>
      <c r="Q2121" t="s">
        <v>60</v>
      </c>
      <c r="R2121" t="s">
        <v>66</v>
      </c>
    </row>
    <row r="2122" spans="1:18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9.8354040000000005</v>
      </c>
      <c r="H2122">
        <v>9.8354049999999997</v>
      </c>
      <c r="I2122">
        <v>67.006900000000002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3540</v>
      </c>
      <c r="P2122" t="s">
        <v>58</v>
      </c>
      <c r="Q2122" t="s">
        <v>60</v>
      </c>
      <c r="R2122" t="s">
        <v>66</v>
      </c>
    </row>
    <row r="2123" spans="1:18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0.33543139999999999</v>
      </c>
      <c r="H2123">
        <v>0.33543139999999999</v>
      </c>
      <c r="I2123">
        <v>66.941400000000002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4674</v>
      </c>
      <c r="P2123" t="s">
        <v>58</v>
      </c>
      <c r="Q2123" t="s">
        <v>60</v>
      </c>
    </row>
    <row r="2124" spans="1:18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3.0436559999999999</v>
      </c>
      <c r="H2124">
        <v>3.0436559999999999</v>
      </c>
      <c r="I2124">
        <v>66.941400000000002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4674</v>
      </c>
      <c r="P2124" t="s">
        <v>58</v>
      </c>
      <c r="Q2124" t="s">
        <v>60</v>
      </c>
    </row>
    <row r="2125" spans="1:18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1.2892920000000001</v>
      </c>
      <c r="H2125">
        <v>1.2892920000000001</v>
      </c>
      <c r="I2125">
        <v>66.941400000000002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4674</v>
      </c>
      <c r="P2125" t="s">
        <v>58</v>
      </c>
      <c r="Q2125" t="s">
        <v>60</v>
      </c>
    </row>
    <row r="2126" spans="1:18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14.226050000000001</v>
      </c>
      <c r="H2126">
        <v>14.226050000000001</v>
      </c>
      <c r="I2126">
        <v>66.941400000000002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4674</v>
      </c>
      <c r="P2126" t="s">
        <v>58</v>
      </c>
      <c r="Q2126" t="s">
        <v>60</v>
      </c>
    </row>
    <row r="2127" spans="1:18" x14ac:dyDescent="0.25">
      <c r="A2127" t="s">
        <v>30</v>
      </c>
      <c r="B2127" t="s">
        <v>36</v>
      </c>
      <c r="C2127" t="s">
        <v>49</v>
      </c>
      <c r="D2127" t="s">
        <v>47</v>
      </c>
      <c r="E2127">
        <v>2</v>
      </c>
      <c r="F2127" t="str">
        <f t="shared" si="33"/>
        <v>Average Per Ton1-in-2July Monthly System Peak Day30% Cycling2</v>
      </c>
      <c r="G2127">
        <v>0.35293679999999999</v>
      </c>
      <c r="H2127">
        <v>0.35293679999999999</v>
      </c>
      <c r="I2127">
        <v>67.349000000000004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1134</v>
      </c>
      <c r="P2127" t="s">
        <v>58</v>
      </c>
      <c r="Q2127" t="s">
        <v>60</v>
      </c>
      <c r="R2127" t="s">
        <v>67</v>
      </c>
    </row>
    <row r="2128" spans="1:18" x14ac:dyDescent="0.25">
      <c r="A2128" t="s">
        <v>28</v>
      </c>
      <c r="B2128" t="s">
        <v>36</v>
      </c>
      <c r="C2128" t="s">
        <v>49</v>
      </c>
      <c r="D2128" t="s">
        <v>47</v>
      </c>
      <c r="E2128">
        <v>2</v>
      </c>
      <c r="F2128" t="str">
        <f t="shared" si="33"/>
        <v>Average Per Premise1-in-2July Monthly System Peak Day30% Cycling2</v>
      </c>
      <c r="G2128">
        <v>3.9042469999999998</v>
      </c>
      <c r="H2128">
        <v>3.9042469999999998</v>
      </c>
      <c r="I2128">
        <v>67.349000000000004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1134</v>
      </c>
      <c r="P2128" t="s">
        <v>58</v>
      </c>
      <c r="Q2128" t="s">
        <v>60</v>
      </c>
      <c r="R2128" t="s">
        <v>67</v>
      </c>
    </row>
    <row r="2129" spans="1:18" x14ac:dyDescent="0.25">
      <c r="A2129" t="s">
        <v>29</v>
      </c>
      <c r="B2129" t="s">
        <v>36</v>
      </c>
      <c r="C2129" t="s">
        <v>49</v>
      </c>
      <c r="D2129" t="s">
        <v>47</v>
      </c>
      <c r="E2129">
        <v>2</v>
      </c>
      <c r="F2129" t="str">
        <f t="shared" si="33"/>
        <v>Average Per Device1-in-2July Monthly System Peak Day30% Cycling2</v>
      </c>
      <c r="G2129">
        <v>1.3652219999999999</v>
      </c>
      <c r="H2129">
        <v>1.3652219999999999</v>
      </c>
      <c r="I2129">
        <v>67.349000000000004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1134</v>
      </c>
      <c r="P2129" t="s">
        <v>58</v>
      </c>
      <c r="Q2129" t="s">
        <v>60</v>
      </c>
      <c r="R2129" t="s">
        <v>67</v>
      </c>
    </row>
    <row r="2130" spans="1:18" x14ac:dyDescent="0.25">
      <c r="A2130" t="s">
        <v>43</v>
      </c>
      <c r="B2130" t="s">
        <v>36</v>
      </c>
      <c r="C2130" t="s">
        <v>49</v>
      </c>
      <c r="D2130" t="s">
        <v>47</v>
      </c>
      <c r="E2130">
        <v>2</v>
      </c>
      <c r="F2130" t="str">
        <f t="shared" si="33"/>
        <v>Aggregate1-in-2July Monthly System Peak Day30% Cycling2</v>
      </c>
      <c r="G2130">
        <v>4.427416</v>
      </c>
      <c r="H2130">
        <v>4.427416</v>
      </c>
      <c r="I2130">
        <v>67.349000000000004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1134</v>
      </c>
      <c r="P2130" t="s">
        <v>58</v>
      </c>
      <c r="Q2130" t="s">
        <v>60</v>
      </c>
      <c r="R2130" t="s">
        <v>67</v>
      </c>
    </row>
    <row r="2131" spans="1:18" x14ac:dyDescent="0.25">
      <c r="A2131" t="s">
        <v>30</v>
      </c>
      <c r="B2131" t="s">
        <v>36</v>
      </c>
      <c r="C2131" t="s">
        <v>49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0.32522820000000002</v>
      </c>
      <c r="H2131">
        <v>0.32522820000000002</v>
      </c>
      <c r="I2131">
        <v>67.376800000000003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3540</v>
      </c>
      <c r="P2131" t="s">
        <v>58</v>
      </c>
      <c r="Q2131" t="s">
        <v>60</v>
      </c>
      <c r="R2131" t="s">
        <v>67</v>
      </c>
    </row>
    <row r="2132" spans="1:18" x14ac:dyDescent="0.25">
      <c r="A2132" t="s">
        <v>28</v>
      </c>
      <c r="B2132" t="s">
        <v>36</v>
      </c>
      <c r="C2132" t="s">
        <v>49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2.7439239999999998</v>
      </c>
      <c r="H2132">
        <v>2.7439239999999998</v>
      </c>
      <c r="I2132">
        <v>67.376800000000003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3540</v>
      </c>
      <c r="P2132" t="s">
        <v>58</v>
      </c>
      <c r="Q2132" t="s">
        <v>60</v>
      </c>
      <c r="R2132" t="s">
        <v>67</v>
      </c>
    </row>
    <row r="2133" spans="1:18" x14ac:dyDescent="0.25">
      <c r="A2133" t="s">
        <v>29</v>
      </c>
      <c r="B2133" t="s">
        <v>36</v>
      </c>
      <c r="C2133" t="s">
        <v>49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1.246758</v>
      </c>
      <c r="H2133">
        <v>1.246758</v>
      </c>
      <c r="I2133">
        <v>67.376800000000003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3540</v>
      </c>
      <c r="P2133" t="s">
        <v>58</v>
      </c>
      <c r="Q2133" t="s">
        <v>60</v>
      </c>
      <c r="R2133" t="s">
        <v>67</v>
      </c>
    </row>
    <row r="2134" spans="1:18" x14ac:dyDescent="0.25">
      <c r="A2134" t="s">
        <v>43</v>
      </c>
      <c r="B2134" t="s">
        <v>36</v>
      </c>
      <c r="C2134" t="s">
        <v>49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9.7134920000000005</v>
      </c>
      <c r="H2134">
        <v>9.7134920000000005</v>
      </c>
      <c r="I2134">
        <v>67.376800000000003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3540</v>
      </c>
      <c r="P2134" t="s">
        <v>58</v>
      </c>
      <c r="Q2134" t="s">
        <v>60</v>
      </c>
      <c r="R2134" t="s">
        <v>67</v>
      </c>
    </row>
    <row r="2135" spans="1:18" x14ac:dyDescent="0.25">
      <c r="A2135" t="s">
        <v>30</v>
      </c>
      <c r="B2135" t="s">
        <v>36</v>
      </c>
      <c r="C2135" t="s">
        <v>49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0.33195029999999998</v>
      </c>
      <c r="H2135">
        <v>0.33195029999999998</v>
      </c>
      <c r="I2135">
        <v>67.37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4674</v>
      </c>
      <c r="P2135" t="s">
        <v>58</v>
      </c>
      <c r="Q2135" t="s">
        <v>60</v>
      </c>
    </row>
    <row r="2136" spans="1:18" x14ac:dyDescent="0.25">
      <c r="A2136" t="s">
        <v>28</v>
      </c>
      <c r="B2136" t="s">
        <v>36</v>
      </c>
      <c r="C2136" t="s">
        <v>49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3.0120689999999999</v>
      </c>
      <c r="H2136">
        <v>3.0120689999999999</v>
      </c>
      <c r="I2136">
        <v>67.37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4674</v>
      </c>
      <c r="P2136" t="s">
        <v>58</v>
      </c>
      <c r="Q2136" t="s">
        <v>60</v>
      </c>
    </row>
    <row r="2137" spans="1:18" x14ac:dyDescent="0.25">
      <c r="A2137" t="s">
        <v>29</v>
      </c>
      <c r="B2137" t="s">
        <v>36</v>
      </c>
      <c r="C2137" t="s">
        <v>49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1.2759119999999999</v>
      </c>
      <c r="H2137">
        <v>1.2759119999999999</v>
      </c>
      <c r="I2137">
        <v>67.37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4674</v>
      </c>
      <c r="P2137" t="s">
        <v>58</v>
      </c>
      <c r="Q2137" t="s">
        <v>60</v>
      </c>
    </row>
    <row r="2138" spans="1:18" x14ac:dyDescent="0.25">
      <c r="A2138" t="s">
        <v>43</v>
      </c>
      <c r="B2138" t="s">
        <v>36</v>
      </c>
      <c r="C2138" t="s">
        <v>49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14.07841</v>
      </c>
      <c r="H2138">
        <v>14.07841</v>
      </c>
      <c r="I2138">
        <v>67.37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4674</v>
      </c>
      <c r="P2138" t="s">
        <v>58</v>
      </c>
      <c r="Q2138" t="s">
        <v>60</v>
      </c>
    </row>
    <row r="2139" spans="1:18" x14ac:dyDescent="0.25">
      <c r="A2139" t="s">
        <v>30</v>
      </c>
      <c r="B2139" t="s">
        <v>36</v>
      </c>
      <c r="C2139" t="s">
        <v>50</v>
      </c>
      <c r="D2139" t="s">
        <v>47</v>
      </c>
      <c r="E2139">
        <v>2</v>
      </c>
      <c r="F2139" t="str">
        <f t="shared" si="33"/>
        <v>Average Per Ton1-in-2June Monthly System Peak Day30% Cycling2</v>
      </c>
      <c r="G2139">
        <v>0.33641379999999999</v>
      </c>
      <c r="H2139">
        <v>0.33641379999999999</v>
      </c>
      <c r="I2139">
        <v>61.993299999999998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1134</v>
      </c>
      <c r="P2139" t="s">
        <v>58</v>
      </c>
      <c r="Q2139" t="s">
        <v>60</v>
      </c>
      <c r="R2139" t="s">
        <v>68</v>
      </c>
    </row>
    <row r="2140" spans="1:18" x14ac:dyDescent="0.25">
      <c r="A2140" t="s">
        <v>28</v>
      </c>
      <c r="B2140" t="s">
        <v>36</v>
      </c>
      <c r="C2140" t="s">
        <v>50</v>
      </c>
      <c r="D2140" t="s">
        <v>47</v>
      </c>
      <c r="E2140">
        <v>2</v>
      </c>
      <c r="F2140" t="str">
        <f t="shared" si="33"/>
        <v>Average Per Premise1-in-2June Monthly System Peak Day30% Cycling2</v>
      </c>
      <c r="G2140">
        <v>3.7214659999999999</v>
      </c>
      <c r="H2140">
        <v>3.7214659999999999</v>
      </c>
      <c r="I2140">
        <v>61.993299999999998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1134</v>
      </c>
      <c r="P2140" t="s">
        <v>58</v>
      </c>
      <c r="Q2140" t="s">
        <v>60</v>
      </c>
      <c r="R2140" t="s">
        <v>68</v>
      </c>
    </row>
    <row r="2141" spans="1:18" x14ac:dyDescent="0.25">
      <c r="A2141" t="s">
        <v>29</v>
      </c>
      <c r="B2141" t="s">
        <v>36</v>
      </c>
      <c r="C2141" t="s">
        <v>50</v>
      </c>
      <c r="D2141" t="s">
        <v>47</v>
      </c>
      <c r="E2141">
        <v>2</v>
      </c>
      <c r="F2141" t="str">
        <f t="shared" si="33"/>
        <v>Average Per Device1-in-2June Monthly System Peak Day30% Cycling2</v>
      </c>
      <c r="G2141">
        <v>1.3013079999999999</v>
      </c>
      <c r="H2141">
        <v>1.3013079999999999</v>
      </c>
      <c r="I2141">
        <v>61.993299999999998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1134</v>
      </c>
      <c r="P2141" t="s">
        <v>58</v>
      </c>
      <c r="Q2141" t="s">
        <v>60</v>
      </c>
      <c r="R2141" t="s">
        <v>68</v>
      </c>
    </row>
    <row r="2142" spans="1:18" x14ac:dyDescent="0.25">
      <c r="A2142" t="s">
        <v>43</v>
      </c>
      <c r="B2142" t="s">
        <v>36</v>
      </c>
      <c r="C2142" t="s">
        <v>50</v>
      </c>
      <c r="D2142" t="s">
        <v>47</v>
      </c>
      <c r="E2142">
        <v>2</v>
      </c>
      <c r="F2142" t="str">
        <f t="shared" si="33"/>
        <v>Aggregate1-in-2June Monthly System Peak Day30% Cycling2</v>
      </c>
      <c r="G2142">
        <v>4.2201430000000002</v>
      </c>
      <c r="H2142">
        <v>4.2201430000000002</v>
      </c>
      <c r="I2142">
        <v>61.993299999999998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1134</v>
      </c>
      <c r="P2142" t="s">
        <v>58</v>
      </c>
      <c r="Q2142" t="s">
        <v>60</v>
      </c>
      <c r="R2142" t="s">
        <v>68</v>
      </c>
    </row>
    <row r="2143" spans="1:18" x14ac:dyDescent="0.25">
      <c r="A2143" t="s">
        <v>30</v>
      </c>
      <c r="B2143" t="s">
        <v>36</v>
      </c>
      <c r="C2143" t="s">
        <v>50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0.29327180000000003</v>
      </c>
      <c r="H2143">
        <v>0.29327180000000003</v>
      </c>
      <c r="I2143">
        <v>62.482300000000002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3540</v>
      </c>
      <c r="P2143" t="s">
        <v>58</v>
      </c>
      <c r="Q2143" t="s">
        <v>60</v>
      </c>
      <c r="R2143" t="s">
        <v>68</v>
      </c>
    </row>
    <row r="2144" spans="1:18" x14ac:dyDescent="0.25">
      <c r="A2144" t="s">
        <v>28</v>
      </c>
      <c r="B2144" t="s">
        <v>36</v>
      </c>
      <c r="C2144" t="s">
        <v>50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2.4743110000000001</v>
      </c>
      <c r="H2144">
        <v>2.4743110000000001</v>
      </c>
      <c r="I2144">
        <v>62.482300000000002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3540</v>
      </c>
      <c r="P2144" t="s">
        <v>58</v>
      </c>
      <c r="Q2144" t="s">
        <v>60</v>
      </c>
      <c r="R2144" t="s">
        <v>68</v>
      </c>
    </row>
    <row r="2145" spans="1:18" x14ac:dyDescent="0.25">
      <c r="A2145" t="s">
        <v>29</v>
      </c>
      <c r="B2145" t="s">
        <v>36</v>
      </c>
      <c r="C2145" t="s">
        <v>50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1.1242540000000001</v>
      </c>
      <c r="H2145">
        <v>1.1242540000000001</v>
      </c>
      <c r="I2145">
        <v>62.482300000000002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3540</v>
      </c>
      <c r="P2145" t="s">
        <v>58</v>
      </c>
      <c r="Q2145" t="s">
        <v>60</v>
      </c>
      <c r="R2145" t="s">
        <v>68</v>
      </c>
    </row>
    <row r="2146" spans="1:18" x14ac:dyDescent="0.25">
      <c r="A2146" t="s">
        <v>43</v>
      </c>
      <c r="B2146" t="s">
        <v>36</v>
      </c>
      <c r="C2146" t="s">
        <v>50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8.7590620000000001</v>
      </c>
      <c r="H2146">
        <v>8.7590620000000001</v>
      </c>
      <c r="I2146">
        <v>62.482300000000002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3540</v>
      </c>
      <c r="P2146" t="s">
        <v>58</v>
      </c>
      <c r="Q2146" t="s">
        <v>60</v>
      </c>
      <c r="R2146" t="s">
        <v>68</v>
      </c>
    </row>
    <row r="2147" spans="1:18" x14ac:dyDescent="0.25">
      <c r="A2147" t="s">
        <v>30</v>
      </c>
      <c r="B2147" t="s">
        <v>36</v>
      </c>
      <c r="C2147" t="s">
        <v>50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0.30373810000000001</v>
      </c>
      <c r="H2147">
        <v>0.30373810000000001</v>
      </c>
      <c r="I2147">
        <v>62.363700000000001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4674</v>
      </c>
      <c r="P2147" t="s">
        <v>58</v>
      </c>
      <c r="Q2147" t="s">
        <v>60</v>
      </c>
    </row>
    <row r="2148" spans="1:18" x14ac:dyDescent="0.25">
      <c r="A2148" t="s">
        <v>28</v>
      </c>
      <c r="B2148" t="s">
        <v>36</v>
      </c>
      <c r="C2148" t="s">
        <v>50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2.7560750000000001</v>
      </c>
      <c r="H2148">
        <v>2.7560750000000001</v>
      </c>
      <c r="I2148">
        <v>62.363700000000001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4674</v>
      </c>
      <c r="P2148" t="s">
        <v>58</v>
      </c>
      <c r="Q2148" t="s">
        <v>60</v>
      </c>
    </row>
    <row r="2149" spans="1:18" x14ac:dyDescent="0.25">
      <c r="A2149" t="s">
        <v>29</v>
      </c>
      <c r="B2149" t="s">
        <v>36</v>
      </c>
      <c r="C2149" t="s">
        <v>50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1.167473</v>
      </c>
      <c r="H2149">
        <v>1.167473</v>
      </c>
      <c r="I2149">
        <v>62.363700000000001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4674</v>
      </c>
      <c r="P2149" t="s">
        <v>58</v>
      </c>
      <c r="Q2149" t="s">
        <v>60</v>
      </c>
    </row>
    <row r="2150" spans="1:18" x14ac:dyDescent="0.25">
      <c r="A2150" t="s">
        <v>43</v>
      </c>
      <c r="B2150" t="s">
        <v>36</v>
      </c>
      <c r="C2150" t="s">
        <v>50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12.8819</v>
      </c>
      <c r="H2150">
        <v>12.8819</v>
      </c>
      <c r="I2150">
        <v>62.363700000000001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4674</v>
      </c>
      <c r="P2150" t="s">
        <v>58</v>
      </c>
      <c r="Q2150" t="s">
        <v>60</v>
      </c>
    </row>
    <row r="2151" spans="1:18" x14ac:dyDescent="0.25">
      <c r="A2151" t="s">
        <v>30</v>
      </c>
      <c r="B2151" t="s">
        <v>36</v>
      </c>
      <c r="C2151" t="s">
        <v>51</v>
      </c>
      <c r="D2151" t="s">
        <v>47</v>
      </c>
      <c r="E2151">
        <v>2</v>
      </c>
      <c r="F2151" t="str">
        <f t="shared" si="33"/>
        <v>Average Per Ton1-in-2May Monthly System Peak Day30% Cycling2</v>
      </c>
      <c r="G2151">
        <v>0.33582040000000002</v>
      </c>
      <c r="H2151">
        <v>0.33582040000000002</v>
      </c>
      <c r="I2151">
        <v>60.987400000000001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1134</v>
      </c>
      <c r="P2151" t="s">
        <v>58</v>
      </c>
      <c r="Q2151" t="s">
        <v>60</v>
      </c>
      <c r="R2151" t="s">
        <v>69</v>
      </c>
    </row>
    <row r="2152" spans="1:18" x14ac:dyDescent="0.25">
      <c r="A2152" t="s">
        <v>28</v>
      </c>
      <c r="B2152" t="s">
        <v>36</v>
      </c>
      <c r="C2152" t="s">
        <v>51</v>
      </c>
      <c r="D2152" t="s">
        <v>47</v>
      </c>
      <c r="E2152">
        <v>2</v>
      </c>
      <c r="F2152" t="str">
        <f t="shared" si="33"/>
        <v>Average Per Premise1-in-2May Monthly System Peak Day30% Cycling2</v>
      </c>
      <c r="G2152">
        <v>3.7149019999999999</v>
      </c>
      <c r="H2152">
        <v>3.7149019999999999</v>
      </c>
      <c r="I2152">
        <v>60.987400000000001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1134</v>
      </c>
      <c r="P2152" t="s">
        <v>58</v>
      </c>
      <c r="Q2152" t="s">
        <v>60</v>
      </c>
      <c r="R2152" t="s">
        <v>69</v>
      </c>
    </row>
    <row r="2153" spans="1:18" x14ac:dyDescent="0.25">
      <c r="A2153" t="s">
        <v>29</v>
      </c>
      <c r="B2153" t="s">
        <v>36</v>
      </c>
      <c r="C2153" t="s">
        <v>51</v>
      </c>
      <c r="D2153" t="s">
        <v>47</v>
      </c>
      <c r="E2153">
        <v>2</v>
      </c>
      <c r="F2153" t="str">
        <f t="shared" si="33"/>
        <v>Average Per Device1-in-2May Monthly System Peak Day30% Cycling2</v>
      </c>
      <c r="G2153">
        <v>1.299013</v>
      </c>
      <c r="H2153">
        <v>1.299013</v>
      </c>
      <c r="I2153">
        <v>60.987400000000001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1134</v>
      </c>
      <c r="P2153" t="s">
        <v>58</v>
      </c>
      <c r="Q2153" t="s">
        <v>60</v>
      </c>
      <c r="R2153" t="s">
        <v>69</v>
      </c>
    </row>
    <row r="2154" spans="1:18" x14ac:dyDescent="0.25">
      <c r="A2154" t="s">
        <v>43</v>
      </c>
      <c r="B2154" t="s">
        <v>36</v>
      </c>
      <c r="C2154" t="s">
        <v>51</v>
      </c>
      <c r="D2154" t="s">
        <v>47</v>
      </c>
      <c r="E2154">
        <v>2</v>
      </c>
      <c r="F2154" t="str">
        <f t="shared" si="33"/>
        <v>Aggregate1-in-2May Monthly System Peak Day30% Cycling2</v>
      </c>
      <c r="G2154">
        <v>4.2126989999999997</v>
      </c>
      <c r="H2154">
        <v>4.2126989999999997</v>
      </c>
      <c r="I2154">
        <v>60.987400000000001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1134</v>
      </c>
      <c r="P2154" t="s">
        <v>58</v>
      </c>
      <c r="Q2154" t="s">
        <v>60</v>
      </c>
      <c r="R2154" t="s">
        <v>69</v>
      </c>
    </row>
    <row r="2155" spans="1:18" x14ac:dyDescent="0.25">
      <c r="A2155" t="s">
        <v>30</v>
      </c>
      <c r="B2155" t="s">
        <v>36</v>
      </c>
      <c r="C2155" t="s">
        <v>51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0.29089369999999998</v>
      </c>
      <c r="H2155">
        <v>0.29089369999999998</v>
      </c>
      <c r="I2155">
        <v>61.474899999999998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3540</v>
      </c>
      <c r="P2155" t="s">
        <v>58</v>
      </c>
      <c r="Q2155" t="s">
        <v>60</v>
      </c>
      <c r="R2155" t="s">
        <v>69</v>
      </c>
    </row>
    <row r="2156" spans="1:18" x14ac:dyDescent="0.25">
      <c r="A2156" t="s">
        <v>28</v>
      </c>
      <c r="B2156" t="s">
        <v>36</v>
      </c>
      <c r="C2156" t="s">
        <v>51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2.4542470000000001</v>
      </c>
      <c r="H2156">
        <v>2.4542470000000001</v>
      </c>
      <c r="I2156">
        <v>61.474899999999998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3540</v>
      </c>
      <c r="P2156" t="s">
        <v>58</v>
      </c>
      <c r="Q2156" t="s">
        <v>60</v>
      </c>
      <c r="R2156" t="s">
        <v>69</v>
      </c>
    </row>
    <row r="2157" spans="1:18" x14ac:dyDescent="0.25">
      <c r="A2157" t="s">
        <v>29</v>
      </c>
      <c r="B2157" t="s">
        <v>36</v>
      </c>
      <c r="C2157" t="s">
        <v>51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1.115137</v>
      </c>
      <c r="H2157">
        <v>1.115137</v>
      </c>
      <c r="I2157">
        <v>61.474899999999998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3540</v>
      </c>
      <c r="P2157" t="s">
        <v>58</v>
      </c>
      <c r="Q2157" t="s">
        <v>60</v>
      </c>
      <c r="R2157" t="s">
        <v>69</v>
      </c>
    </row>
    <row r="2158" spans="1:18" x14ac:dyDescent="0.25">
      <c r="A2158" t="s">
        <v>43</v>
      </c>
      <c r="B2158" t="s">
        <v>36</v>
      </c>
      <c r="C2158" t="s">
        <v>51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8.688034</v>
      </c>
      <c r="H2158">
        <v>8.6880330000000008</v>
      </c>
      <c r="I2158">
        <v>61.474899999999998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3540</v>
      </c>
      <c r="P2158" t="s">
        <v>58</v>
      </c>
      <c r="Q2158" t="s">
        <v>60</v>
      </c>
      <c r="R2158" t="s">
        <v>69</v>
      </c>
    </row>
    <row r="2159" spans="1:18" x14ac:dyDescent="0.25">
      <c r="A2159" t="s">
        <v>30</v>
      </c>
      <c r="B2159" t="s">
        <v>36</v>
      </c>
      <c r="C2159" t="s">
        <v>51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0.30179289999999998</v>
      </c>
      <c r="H2159">
        <v>0.30179289999999998</v>
      </c>
      <c r="I2159">
        <v>61.3566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4674</v>
      </c>
      <c r="P2159" t="s">
        <v>58</v>
      </c>
      <c r="Q2159" t="s">
        <v>60</v>
      </c>
    </row>
    <row r="2160" spans="1:18" x14ac:dyDescent="0.25">
      <c r="A2160" t="s">
        <v>28</v>
      </c>
      <c r="B2160" t="s">
        <v>36</v>
      </c>
      <c r="C2160" t="s">
        <v>51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2.7384249999999999</v>
      </c>
      <c r="H2160">
        <v>2.7384249999999999</v>
      </c>
      <c r="I2160">
        <v>61.3566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4674</v>
      </c>
      <c r="P2160" t="s">
        <v>58</v>
      </c>
      <c r="Q2160" t="s">
        <v>60</v>
      </c>
    </row>
    <row r="2161" spans="1:18" x14ac:dyDescent="0.25">
      <c r="A2161" t="s">
        <v>29</v>
      </c>
      <c r="B2161" t="s">
        <v>36</v>
      </c>
      <c r="C2161" t="s">
        <v>51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1.159996</v>
      </c>
      <c r="H2161">
        <v>1.159996</v>
      </c>
      <c r="I2161">
        <v>61.3566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4674</v>
      </c>
      <c r="P2161" t="s">
        <v>58</v>
      </c>
      <c r="Q2161" t="s">
        <v>60</v>
      </c>
    </row>
    <row r="2162" spans="1:18" x14ac:dyDescent="0.25">
      <c r="A2162" t="s">
        <v>43</v>
      </c>
      <c r="B2162" t="s">
        <v>36</v>
      </c>
      <c r="C2162" t="s">
        <v>51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12.7994</v>
      </c>
      <c r="H2162">
        <v>12.7994</v>
      </c>
      <c r="I2162">
        <v>61.3566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4674</v>
      </c>
      <c r="P2162" t="s">
        <v>58</v>
      </c>
      <c r="Q2162" t="s">
        <v>60</v>
      </c>
    </row>
    <row r="2163" spans="1:18" x14ac:dyDescent="0.25">
      <c r="A2163" t="s">
        <v>30</v>
      </c>
      <c r="B2163" t="s">
        <v>36</v>
      </c>
      <c r="C2163" t="s">
        <v>52</v>
      </c>
      <c r="D2163" t="s">
        <v>47</v>
      </c>
      <c r="E2163">
        <v>2</v>
      </c>
      <c r="F2163" t="str">
        <f t="shared" si="33"/>
        <v>Average Per Ton1-in-2October Monthly System Peak Day30% Cycling2</v>
      </c>
      <c r="G2163">
        <v>0.34807009999999999</v>
      </c>
      <c r="H2163">
        <v>0.3480702</v>
      </c>
      <c r="I2163">
        <v>63.806899999999999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1134</v>
      </c>
      <c r="P2163" t="s">
        <v>58</v>
      </c>
      <c r="Q2163" t="s">
        <v>60</v>
      </c>
      <c r="R2163" t="s">
        <v>70</v>
      </c>
    </row>
    <row r="2164" spans="1:18" x14ac:dyDescent="0.25">
      <c r="A2164" t="s">
        <v>28</v>
      </c>
      <c r="B2164" t="s">
        <v>36</v>
      </c>
      <c r="C2164" t="s">
        <v>52</v>
      </c>
      <c r="D2164" t="s">
        <v>47</v>
      </c>
      <c r="E2164">
        <v>2</v>
      </c>
      <c r="F2164" t="str">
        <f t="shared" si="33"/>
        <v>Average Per Premise1-in-2October Monthly System Peak Day30% Cycling2</v>
      </c>
      <c r="G2164">
        <v>3.8504109999999998</v>
      </c>
      <c r="H2164">
        <v>3.8504109999999998</v>
      </c>
      <c r="I2164">
        <v>63.806899999999999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1134</v>
      </c>
      <c r="P2164" t="s">
        <v>58</v>
      </c>
      <c r="Q2164" t="s">
        <v>60</v>
      </c>
      <c r="R2164" t="s">
        <v>70</v>
      </c>
    </row>
    <row r="2165" spans="1:18" x14ac:dyDescent="0.25">
      <c r="A2165" t="s">
        <v>29</v>
      </c>
      <c r="B2165" t="s">
        <v>36</v>
      </c>
      <c r="C2165" t="s">
        <v>52</v>
      </c>
      <c r="D2165" t="s">
        <v>47</v>
      </c>
      <c r="E2165">
        <v>2</v>
      </c>
      <c r="F2165" t="str">
        <f t="shared" si="33"/>
        <v>Average Per Device1-in-2October Monthly System Peak Day30% Cycling2</v>
      </c>
      <c r="G2165">
        <v>1.3463970000000001</v>
      </c>
      <c r="H2165">
        <v>1.3463970000000001</v>
      </c>
      <c r="I2165">
        <v>63.806899999999999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1134</v>
      </c>
      <c r="P2165" t="s">
        <v>58</v>
      </c>
      <c r="Q2165" t="s">
        <v>60</v>
      </c>
      <c r="R2165" t="s">
        <v>70</v>
      </c>
    </row>
    <row r="2166" spans="1:18" x14ac:dyDescent="0.25">
      <c r="A2166" t="s">
        <v>43</v>
      </c>
      <c r="B2166" t="s">
        <v>36</v>
      </c>
      <c r="C2166" t="s">
        <v>52</v>
      </c>
      <c r="D2166" t="s">
        <v>47</v>
      </c>
      <c r="E2166">
        <v>2</v>
      </c>
      <c r="F2166" t="str">
        <f t="shared" si="33"/>
        <v>Aggregate1-in-2October Monthly System Peak Day30% Cycling2</v>
      </c>
      <c r="G2166">
        <v>4.3663660000000002</v>
      </c>
      <c r="H2166">
        <v>4.3663660000000002</v>
      </c>
      <c r="I2166">
        <v>63.806899999999999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1134</v>
      </c>
      <c r="P2166" t="s">
        <v>58</v>
      </c>
      <c r="Q2166" t="s">
        <v>60</v>
      </c>
      <c r="R2166" t="s">
        <v>70</v>
      </c>
    </row>
    <row r="2167" spans="1:18" x14ac:dyDescent="0.25">
      <c r="A2167" t="s">
        <v>30</v>
      </c>
      <c r="B2167" t="s">
        <v>36</v>
      </c>
      <c r="C2167" t="s">
        <v>52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0.3160095</v>
      </c>
      <c r="H2167">
        <v>0.3160095</v>
      </c>
      <c r="I2167">
        <v>64.243700000000004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3540</v>
      </c>
      <c r="P2167" t="s">
        <v>58</v>
      </c>
      <c r="Q2167" t="s">
        <v>60</v>
      </c>
      <c r="R2167" t="s">
        <v>70</v>
      </c>
    </row>
    <row r="2168" spans="1:18" x14ac:dyDescent="0.25">
      <c r="A2168" t="s">
        <v>28</v>
      </c>
      <c r="B2168" t="s">
        <v>36</v>
      </c>
      <c r="C2168" t="s">
        <v>52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2.666147</v>
      </c>
      <c r="H2168">
        <v>2.666147</v>
      </c>
      <c r="I2168">
        <v>64.243700000000004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3540</v>
      </c>
      <c r="P2168" t="s">
        <v>58</v>
      </c>
      <c r="Q2168" t="s">
        <v>60</v>
      </c>
      <c r="R2168" t="s">
        <v>70</v>
      </c>
    </row>
    <row r="2169" spans="1:18" x14ac:dyDescent="0.25">
      <c r="A2169" t="s">
        <v>29</v>
      </c>
      <c r="B2169" t="s">
        <v>36</v>
      </c>
      <c r="C2169" t="s">
        <v>52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1.2114180000000001</v>
      </c>
      <c r="H2169">
        <v>1.211419</v>
      </c>
      <c r="I2169">
        <v>64.243700000000004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3540</v>
      </c>
      <c r="P2169" t="s">
        <v>58</v>
      </c>
      <c r="Q2169" t="s">
        <v>60</v>
      </c>
      <c r="R2169" t="s">
        <v>70</v>
      </c>
    </row>
    <row r="2170" spans="1:18" x14ac:dyDescent="0.25">
      <c r="A2170" t="s">
        <v>43</v>
      </c>
      <c r="B2170" t="s">
        <v>36</v>
      </c>
      <c r="C2170" t="s">
        <v>52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9.4381609999999991</v>
      </c>
      <c r="H2170">
        <v>9.4381609999999991</v>
      </c>
      <c r="I2170">
        <v>64.243700000000004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3540</v>
      </c>
      <c r="P2170" t="s">
        <v>58</v>
      </c>
      <c r="Q2170" t="s">
        <v>60</v>
      </c>
      <c r="R2170" t="s">
        <v>70</v>
      </c>
    </row>
    <row r="2171" spans="1:18" x14ac:dyDescent="0.25">
      <c r="A2171" t="s">
        <v>30</v>
      </c>
      <c r="B2171" t="s">
        <v>36</v>
      </c>
      <c r="C2171" t="s">
        <v>52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0.3237874</v>
      </c>
      <c r="H2171">
        <v>0.3237874</v>
      </c>
      <c r="I2171">
        <v>64.137699999999995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4674</v>
      </c>
      <c r="P2171" t="s">
        <v>58</v>
      </c>
      <c r="Q2171" t="s">
        <v>60</v>
      </c>
    </row>
    <row r="2172" spans="1:18" x14ac:dyDescent="0.25">
      <c r="A2172" t="s">
        <v>28</v>
      </c>
      <c r="B2172" t="s">
        <v>36</v>
      </c>
      <c r="C2172" t="s">
        <v>52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2.9380000000000002</v>
      </c>
      <c r="H2172">
        <v>2.9380000000000002</v>
      </c>
      <c r="I2172">
        <v>64.137699999999995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4674</v>
      </c>
      <c r="P2172" t="s">
        <v>58</v>
      </c>
      <c r="Q2172" t="s">
        <v>60</v>
      </c>
    </row>
    <row r="2173" spans="1:18" x14ac:dyDescent="0.25">
      <c r="A2173" t="s">
        <v>29</v>
      </c>
      <c r="B2173" t="s">
        <v>36</v>
      </c>
      <c r="C2173" t="s">
        <v>52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1.2445360000000001</v>
      </c>
      <c r="H2173">
        <v>1.2445360000000001</v>
      </c>
      <c r="I2173">
        <v>64.137699999999995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4674</v>
      </c>
      <c r="P2173" t="s">
        <v>58</v>
      </c>
      <c r="Q2173" t="s">
        <v>60</v>
      </c>
    </row>
    <row r="2174" spans="1:18" x14ac:dyDescent="0.25">
      <c r="A2174" t="s">
        <v>43</v>
      </c>
      <c r="B2174" t="s">
        <v>36</v>
      </c>
      <c r="C2174" t="s">
        <v>52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13.73221</v>
      </c>
      <c r="H2174">
        <v>13.73221</v>
      </c>
      <c r="I2174">
        <v>64.137699999999995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4674</v>
      </c>
      <c r="P2174" t="s">
        <v>58</v>
      </c>
      <c r="Q2174" t="s">
        <v>60</v>
      </c>
    </row>
    <row r="2175" spans="1:18" x14ac:dyDescent="0.25">
      <c r="A2175" t="s">
        <v>30</v>
      </c>
      <c r="B2175" t="s">
        <v>36</v>
      </c>
      <c r="C2175" t="s">
        <v>53</v>
      </c>
      <c r="D2175" t="s">
        <v>47</v>
      </c>
      <c r="E2175">
        <v>2</v>
      </c>
      <c r="F2175" t="str">
        <f t="shared" si="33"/>
        <v>Average Per Ton1-in-2September Monthly System Peak Day30% Cycling2</v>
      </c>
      <c r="G2175">
        <v>0.36560179999999998</v>
      </c>
      <c r="H2175">
        <v>0.36560179999999998</v>
      </c>
      <c r="I2175">
        <v>66.463700000000003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1134</v>
      </c>
      <c r="P2175" t="s">
        <v>58</v>
      </c>
      <c r="Q2175" t="s">
        <v>60</v>
      </c>
      <c r="R2175" t="s">
        <v>71</v>
      </c>
    </row>
    <row r="2176" spans="1:18" x14ac:dyDescent="0.25">
      <c r="A2176" t="s">
        <v>28</v>
      </c>
      <c r="B2176" t="s">
        <v>36</v>
      </c>
      <c r="C2176" t="s">
        <v>53</v>
      </c>
      <c r="D2176" t="s">
        <v>47</v>
      </c>
      <c r="E2176">
        <v>2</v>
      </c>
      <c r="F2176" t="str">
        <f t="shared" si="33"/>
        <v>Average Per Premise1-in-2September Monthly System Peak Day30% Cycling2</v>
      </c>
      <c r="G2176">
        <v>4.0443499999999997</v>
      </c>
      <c r="H2176">
        <v>4.0443499999999997</v>
      </c>
      <c r="I2176">
        <v>66.463700000000003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1134</v>
      </c>
      <c r="P2176" t="s">
        <v>58</v>
      </c>
      <c r="Q2176" t="s">
        <v>60</v>
      </c>
      <c r="R2176" t="s">
        <v>71</v>
      </c>
    </row>
    <row r="2177" spans="1:18" x14ac:dyDescent="0.25">
      <c r="A2177" t="s">
        <v>29</v>
      </c>
      <c r="B2177" t="s">
        <v>36</v>
      </c>
      <c r="C2177" t="s">
        <v>53</v>
      </c>
      <c r="D2177" t="s">
        <v>47</v>
      </c>
      <c r="E2177">
        <v>2</v>
      </c>
      <c r="F2177" t="str">
        <f t="shared" si="33"/>
        <v>Average Per Device1-in-2September Monthly System Peak Day30% Cycling2</v>
      </c>
      <c r="G2177">
        <v>1.4142129999999999</v>
      </c>
      <c r="H2177">
        <v>1.4142129999999999</v>
      </c>
      <c r="I2177">
        <v>66.463700000000003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1134</v>
      </c>
      <c r="P2177" t="s">
        <v>58</v>
      </c>
      <c r="Q2177" t="s">
        <v>60</v>
      </c>
      <c r="R2177" t="s">
        <v>71</v>
      </c>
    </row>
    <row r="2178" spans="1:18" x14ac:dyDescent="0.25">
      <c r="A2178" t="s">
        <v>43</v>
      </c>
      <c r="B2178" t="s">
        <v>36</v>
      </c>
      <c r="C2178" t="s">
        <v>53</v>
      </c>
      <c r="D2178" t="s">
        <v>47</v>
      </c>
      <c r="E2178">
        <v>2</v>
      </c>
      <c r="F2178" t="str">
        <f t="shared" si="33"/>
        <v>Aggregate1-in-2September Monthly System Peak Day30% Cycling2</v>
      </c>
      <c r="G2178">
        <v>4.5862920000000003</v>
      </c>
      <c r="H2178">
        <v>4.5862920000000003</v>
      </c>
      <c r="I2178">
        <v>66.463700000000003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1134</v>
      </c>
      <c r="P2178" t="s">
        <v>58</v>
      </c>
      <c r="Q2178" t="s">
        <v>60</v>
      </c>
      <c r="R2178" t="s">
        <v>71</v>
      </c>
    </row>
    <row r="2179" spans="1:18" x14ac:dyDescent="0.25">
      <c r="A2179" t="s">
        <v>30</v>
      </c>
      <c r="B2179" t="s">
        <v>36</v>
      </c>
      <c r="C2179" t="s">
        <v>53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0.3508677</v>
      </c>
      <c r="H2179">
        <v>0.3508676</v>
      </c>
      <c r="I2179">
        <v>66.874399999999994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3540</v>
      </c>
      <c r="P2179" t="s">
        <v>58</v>
      </c>
      <c r="Q2179" t="s">
        <v>60</v>
      </c>
      <c r="R2179" t="s">
        <v>71</v>
      </c>
    </row>
    <row r="2180" spans="1:18" x14ac:dyDescent="0.25">
      <c r="A2180" t="s">
        <v>28</v>
      </c>
      <c r="B2180" t="s">
        <v>36</v>
      </c>
      <c r="C2180" t="s">
        <v>53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2.9602430000000002</v>
      </c>
      <c r="H2180">
        <v>2.960242</v>
      </c>
      <c r="I2180">
        <v>66.874399999999994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3540</v>
      </c>
      <c r="P2180" t="s">
        <v>58</v>
      </c>
      <c r="Q2180" t="s">
        <v>60</v>
      </c>
      <c r="R2180" t="s">
        <v>71</v>
      </c>
    </row>
    <row r="2181" spans="1:18" x14ac:dyDescent="0.25">
      <c r="A2181" t="s">
        <v>29</v>
      </c>
      <c r="B2181" t="s">
        <v>36</v>
      </c>
      <c r="C2181" t="s">
        <v>53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1.3450470000000001</v>
      </c>
      <c r="H2181">
        <v>1.3450470000000001</v>
      </c>
      <c r="I2181">
        <v>66.874399999999994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3540</v>
      </c>
      <c r="P2181" t="s">
        <v>58</v>
      </c>
      <c r="Q2181" t="s">
        <v>60</v>
      </c>
      <c r="R2181" t="s">
        <v>71</v>
      </c>
    </row>
    <row r="2182" spans="1:18" x14ac:dyDescent="0.25">
      <c r="A2182" t="s">
        <v>43</v>
      </c>
      <c r="B2182" t="s">
        <v>36</v>
      </c>
      <c r="C2182" t="s">
        <v>53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10.47926</v>
      </c>
      <c r="H2182">
        <v>10.47926</v>
      </c>
      <c r="I2182">
        <v>66.874399999999994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3540</v>
      </c>
      <c r="P2182" t="s">
        <v>58</v>
      </c>
      <c r="Q2182" t="s">
        <v>60</v>
      </c>
      <c r="R2182" t="s">
        <v>71</v>
      </c>
    </row>
    <row r="2183" spans="1:18" x14ac:dyDescent="0.25">
      <c r="A2183" t="s">
        <v>30</v>
      </c>
      <c r="B2183" t="s">
        <v>36</v>
      </c>
      <c r="C2183" t="s">
        <v>53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0.35444219999999999</v>
      </c>
      <c r="H2183">
        <v>0.35444219999999999</v>
      </c>
      <c r="I2183">
        <v>66.774699999999996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4674</v>
      </c>
      <c r="P2183" t="s">
        <v>58</v>
      </c>
      <c r="Q2183" t="s">
        <v>60</v>
      </c>
    </row>
    <row r="2184" spans="1:18" x14ac:dyDescent="0.25">
      <c r="A2184" t="s">
        <v>28</v>
      </c>
      <c r="B2184" t="s">
        <v>36</v>
      </c>
      <c r="C2184" t="s">
        <v>53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3.2161569999999999</v>
      </c>
      <c r="H2184">
        <v>3.2161569999999999</v>
      </c>
      <c r="I2184">
        <v>66.774699999999996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4674</v>
      </c>
      <c r="P2184" t="s">
        <v>58</v>
      </c>
      <c r="Q2184" t="s">
        <v>60</v>
      </c>
    </row>
    <row r="2185" spans="1:18" x14ac:dyDescent="0.25">
      <c r="A2185" t="s">
        <v>29</v>
      </c>
      <c r="B2185" t="s">
        <v>36</v>
      </c>
      <c r="C2185" t="s">
        <v>53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1.362363</v>
      </c>
      <c r="H2185">
        <v>1.362363</v>
      </c>
      <c r="I2185">
        <v>66.774699999999996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4674</v>
      </c>
      <c r="P2185" t="s">
        <v>58</v>
      </c>
      <c r="Q2185" t="s">
        <v>60</v>
      </c>
    </row>
    <row r="2186" spans="1:18" x14ac:dyDescent="0.25">
      <c r="A2186" t="s">
        <v>43</v>
      </c>
      <c r="B2186" t="s">
        <v>36</v>
      </c>
      <c r="C2186" t="s">
        <v>53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15.03232</v>
      </c>
      <c r="H2186">
        <v>15.03232</v>
      </c>
      <c r="I2186">
        <v>66.774699999999996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4674</v>
      </c>
      <c r="P2186" t="s">
        <v>58</v>
      </c>
      <c r="Q2186" t="s">
        <v>60</v>
      </c>
    </row>
    <row r="2187" spans="1:18" x14ac:dyDescent="0.25">
      <c r="A2187" t="s">
        <v>30</v>
      </c>
      <c r="B2187" t="s">
        <v>36</v>
      </c>
      <c r="C2187" t="s">
        <v>48</v>
      </c>
      <c r="D2187" t="s">
        <v>47</v>
      </c>
      <c r="E2187">
        <v>3</v>
      </c>
      <c r="F2187" t="str">
        <f t="shared" si="34"/>
        <v>Average Per Ton1-in-2August Monthly System Peak Day30% Cycling3</v>
      </c>
      <c r="G2187">
        <v>0.34997709999999999</v>
      </c>
      <c r="H2187">
        <v>0.34997709999999999</v>
      </c>
      <c r="I2187">
        <v>70.368700000000004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1134</v>
      </c>
      <c r="P2187" t="s">
        <v>58</v>
      </c>
      <c r="Q2187" t="s">
        <v>60</v>
      </c>
      <c r="R2187" t="s">
        <v>66</v>
      </c>
    </row>
    <row r="2188" spans="1:18" x14ac:dyDescent="0.25">
      <c r="A2188" t="s">
        <v>28</v>
      </c>
      <c r="B2188" t="s">
        <v>36</v>
      </c>
      <c r="C2188" t="s">
        <v>48</v>
      </c>
      <c r="D2188" t="s">
        <v>47</v>
      </c>
      <c r="E2188">
        <v>3</v>
      </c>
      <c r="F2188" t="str">
        <f t="shared" si="34"/>
        <v>Average Per Premise1-in-2August Monthly System Peak Day30% Cycling3</v>
      </c>
      <c r="G2188">
        <v>3.8715060000000001</v>
      </c>
      <c r="H2188">
        <v>3.8715060000000001</v>
      </c>
      <c r="I2188">
        <v>70.368700000000004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1134</v>
      </c>
      <c r="P2188" t="s">
        <v>58</v>
      </c>
      <c r="Q2188" t="s">
        <v>60</v>
      </c>
      <c r="R2188" t="s">
        <v>66</v>
      </c>
    </row>
    <row r="2189" spans="1:18" x14ac:dyDescent="0.25">
      <c r="A2189" t="s">
        <v>29</v>
      </c>
      <c r="B2189" t="s">
        <v>36</v>
      </c>
      <c r="C2189" t="s">
        <v>48</v>
      </c>
      <c r="D2189" t="s">
        <v>47</v>
      </c>
      <c r="E2189">
        <v>3</v>
      </c>
      <c r="F2189" t="str">
        <f t="shared" si="34"/>
        <v>Average Per Device1-in-2August Monthly System Peak Day30% Cycling3</v>
      </c>
      <c r="G2189">
        <v>1.353774</v>
      </c>
      <c r="H2189">
        <v>1.353774</v>
      </c>
      <c r="I2189">
        <v>70.368700000000004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1134</v>
      </c>
      <c r="P2189" t="s">
        <v>58</v>
      </c>
      <c r="Q2189" t="s">
        <v>60</v>
      </c>
      <c r="R2189" t="s">
        <v>66</v>
      </c>
    </row>
    <row r="2190" spans="1:18" x14ac:dyDescent="0.25">
      <c r="A2190" t="s">
        <v>43</v>
      </c>
      <c r="B2190" t="s">
        <v>36</v>
      </c>
      <c r="C2190" t="s">
        <v>48</v>
      </c>
      <c r="D2190" t="s">
        <v>47</v>
      </c>
      <c r="E2190">
        <v>3</v>
      </c>
      <c r="F2190" t="str">
        <f t="shared" si="34"/>
        <v>Aggregate1-in-2August Monthly System Peak Day30% Cycling3</v>
      </c>
      <c r="G2190">
        <v>4.390288</v>
      </c>
      <c r="H2190">
        <v>4.390288</v>
      </c>
      <c r="I2190">
        <v>70.368700000000004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1134</v>
      </c>
      <c r="P2190" t="s">
        <v>58</v>
      </c>
      <c r="Q2190" t="s">
        <v>60</v>
      </c>
      <c r="R2190" t="s">
        <v>66</v>
      </c>
    </row>
    <row r="2191" spans="1:18" x14ac:dyDescent="0.25">
      <c r="A2191" t="s">
        <v>30</v>
      </c>
      <c r="B2191" t="s">
        <v>36</v>
      </c>
      <c r="C2191" t="s">
        <v>48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0.33815299999999998</v>
      </c>
      <c r="H2191">
        <v>0.33815299999999998</v>
      </c>
      <c r="I2191">
        <v>70.584400000000002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3540</v>
      </c>
      <c r="P2191" t="s">
        <v>58</v>
      </c>
      <c r="Q2191" t="s">
        <v>60</v>
      </c>
      <c r="R2191" t="s">
        <v>66</v>
      </c>
    </row>
    <row r="2192" spans="1:18" x14ac:dyDescent="0.25">
      <c r="A2192" t="s">
        <v>28</v>
      </c>
      <c r="B2192" t="s">
        <v>36</v>
      </c>
      <c r="C2192" t="s">
        <v>48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2.85297</v>
      </c>
      <c r="H2192">
        <v>2.85297</v>
      </c>
      <c r="I2192">
        <v>70.584400000000002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3540</v>
      </c>
      <c r="P2192" t="s">
        <v>58</v>
      </c>
      <c r="Q2192" t="s">
        <v>60</v>
      </c>
      <c r="R2192" t="s">
        <v>66</v>
      </c>
    </row>
    <row r="2193" spans="1:18" x14ac:dyDescent="0.25">
      <c r="A2193" t="s">
        <v>29</v>
      </c>
      <c r="B2193" t="s">
        <v>36</v>
      </c>
      <c r="C2193" t="s">
        <v>48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1.296305</v>
      </c>
      <c r="H2193">
        <v>1.296305</v>
      </c>
      <c r="I2193">
        <v>70.584400000000002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3540</v>
      </c>
      <c r="P2193" t="s">
        <v>58</v>
      </c>
      <c r="Q2193" t="s">
        <v>60</v>
      </c>
      <c r="R2193" t="s">
        <v>66</v>
      </c>
    </row>
    <row r="2194" spans="1:18" x14ac:dyDescent="0.25">
      <c r="A2194" t="s">
        <v>43</v>
      </c>
      <c r="B2194" t="s">
        <v>36</v>
      </c>
      <c r="C2194" t="s">
        <v>48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10.09951</v>
      </c>
      <c r="H2194">
        <v>10.09951</v>
      </c>
      <c r="I2194">
        <v>70.584400000000002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3540</v>
      </c>
      <c r="P2194" t="s">
        <v>58</v>
      </c>
      <c r="Q2194" t="s">
        <v>60</v>
      </c>
      <c r="R2194" t="s">
        <v>66</v>
      </c>
    </row>
    <row r="2195" spans="1:18" x14ac:dyDescent="0.25">
      <c r="A2195" t="s">
        <v>30</v>
      </c>
      <c r="B2195" t="s">
        <v>36</v>
      </c>
      <c r="C2195" t="s">
        <v>48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0.34102149999999998</v>
      </c>
      <c r="H2195">
        <v>0.34102149999999998</v>
      </c>
      <c r="I2195">
        <v>70.5321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4674</v>
      </c>
      <c r="P2195" t="s">
        <v>58</v>
      </c>
      <c r="Q2195" t="s">
        <v>60</v>
      </c>
    </row>
    <row r="2196" spans="1:18" x14ac:dyDescent="0.25">
      <c r="A2196" t="s">
        <v>28</v>
      </c>
      <c r="B2196" t="s">
        <v>36</v>
      </c>
      <c r="C2196" t="s">
        <v>48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3.0943800000000001</v>
      </c>
      <c r="H2196">
        <v>3.0943800000000001</v>
      </c>
      <c r="I2196">
        <v>70.5321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4674</v>
      </c>
      <c r="P2196" t="s">
        <v>58</v>
      </c>
      <c r="Q2196" t="s">
        <v>60</v>
      </c>
    </row>
    <row r="2197" spans="1:18" x14ac:dyDescent="0.25">
      <c r="A2197" t="s">
        <v>29</v>
      </c>
      <c r="B2197" t="s">
        <v>36</v>
      </c>
      <c r="C2197" t="s">
        <v>48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1.3107789999999999</v>
      </c>
      <c r="H2197">
        <v>1.3107789999999999</v>
      </c>
      <c r="I2197">
        <v>70.5321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4674</v>
      </c>
      <c r="P2197" t="s">
        <v>58</v>
      </c>
      <c r="Q2197" t="s">
        <v>60</v>
      </c>
    </row>
    <row r="2198" spans="1:18" x14ac:dyDescent="0.25">
      <c r="A2198" t="s">
        <v>43</v>
      </c>
      <c r="B2198" t="s">
        <v>36</v>
      </c>
      <c r="C2198" t="s">
        <v>48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14.46313</v>
      </c>
      <c r="H2198">
        <v>14.46313</v>
      </c>
      <c r="I2198">
        <v>70.5321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4674</v>
      </c>
      <c r="P2198" t="s">
        <v>58</v>
      </c>
      <c r="Q2198" t="s">
        <v>60</v>
      </c>
    </row>
    <row r="2199" spans="1:18" x14ac:dyDescent="0.25">
      <c r="A2199" t="s">
        <v>30</v>
      </c>
      <c r="B2199" t="s">
        <v>36</v>
      </c>
      <c r="C2199" t="s">
        <v>37</v>
      </c>
      <c r="D2199" t="s">
        <v>47</v>
      </c>
      <c r="E2199">
        <v>3</v>
      </c>
      <c r="F2199" t="str">
        <f t="shared" si="34"/>
        <v>Average Per Ton1-in-2August Typical Event Day30% Cycling3</v>
      </c>
      <c r="G2199">
        <v>0.3416189</v>
      </c>
      <c r="H2199">
        <v>0.3416189</v>
      </c>
      <c r="I2199">
        <v>66.267499999999998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1134</v>
      </c>
      <c r="P2199" t="s">
        <v>58</v>
      </c>
      <c r="Q2199" t="s">
        <v>60</v>
      </c>
      <c r="R2199" t="s">
        <v>66</v>
      </c>
    </row>
    <row r="2200" spans="1:18" x14ac:dyDescent="0.25">
      <c r="A2200" t="s">
        <v>28</v>
      </c>
      <c r="B2200" t="s">
        <v>36</v>
      </c>
      <c r="C2200" t="s">
        <v>37</v>
      </c>
      <c r="D2200" t="s">
        <v>47</v>
      </c>
      <c r="E2200">
        <v>3</v>
      </c>
      <c r="F2200" t="str">
        <f t="shared" si="34"/>
        <v>Average Per Premise1-in-2August Typical Event Day30% Cycling3</v>
      </c>
      <c r="G2200">
        <v>3.7790469999999998</v>
      </c>
      <c r="H2200">
        <v>3.7790469999999998</v>
      </c>
      <c r="I2200">
        <v>66.267499999999998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1134</v>
      </c>
      <c r="P2200" t="s">
        <v>58</v>
      </c>
      <c r="Q2200" t="s">
        <v>60</v>
      </c>
      <c r="R2200" t="s">
        <v>66</v>
      </c>
    </row>
    <row r="2201" spans="1:18" x14ac:dyDescent="0.25">
      <c r="A2201" t="s">
        <v>29</v>
      </c>
      <c r="B2201" t="s">
        <v>36</v>
      </c>
      <c r="C2201" t="s">
        <v>37</v>
      </c>
      <c r="D2201" t="s">
        <v>47</v>
      </c>
      <c r="E2201">
        <v>3</v>
      </c>
      <c r="F2201" t="str">
        <f t="shared" si="34"/>
        <v>Average Per Device1-in-2August Typical Event Day30% Cycling3</v>
      </c>
      <c r="G2201">
        <v>1.3214429999999999</v>
      </c>
      <c r="H2201">
        <v>1.3214429999999999</v>
      </c>
      <c r="I2201">
        <v>66.267499999999998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1134</v>
      </c>
      <c r="P2201" t="s">
        <v>58</v>
      </c>
      <c r="Q2201" t="s">
        <v>60</v>
      </c>
      <c r="R2201" t="s">
        <v>66</v>
      </c>
    </row>
    <row r="2202" spans="1:18" x14ac:dyDescent="0.25">
      <c r="A2202" t="s">
        <v>43</v>
      </c>
      <c r="B2202" t="s">
        <v>36</v>
      </c>
      <c r="C2202" t="s">
        <v>37</v>
      </c>
      <c r="D2202" t="s">
        <v>47</v>
      </c>
      <c r="E2202">
        <v>3</v>
      </c>
      <c r="F2202" t="str">
        <f t="shared" si="34"/>
        <v>Aggregate1-in-2August Typical Event Day30% Cycling3</v>
      </c>
      <c r="G2202">
        <v>4.2854390000000002</v>
      </c>
      <c r="H2202">
        <v>4.2854390000000002</v>
      </c>
      <c r="I2202">
        <v>66.267499999999998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1134</v>
      </c>
      <c r="P2202" t="s">
        <v>58</v>
      </c>
      <c r="Q2202" t="s">
        <v>60</v>
      </c>
      <c r="R2202" t="s">
        <v>66</v>
      </c>
    </row>
    <row r="2203" spans="1:18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0.32010919999999998</v>
      </c>
      <c r="H2203">
        <v>0.32010919999999998</v>
      </c>
      <c r="I2203">
        <v>66.545900000000003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3540</v>
      </c>
      <c r="P2203" t="s">
        <v>58</v>
      </c>
      <c r="Q2203" t="s">
        <v>60</v>
      </c>
      <c r="R2203" t="s">
        <v>66</v>
      </c>
    </row>
    <row r="2204" spans="1:18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2.700736</v>
      </c>
      <c r="H2204">
        <v>2.700736</v>
      </c>
      <c r="I2204">
        <v>66.545900000000003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3540</v>
      </c>
      <c r="P2204" t="s">
        <v>58</v>
      </c>
      <c r="Q2204" t="s">
        <v>60</v>
      </c>
      <c r="R2204" t="s">
        <v>66</v>
      </c>
    </row>
    <row r="2205" spans="1:18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1.2271350000000001</v>
      </c>
      <c r="H2205">
        <v>1.2271339999999999</v>
      </c>
      <c r="I2205">
        <v>66.545900000000003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3540</v>
      </c>
      <c r="P2205" t="s">
        <v>58</v>
      </c>
      <c r="Q2205" t="s">
        <v>60</v>
      </c>
      <c r="R2205" t="s">
        <v>66</v>
      </c>
    </row>
    <row r="2206" spans="1:18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9.5606050000000007</v>
      </c>
      <c r="H2206">
        <v>9.5606039999999997</v>
      </c>
      <c r="I2206">
        <v>66.545900000000003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3540</v>
      </c>
      <c r="P2206" t="s">
        <v>58</v>
      </c>
      <c r="Q2206" t="s">
        <v>60</v>
      </c>
      <c r="R2206" t="s">
        <v>66</v>
      </c>
    </row>
    <row r="2207" spans="1:18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0.32532739999999999</v>
      </c>
      <c r="H2207">
        <v>0.32532739999999999</v>
      </c>
      <c r="I2207">
        <v>66.478399999999993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4674</v>
      </c>
      <c r="P2207" t="s">
        <v>58</v>
      </c>
      <c r="Q2207" t="s">
        <v>60</v>
      </c>
    </row>
    <row r="2208" spans="1:18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2.9519739999999999</v>
      </c>
      <c r="H2208">
        <v>2.9519739999999999</v>
      </c>
      <c r="I2208">
        <v>66.478399999999993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4674</v>
      </c>
      <c r="P2208" t="s">
        <v>58</v>
      </c>
      <c r="Q2208" t="s">
        <v>60</v>
      </c>
    </row>
    <row r="2209" spans="1:18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1.250456</v>
      </c>
      <c r="H2209">
        <v>1.250456</v>
      </c>
      <c r="I2209">
        <v>66.478399999999993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4674</v>
      </c>
      <c r="P2209" t="s">
        <v>58</v>
      </c>
      <c r="Q2209" t="s">
        <v>60</v>
      </c>
    </row>
    <row r="2210" spans="1:18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13.79753</v>
      </c>
      <c r="H2210">
        <v>13.79753</v>
      </c>
      <c r="I2210">
        <v>66.478399999999993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4674</v>
      </c>
      <c r="P2210" t="s">
        <v>58</v>
      </c>
      <c r="Q2210" t="s">
        <v>60</v>
      </c>
    </row>
    <row r="2211" spans="1:18" x14ac:dyDescent="0.25">
      <c r="A2211" t="s">
        <v>30</v>
      </c>
      <c r="B2211" t="s">
        <v>36</v>
      </c>
      <c r="C2211" t="s">
        <v>49</v>
      </c>
      <c r="D2211" t="s">
        <v>47</v>
      </c>
      <c r="E2211">
        <v>3</v>
      </c>
      <c r="F2211" t="str">
        <f t="shared" si="34"/>
        <v>Average Per Ton1-in-2July Monthly System Peak Day30% Cycling3</v>
      </c>
      <c r="G2211">
        <v>0.34007199999999999</v>
      </c>
      <c r="H2211">
        <v>0.34007199999999999</v>
      </c>
      <c r="I2211">
        <v>66.890199999999993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1134</v>
      </c>
      <c r="P2211" t="s">
        <v>58</v>
      </c>
      <c r="Q2211" t="s">
        <v>60</v>
      </c>
      <c r="R2211" t="s">
        <v>67</v>
      </c>
    </row>
    <row r="2212" spans="1:18" x14ac:dyDescent="0.25">
      <c r="A2212" t="s">
        <v>28</v>
      </c>
      <c r="B2212" t="s">
        <v>36</v>
      </c>
      <c r="C2212" t="s">
        <v>49</v>
      </c>
      <c r="D2212" t="s">
        <v>47</v>
      </c>
      <c r="E2212">
        <v>3</v>
      </c>
      <c r="F2212" t="str">
        <f t="shared" si="34"/>
        <v>Average Per Premise1-in-2July Monthly System Peak Day30% Cycling3</v>
      </c>
      <c r="G2212">
        <v>3.7619340000000001</v>
      </c>
      <c r="H2212">
        <v>3.7619340000000001</v>
      </c>
      <c r="I2212">
        <v>66.890199999999993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1134</v>
      </c>
      <c r="P2212" t="s">
        <v>58</v>
      </c>
      <c r="Q2212" t="s">
        <v>60</v>
      </c>
      <c r="R2212" t="s">
        <v>67</v>
      </c>
    </row>
    <row r="2213" spans="1:18" x14ac:dyDescent="0.25">
      <c r="A2213" t="s">
        <v>29</v>
      </c>
      <c r="B2213" t="s">
        <v>36</v>
      </c>
      <c r="C2213" t="s">
        <v>49</v>
      </c>
      <c r="D2213" t="s">
        <v>47</v>
      </c>
      <c r="E2213">
        <v>3</v>
      </c>
      <c r="F2213" t="str">
        <f t="shared" si="34"/>
        <v>Average Per Device1-in-2July Monthly System Peak Day30% Cycling3</v>
      </c>
      <c r="G2213">
        <v>1.3154589999999999</v>
      </c>
      <c r="H2213">
        <v>1.3154589999999999</v>
      </c>
      <c r="I2213">
        <v>66.890199999999993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1134</v>
      </c>
      <c r="P2213" t="s">
        <v>58</v>
      </c>
      <c r="Q2213" t="s">
        <v>60</v>
      </c>
      <c r="R2213" t="s">
        <v>67</v>
      </c>
    </row>
    <row r="2214" spans="1:18" x14ac:dyDescent="0.25">
      <c r="A2214" t="s">
        <v>43</v>
      </c>
      <c r="B2214" t="s">
        <v>36</v>
      </c>
      <c r="C2214" t="s">
        <v>49</v>
      </c>
      <c r="D2214" t="s">
        <v>47</v>
      </c>
      <c r="E2214">
        <v>3</v>
      </c>
      <c r="F2214" t="str">
        <f t="shared" si="34"/>
        <v>Aggregate1-in-2July Monthly System Peak Day30% Cycling3</v>
      </c>
      <c r="G2214">
        <v>4.2660330000000002</v>
      </c>
      <c r="H2214">
        <v>4.2660330000000002</v>
      </c>
      <c r="I2214">
        <v>66.890199999999993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1134</v>
      </c>
      <c r="P2214" t="s">
        <v>58</v>
      </c>
      <c r="Q2214" t="s">
        <v>60</v>
      </c>
      <c r="R2214" t="s">
        <v>67</v>
      </c>
    </row>
    <row r="2215" spans="1:18" x14ac:dyDescent="0.25">
      <c r="A2215" t="s">
        <v>30</v>
      </c>
      <c r="B2215" t="s">
        <v>36</v>
      </c>
      <c r="C2215" t="s">
        <v>49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0.31614140000000002</v>
      </c>
      <c r="H2215">
        <v>0.31614140000000002</v>
      </c>
      <c r="I2215">
        <v>66.999700000000004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3540</v>
      </c>
      <c r="P2215" t="s">
        <v>58</v>
      </c>
      <c r="Q2215" t="s">
        <v>60</v>
      </c>
      <c r="R2215" t="s">
        <v>67</v>
      </c>
    </row>
    <row r="2216" spans="1:18" x14ac:dyDescent="0.25">
      <c r="A2216" t="s">
        <v>28</v>
      </c>
      <c r="B2216" t="s">
        <v>36</v>
      </c>
      <c r="C2216" t="s">
        <v>49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2.6672600000000002</v>
      </c>
      <c r="H2216">
        <v>2.667259</v>
      </c>
      <c r="I2216">
        <v>66.999700000000004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3540</v>
      </c>
      <c r="P2216" t="s">
        <v>58</v>
      </c>
      <c r="Q2216" t="s">
        <v>60</v>
      </c>
      <c r="R2216" t="s">
        <v>67</v>
      </c>
    </row>
    <row r="2217" spans="1:18" x14ac:dyDescent="0.25">
      <c r="A2217" t="s">
        <v>29</v>
      </c>
      <c r="B2217" t="s">
        <v>36</v>
      </c>
      <c r="C2217" t="s">
        <v>49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1.211924</v>
      </c>
      <c r="H2217">
        <v>1.211924</v>
      </c>
      <c r="I2217">
        <v>66.999700000000004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3540</v>
      </c>
      <c r="P2217" t="s">
        <v>58</v>
      </c>
      <c r="Q2217" t="s">
        <v>60</v>
      </c>
      <c r="R2217" t="s">
        <v>67</v>
      </c>
    </row>
    <row r="2218" spans="1:18" x14ac:dyDescent="0.25">
      <c r="A2218" t="s">
        <v>43</v>
      </c>
      <c r="B2218" t="s">
        <v>36</v>
      </c>
      <c r="C2218" t="s">
        <v>49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9.4420990000000007</v>
      </c>
      <c r="H2218">
        <v>9.4420990000000007</v>
      </c>
      <c r="I2218">
        <v>66.999700000000004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3540</v>
      </c>
      <c r="P2218" t="s">
        <v>58</v>
      </c>
      <c r="Q2218" t="s">
        <v>60</v>
      </c>
      <c r="R2218" t="s">
        <v>67</v>
      </c>
    </row>
    <row r="2219" spans="1:18" x14ac:dyDescent="0.25">
      <c r="A2219" t="s">
        <v>30</v>
      </c>
      <c r="B2219" t="s">
        <v>36</v>
      </c>
      <c r="C2219" t="s">
        <v>49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0.32194689999999998</v>
      </c>
      <c r="H2219">
        <v>0.32194689999999998</v>
      </c>
      <c r="I2219">
        <v>66.973100000000002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4674</v>
      </c>
      <c r="P2219" t="s">
        <v>58</v>
      </c>
      <c r="Q2219" t="s">
        <v>60</v>
      </c>
    </row>
    <row r="2220" spans="1:18" x14ac:dyDescent="0.25">
      <c r="A2220" t="s">
        <v>28</v>
      </c>
      <c r="B2220" t="s">
        <v>36</v>
      </c>
      <c r="C2220" t="s">
        <v>49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2.9213</v>
      </c>
      <c r="H2220">
        <v>2.9213</v>
      </c>
      <c r="I2220">
        <v>66.973100000000002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4674</v>
      </c>
      <c r="P2220" t="s">
        <v>58</v>
      </c>
      <c r="Q2220" t="s">
        <v>60</v>
      </c>
    </row>
    <row r="2221" spans="1:18" x14ac:dyDescent="0.25">
      <c r="A2221" t="s">
        <v>29</v>
      </c>
      <c r="B2221" t="s">
        <v>36</v>
      </c>
      <c r="C2221" t="s">
        <v>49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1.2374620000000001</v>
      </c>
      <c r="H2221">
        <v>1.2374620000000001</v>
      </c>
      <c r="I2221">
        <v>66.973100000000002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4674</v>
      </c>
      <c r="P2221" t="s">
        <v>58</v>
      </c>
      <c r="Q2221" t="s">
        <v>60</v>
      </c>
    </row>
    <row r="2222" spans="1:18" x14ac:dyDescent="0.25">
      <c r="A2222" t="s">
        <v>43</v>
      </c>
      <c r="B2222" t="s">
        <v>36</v>
      </c>
      <c r="C2222" t="s">
        <v>49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13.654159999999999</v>
      </c>
      <c r="H2222">
        <v>13.654159999999999</v>
      </c>
      <c r="I2222">
        <v>66.973100000000002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4674</v>
      </c>
      <c r="P2222" t="s">
        <v>58</v>
      </c>
      <c r="Q2222" t="s">
        <v>60</v>
      </c>
    </row>
    <row r="2223" spans="1:18" x14ac:dyDescent="0.25">
      <c r="A2223" t="s">
        <v>30</v>
      </c>
      <c r="B2223" t="s">
        <v>36</v>
      </c>
      <c r="C2223" t="s">
        <v>50</v>
      </c>
      <c r="D2223" t="s">
        <v>47</v>
      </c>
      <c r="E2223">
        <v>3</v>
      </c>
      <c r="F2223" t="str">
        <f t="shared" si="34"/>
        <v>Average Per Ton1-in-2June Monthly System Peak Day30% Cycling3</v>
      </c>
      <c r="G2223">
        <v>0.32415119999999997</v>
      </c>
      <c r="H2223">
        <v>0.32415119999999997</v>
      </c>
      <c r="I2223">
        <v>61.187399999999997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1134</v>
      </c>
      <c r="P2223" t="s">
        <v>58</v>
      </c>
      <c r="Q2223" t="s">
        <v>60</v>
      </c>
      <c r="R2223" t="s">
        <v>68</v>
      </c>
    </row>
    <row r="2224" spans="1:18" x14ac:dyDescent="0.25">
      <c r="A2224" t="s">
        <v>28</v>
      </c>
      <c r="B2224" t="s">
        <v>36</v>
      </c>
      <c r="C2224" t="s">
        <v>50</v>
      </c>
      <c r="D2224" t="s">
        <v>47</v>
      </c>
      <c r="E2224">
        <v>3</v>
      </c>
      <c r="F2224" t="str">
        <f t="shared" si="34"/>
        <v>Average Per Premise1-in-2June Monthly System Peak Day30% Cycling3</v>
      </c>
      <c r="G2224">
        <v>3.5858159999999999</v>
      </c>
      <c r="H2224">
        <v>3.5858159999999999</v>
      </c>
      <c r="I2224">
        <v>61.187399999999997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1134</v>
      </c>
      <c r="P2224" t="s">
        <v>58</v>
      </c>
      <c r="Q2224" t="s">
        <v>60</v>
      </c>
      <c r="R2224" t="s">
        <v>68</v>
      </c>
    </row>
    <row r="2225" spans="1:18" x14ac:dyDescent="0.25">
      <c r="A2225" t="s">
        <v>29</v>
      </c>
      <c r="B2225" t="s">
        <v>36</v>
      </c>
      <c r="C2225" t="s">
        <v>50</v>
      </c>
      <c r="D2225" t="s">
        <v>47</v>
      </c>
      <c r="E2225">
        <v>3</v>
      </c>
      <c r="F2225" t="str">
        <f t="shared" si="34"/>
        <v>Average Per Device1-in-2June Monthly System Peak Day30% Cycling3</v>
      </c>
      <c r="G2225">
        <v>1.2538739999999999</v>
      </c>
      <c r="H2225">
        <v>1.2538739999999999</v>
      </c>
      <c r="I2225">
        <v>61.187399999999997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1134</v>
      </c>
      <c r="P2225" t="s">
        <v>58</v>
      </c>
      <c r="Q2225" t="s">
        <v>60</v>
      </c>
      <c r="R2225" t="s">
        <v>68</v>
      </c>
    </row>
    <row r="2226" spans="1:18" x14ac:dyDescent="0.25">
      <c r="A2226" t="s">
        <v>43</v>
      </c>
      <c r="B2226" t="s">
        <v>36</v>
      </c>
      <c r="C2226" t="s">
        <v>50</v>
      </c>
      <c r="D2226" t="s">
        <v>47</v>
      </c>
      <c r="E2226">
        <v>3</v>
      </c>
      <c r="F2226" t="str">
        <f t="shared" si="34"/>
        <v>Aggregate1-in-2June Monthly System Peak Day30% Cycling3</v>
      </c>
      <c r="G2226">
        <v>4.0663150000000003</v>
      </c>
      <c r="H2226">
        <v>4.0663150000000003</v>
      </c>
      <c r="I2226">
        <v>61.187399999999997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1134</v>
      </c>
      <c r="P2226" t="s">
        <v>58</v>
      </c>
      <c r="Q2226" t="s">
        <v>60</v>
      </c>
      <c r="R2226" t="s">
        <v>68</v>
      </c>
    </row>
    <row r="2227" spans="1:18" x14ac:dyDescent="0.25">
      <c r="A2227" t="s">
        <v>30</v>
      </c>
      <c r="B2227" t="s">
        <v>36</v>
      </c>
      <c r="C2227" t="s">
        <v>50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0.2850779</v>
      </c>
      <c r="H2227">
        <v>0.2850779</v>
      </c>
      <c r="I2227">
        <v>61.730899999999998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3540</v>
      </c>
      <c r="P2227" t="s">
        <v>58</v>
      </c>
      <c r="Q2227" t="s">
        <v>60</v>
      </c>
      <c r="R2227" t="s">
        <v>68</v>
      </c>
    </row>
    <row r="2228" spans="1:18" x14ac:dyDescent="0.25">
      <c r="A2228" t="s">
        <v>28</v>
      </c>
      <c r="B2228" t="s">
        <v>36</v>
      </c>
      <c r="C2228" t="s">
        <v>50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2.405179</v>
      </c>
      <c r="H2228">
        <v>2.405179</v>
      </c>
      <c r="I2228">
        <v>61.730899999999998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3540</v>
      </c>
      <c r="P2228" t="s">
        <v>58</v>
      </c>
      <c r="Q2228" t="s">
        <v>60</v>
      </c>
      <c r="R2228" t="s">
        <v>68</v>
      </c>
    </row>
    <row r="2229" spans="1:18" x14ac:dyDescent="0.25">
      <c r="A2229" t="s">
        <v>29</v>
      </c>
      <c r="B2229" t="s">
        <v>36</v>
      </c>
      <c r="C2229" t="s">
        <v>50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1.0928420000000001</v>
      </c>
      <c r="H2229">
        <v>1.0928420000000001</v>
      </c>
      <c r="I2229">
        <v>61.730899999999998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3540</v>
      </c>
      <c r="P2229" t="s">
        <v>58</v>
      </c>
      <c r="Q2229" t="s">
        <v>60</v>
      </c>
      <c r="R2229" t="s">
        <v>68</v>
      </c>
    </row>
    <row r="2230" spans="1:18" x14ac:dyDescent="0.25">
      <c r="A2230" t="s">
        <v>43</v>
      </c>
      <c r="B2230" t="s">
        <v>36</v>
      </c>
      <c r="C2230" t="s">
        <v>50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8.5143350000000009</v>
      </c>
      <c r="H2230">
        <v>8.5143339999999998</v>
      </c>
      <c r="I2230">
        <v>61.730899999999998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3540</v>
      </c>
      <c r="P2230" t="s">
        <v>58</v>
      </c>
      <c r="Q2230" t="s">
        <v>60</v>
      </c>
      <c r="R2230" t="s">
        <v>68</v>
      </c>
    </row>
    <row r="2231" spans="1:18" x14ac:dyDescent="0.25">
      <c r="A2231" t="s">
        <v>30</v>
      </c>
      <c r="B2231" t="s">
        <v>36</v>
      </c>
      <c r="C2231" t="s">
        <v>50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0.29455710000000002</v>
      </c>
      <c r="H2231">
        <v>0.29455710000000002</v>
      </c>
      <c r="I2231">
        <v>61.598999999999997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4674</v>
      </c>
      <c r="P2231" t="s">
        <v>58</v>
      </c>
      <c r="Q2231" t="s">
        <v>60</v>
      </c>
    </row>
    <row r="2232" spans="1:18" x14ac:dyDescent="0.25">
      <c r="A2232" t="s">
        <v>28</v>
      </c>
      <c r="B2232" t="s">
        <v>36</v>
      </c>
      <c r="C2232" t="s">
        <v>50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2.672768</v>
      </c>
      <c r="H2232">
        <v>2.672768</v>
      </c>
      <c r="I2232">
        <v>61.598999999999997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4674</v>
      </c>
      <c r="P2232" t="s">
        <v>58</v>
      </c>
      <c r="Q2232" t="s">
        <v>60</v>
      </c>
    </row>
    <row r="2233" spans="1:18" x14ac:dyDescent="0.25">
      <c r="A2233" t="s">
        <v>29</v>
      </c>
      <c r="B2233" t="s">
        <v>36</v>
      </c>
      <c r="C2233" t="s">
        <v>50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1.1321840000000001</v>
      </c>
      <c r="H2233">
        <v>1.1321840000000001</v>
      </c>
      <c r="I2233">
        <v>61.598999999999997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4674</v>
      </c>
      <c r="P2233" t="s">
        <v>58</v>
      </c>
      <c r="Q2233" t="s">
        <v>60</v>
      </c>
    </row>
    <row r="2234" spans="1:18" x14ac:dyDescent="0.25">
      <c r="A2234" t="s">
        <v>43</v>
      </c>
      <c r="B2234" t="s">
        <v>36</v>
      </c>
      <c r="C2234" t="s">
        <v>50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12.492520000000001</v>
      </c>
      <c r="H2234">
        <v>12.492520000000001</v>
      </c>
      <c r="I2234">
        <v>61.598999999999997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4674</v>
      </c>
      <c r="P2234" t="s">
        <v>58</v>
      </c>
      <c r="Q2234" t="s">
        <v>60</v>
      </c>
    </row>
    <row r="2235" spans="1:18" x14ac:dyDescent="0.25">
      <c r="A2235" t="s">
        <v>30</v>
      </c>
      <c r="B2235" t="s">
        <v>36</v>
      </c>
      <c r="C2235" t="s">
        <v>51</v>
      </c>
      <c r="D2235" t="s">
        <v>47</v>
      </c>
      <c r="E2235">
        <v>3</v>
      </c>
      <c r="F2235" t="str">
        <f t="shared" si="34"/>
        <v>Average Per Ton1-in-2May Monthly System Peak Day30% Cycling3</v>
      </c>
      <c r="G2235">
        <v>0.32357950000000002</v>
      </c>
      <c r="H2235">
        <v>0.32357950000000002</v>
      </c>
      <c r="I2235">
        <v>60.737400000000001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1134</v>
      </c>
      <c r="P2235" t="s">
        <v>58</v>
      </c>
      <c r="Q2235" t="s">
        <v>60</v>
      </c>
      <c r="R2235" t="s">
        <v>69</v>
      </c>
    </row>
    <row r="2236" spans="1:18" x14ac:dyDescent="0.25">
      <c r="A2236" t="s">
        <v>28</v>
      </c>
      <c r="B2236" t="s">
        <v>36</v>
      </c>
      <c r="C2236" t="s">
        <v>51</v>
      </c>
      <c r="D2236" t="s">
        <v>47</v>
      </c>
      <c r="E2236">
        <v>3</v>
      </c>
      <c r="F2236" t="str">
        <f t="shared" si="34"/>
        <v>Average Per Premise1-in-2May Monthly System Peak Day30% Cycling3</v>
      </c>
      <c r="G2236">
        <v>3.579491</v>
      </c>
      <c r="H2236">
        <v>3.579491</v>
      </c>
      <c r="I2236">
        <v>60.737400000000001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1134</v>
      </c>
      <c r="P2236" t="s">
        <v>58</v>
      </c>
      <c r="Q2236" t="s">
        <v>60</v>
      </c>
      <c r="R2236" t="s">
        <v>69</v>
      </c>
    </row>
    <row r="2237" spans="1:18" x14ac:dyDescent="0.25">
      <c r="A2237" t="s">
        <v>29</v>
      </c>
      <c r="B2237" t="s">
        <v>36</v>
      </c>
      <c r="C2237" t="s">
        <v>51</v>
      </c>
      <c r="D2237" t="s">
        <v>47</v>
      </c>
      <c r="E2237">
        <v>3</v>
      </c>
      <c r="F2237" t="str">
        <f t="shared" si="34"/>
        <v>Average Per Device1-in-2May Monthly System Peak Day30% Cycling3</v>
      </c>
      <c r="G2237">
        <v>1.251663</v>
      </c>
      <c r="H2237">
        <v>1.251663</v>
      </c>
      <c r="I2237">
        <v>60.737400000000001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1134</v>
      </c>
      <c r="P2237" t="s">
        <v>58</v>
      </c>
      <c r="Q2237" t="s">
        <v>60</v>
      </c>
      <c r="R2237" t="s">
        <v>69</v>
      </c>
    </row>
    <row r="2238" spans="1:18" x14ac:dyDescent="0.25">
      <c r="A2238" t="s">
        <v>43</v>
      </c>
      <c r="B2238" t="s">
        <v>36</v>
      </c>
      <c r="C2238" t="s">
        <v>51</v>
      </c>
      <c r="D2238" t="s">
        <v>47</v>
      </c>
      <c r="E2238">
        <v>3</v>
      </c>
      <c r="F2238" t="str">
        <f t="shared" si="34"/>
        <v>Aggregate1-in-2May Monthly System Peak Day30% Cycling3</v>
      </c>
      <c r="G2238">
        <v>4.0591429999999997</v>
      </c>
      <c r="H2238">
        <v>4.0591429999999997</v>
      </c>
      <c r="I2238">
        <v>60.737400000000001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1134</v>
      </c>
      <c r="P2238" t="s">
        <v>58</v>
      </c>
      <c r="Q2238" t="s">
        <v>60</v>
      </c>
      <c r="R2238" t="s">
        <v>69</v>
      </c>
    </row>
    <row r="2239" spans="1:18" x14ac:dyDescent="0.25">
      <c r="A2239" t="s">
        <v>30</v>
      </c>
      <c r="B2239" t="s">
        <v>36</v>
      </c>
      <c r="C2239" t="s">
        <v>51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0.28276610000000002</v>
      </c>
      <c r="H2239">
        <v>0.28276610000000002</v>
      </c>
      <c r="I2239">
        <v>61.224899999999998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3540</v>
      </c>
      <c r="P2239" t="s">
        <v>58</v>
      </c>
      <c r="Q2239" t="s">
        <v>60</v>
      </c>
      <c r="R2239" t="s">
        <v>69</v>
      </c>
    </row>
    <row r="2240" spans="1:18" x14ac:dyDescent="0.25">
      <c r="A2240" t="s">
        <v>28</v>
      </c>
      <c r="B2240" t="s">
        <v>36</v>
      </c>
      <c r="C2240" t="s">
        <v>51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2.385675</v>
      </c>
      <c r="H2240">
        <v>2.385675</v>
      </c>
      <c r="I2240">
        <v>61.224899999999998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3540</v>
      </c>
      <c r="P2240" t="s">
        <v>58</v>
      </c>
      <c r="Q2240" t="s">
        <v>60</v>
      </c>
      <c r="R2240" t="s">
        <v>69</v>
      </c>
    </row>
    <row r="2241" spans="1:18" x14ac:dyDescent="0.25">
      <c r="A2241" t="s">
        <v>29</v>
      </c>
      <c r="B2241" t="s">
        <v>36</v>
      </c>
      <c r="C2241" t="s">
        <v>51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1.0839799999999999</v>
      </c>
      <c r="H2241">
        <v>1.0839799999999999</v>
      </c>
      <c r="I2241">
        <v>61.224899999999998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3540</v>
      </c>
      <c r="P2241" t="s">
        <v>58</v>
      </c>
      <c r="Q2241" t="s">
        <v>60</v>
      </c>
      <c r="R2241" t="s">
        <v>69</v>
      </c>
    </row>
    <row r="2242" spans="1:18" x14ac:dyDescent="0.25">
      <c r="A2242" t="s">
        <v>43</v>
      </c>
      <c r="B2242" t="s">
        <v>36</v>
      </c>
      <c r="C2242" t="s">
        <v>51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8.4452909999999992</v>
      </c>
      <c r="H2242">
        <v>8.4452909999999992</v>
      </c>
      <c r="I2242">
        <v>61.224899999999998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3540</v>
      </c>
      <c r="P2242" t="s">
        <v>58</v>
      </c>
      <c r="Q2242" t="s">
        <v>60</v>
      </c>
      <c r="R2242" t="s">
        <v>69</v>
      </c>
    </row>
    <row r="2243" spans="1:18" x14ac:dyDescent="0.25">
      <c r="A2243" t="s">
        <v>30</v>
      </c>
      <c r="B2243" t="s">
        <v>36</v>
      </c>
      <c r="C2243" t="s">
        <v>51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0.29266740000000002</v>
      </c>
      <c r="H2243">
        <v>0.29266740000000002</v>
      </c>
      <c r="I2243">
        <v>61.1066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4674</v>
      </c>
      <c r="P2243" t="s">
        <v>58</v>
      </c>
      <c r="Q2243" t="s">
        <v>60</v>
      </c>
    </row>
    <row r="2244" spans="1:18" x14ac:dyDescent="0.25">
      <c r="A2244" t="s">
        <v>28</v>
      </c>
      <c r="B2244" t="s">
        <v>36</v>
      </c>
      <c r="C2244" t="s">
        <v>51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2.6556220000000001</v>
      </c>
      <c r="H2244">
        <v>2.6556220000000001</v>
      </c>
      <c r="I2244">
        <v>61.1066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4674</v>
      </c>
      <c r="P2244" t="s">
        <v>58</v>
      </c>
      <c r="Q2244" t="s">
        <v>60</v>
      </c>
    </row>
    <row r="2245" spans="1:18" x14ac:dyDescent="0.25">
      <c r="A2245" t="s">
        <v>29</v>
      </c>
      <c r="B2245" t="s">
        <v>36</v>
      </c>
      <c r="C2245" t="s">
        <v>51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1.1249210000000001</v>
      </c>
      <c r="H2245">
        <v>1.1249210000000001</v>
      </c>
      <c r="I2245">
        <v>61.1066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4674</v>
      </c>
      <c r="P2245" t="s">
        <v>58</v>
      </c>
      <c r="Q2245" t="s">
        <v>60</v>
      </c>
    </row>
    <row r="2246" spans="1:18" x14ac:dyDescent="0.25">
      <c r="A2246" t="s">
        <v>43</v>
      </c>
      <c r="B2246" t="s">
        <v>36</v>
      </c>
      <c r="C2246" t="s">
        <v>51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12.412380000000001</v>
      </c>
      <c r="H2246">
        <v>12.412380000000001</v>
      </c>
      <c r="I2246">
        <v>61.1066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4674</v>
      </c>
      <c r="P2246" t="s">
        <v>58</v>
      </c>
      <c r="Q2246" t="s">
        <v>60</v>
      </c>
    </row>
    <row r="2247" spans="1:18" x14ac:dyDescent="0.25">
      <c r="A2247" t="s">
        <v>30</v>
      </c>
      <c r="B2247" t="s">
        <v>36</v>
      </c>
      <c r="C2247" t="s">
        <v>52</v>
      </c>
      <c r="D2247" t="s">
        <v>47</v>
      </c>
      <c r="E2247">
        <v>3</v>
      </c>
      <c r="F2247" t="str">
        <f t="shared" si="35"/>
        <v>Average Per Ton1-in-2October Monthly System Peak Day30% Cycling3</v>
      </c>
      <c r="G2247">
        <v>0.33538269999999998</v>
      </c>
      <c r="H2247">
        <v>0.33538269999999998</v>
      </c>
      <c r="I2247">
        <v>63.660899999999998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1134</v>
      </c>
      <c r="P2247" t="s">
        <v>58</v>
      </c>
      <c r="Q2247" t="s">
        <v>60</v>
      </c>
      <c r="R2247" t="s">
        <v>70</v>
      </c>
    </row>
    <row r="2248" spans="1:18" x14ac:dyDescent="0.25">
      <c r="A2248" t="s">
        <v>28</v>
      </c>
      <c r="B2248" t="s">
        <v>36</v>
      </c>
      <c r="C2248" t="s">
        <v>52</v>
      </c>
      <c r="D2248" t="s">
        <v>47</v>
      </c>
      <c r="E2248">
        <v>3</v>
      </c>
      <c r="F2248" t="str">
        <f t="shared" si="35"/>
        <v>Average Per Premise1-in-2October Monthly System Peak Day30% Cycling3</v>
      </c>
      <c r="G2248">
        <v>3.7100599999999999</v>
      </c>
      <c r="H2248">
        <v>3.7100599999999999</v>
      </c>
      <c r="I2248">
        <v>63.660899999999998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1134</v>
      </c>
      <c r="P2248" t="s">
        <v>58</v>
      </c>
      <c r="Q2248" t="s">
        <v>60</v>
      </c>
      <c r="R2248" t="s">
        <v>70</v>
      </c>
    </row>
    <row r="2249" spans="1:18" x14ac:dyDescent="0.25">
      <c r="A2249" t="s">
        <v>29</v>
      </c>
      <c r="B2249" t="s">
        <v>36</v>
      </c>
      <c r="C2249" t="s">
        <v>52</v>
      </c>
      <c r="D2249" t="s">
        <v>47</v>
      </c>
      <c r="E2249">
        <v>3</v>
      </c>
      <c r="F2249" t="str">
        <f t="shared" si="35"/>
        <v>Average Per Device1-in-2October Monthly System Peak Day30% Cycling3</v>
      </c>
      <c r="G2249">
        <v>1.29732</v>
      </c>
      <c r="H2249">
        <v>1.29732</v>
      </c>
      <c r="I2249">
        <v>63.660899999999998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1134</v>
      </c>
      <c r="P2249" t="s">
        <v>58</v>
      </c>
      <c r="Q2249" t="s">
        <v>60</v>
      </c>
      <c r="R2249" t="s">
        <v>70</v>
      </c>
    </row>
    <row r="2250" spans="1:18" x14ac:dyDescent="0.25">
      <c r="A2250" t="s">
        <v>43</v>
      </c>
      <c r="B2250" t="s">
        <v>36</v>
      </c>
      <c r="C2250" t="s">
        <v>52</v>
      </c>
      <c r="D2250" t="s">
        <v>47</v>
      </c>
      <c r="E2250">
        <v>3</v>
      </c>
      <c r="F2250" t="str">
        <f t="shared" si="35"/>
        <v>Aggregate1-in-2October Monthly System Peak Day30% Cycling3</v>
      </c>
      <c r="G2250">
        <v>4.2072079999999996</v>
      </c>
      <c r="H2250">
        <v>4.2072079999999996</v>
      </c>
      <c r="I2250">
        <v>63.660899999999998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1134</v>
      </c>
      <c r="P2250" t="s">
        <v>58</v>
      </c>
      <c r="Q2250" t="s">
        <v>60</v>
      </c>
      <c r="R2250" t="s">
        <v>70</v>
      </c>
    </row>
    <row r="2251" spans="1:18" x14ac:dyDescent="0.25">
      <c r="A2251" t="s">
        <v>30</v>
      </c>
      <c r="B2251" t="s">
        <v>36</v>
      </c>
      <c r="C2251" t="s">
        <v>52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0.30718030000000002</v>
      </c>
      <c r="H2251">
        <v>0.30718030000000002</v>
      </c>
      <c r="I2251">
        <v>63.986600000000003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3540</v>
      </c>
      <c r="P2251" t="s">
        <v>58</v>
      </c>
      <c r="Q2251" t="s">
        <v>60</v>
      </c>
      <c r="R2251" t="s">
        <v>70</v>
      </c>
    </row>
    <row r="2252" spans="1:18" x14ac:dyDescent="0.25">
      <c r="A2252" t="s">
        <v>28</v>
      </c>
      <c r="B2252" t="s">
        <v>36</v>
      </c>
      <c r="C2252" t="s">
        <v>52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2.5916549999999998</v>
      </c>
      <c r="H2252">
        <v>2.5916549999999998</v>
      </c>
      <c r="I2252">
        <v>63.986600000000003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3540</v>
      </c>
      <c r="P2252" t="s">
        <v>58</v>
      </c>
      <c r="Q2252" t="s">
        <v>60</v>
      </c>
      <c r="R2252" t="s">
        <v>70</v>
      </c>
    </row>
    <row r="2253" spans="1:18" x14ac:dyDescent="0.25">
      <c r="A2253" t="s">
        <v>29</v>
      </c>
      <c r="B2253" t="s">
        <v>36</v>
      </c>
      <c r="C2253" t="s">
        <v>52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1.1775720000000001</v>
      </c>
      <c r="H2253">
        <v>1.1775720000000001</v>
      </c>
      <c r="I2253">
        <v>63.986600000000003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3540</v>
      </c>
      <c r="P2253" t="s">
        <v>58</v>
      </c>
      <c r="Q2253" t="s">
        <v>60</v>
      </c>
      <c r="R2253" t="s">
        <v>70</v>
      </c>
    </row>
    <row r="2254" spans="1:18" x14ac:dyDescent="0.25">
      <c r="A2254" t="s">
        <v>43</v>
      </c>
      <c r="B2254" t="s">
        <v>36</v>
      </c>
      <c r="C2254" t="s">
        <v>52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9.1744599999999998</v>
      </c>
      <c r="H2254">
        <v>9.1744599999999998</v>
      </c>
      <c r="I2254">
        <v>63.986600000000003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3540</v>
      </c>
      <c r="P2254" t="s">
        <v>58</v>
      </c>
      <c r="Q2254" t="s">
        <v>60</v>
      </c>
      <c r="R2254" t="s">
        <v>70</v>
      </c>
    </row>
    <row r="2255" spans="1:18" x14ac:dyDescent="0.25">
      <c r="A2255" t="s">
        <v>30</v>
      </c>
      <c r="B2255" t="s">
        <v>36</v>
      </c>
      <c r="C2255" t="s">
        <v>52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0.31402219999999997</v>
      </c>
      <c r="H2255">
        <v>0.31402219999999997</v>
      </c>
      <c r="I2255">
        <v>63.907499999999999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4674</v>
      </c>
      <c r="P2255" t="s">
        <v>58</v>
      </c>
      <c r="Q2255" t="s">
        <v>60</v>
      </c>
    </row>
    <row r="2256" spans="1:18" x14ac:dyDescent="0.25">
      <c r="A2256" t="s">
        <v>28</v>
      </c>
      <c r="B2256" t="s">
        <v>36</v>
      </c>
      <c r="C2256" t="s">
        <v>52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2.8493919999999999</v>
      </c>
      <c r="H2256">
        <v>2.8493919999999999</v>
      </c>
      <c r="I2256">
        <v>63.907499999999999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4674</v>
      </c>
      <c r="P2256" t="s">
        <v>58</v>
      </c>
      <c r="Q2256" t="s">
        <v>60</v>
      </c>
    </row>
    <row r="2257" spans="1:18" x14ac:dyDescent="0.25">
      <c r="A2257" t="s">
        <v>29</v>
      </c>
      <c r="B2257" t="s">
        <v>36</v>
      </c>
      <c r="C2257" t="s">
        <v>52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1.2070019999999999</v>
      </c>
      <c r="H2257">
        <v>1.2070019999999999</v>
      </c>
      <c r="I2257">
        <v>63.907499999999999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4674</v>
      </c>
      <c r="P2257" t="s">
        <v>58</v>
      </c>
      <c r="Q2257" t="s">
        <v>60</v>
      </c>
    </row>
    <row r="2258" spans="1:18" x14ac:dyDescent="0.25">
      <c r="A2258" t="s">
        <v>43</v>
      </c>
      <c r="B2258" t="s">
        <v>36</v>
      </c>
      <c r="C2258" t="s">
        <v>52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13.318059999999999</v>
      </c>
      <c r="H2258">
        <v>13.318059999999999</v>
      </c>
      <c r="I2258">
        <v>63.907499999999999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4674</v>
      </c>
      <c r="P2258" t="s">
        <v>58</v>
      </c>
      <c r="Q2258" t="s">
        <v>60</v>
      </c>
    </row>
    <row r="2259" spans="1:18" x14ac:dyDescent="0.25">
      <c r="A2259" t="s">
        <v>30</v>
      </c>
      <c r="B2259" t="s">
        <v>36</v>
      </c>
      <c r="C2259" t="s">
        <v>53</v>
      </c>
      <c r="D2259" t="s">
        <v>47</v>
      </c>
      <c r="E2259">
        <v>3</v>
      </c>
      <c r="F2259" t="str">
        <f t="shared" si="35"/>
        <v>Average Per Ton1-in-2September Monthly System Peak Day30% Cycling3</v>
      </c>
      <c r="G2259">
        <v>0.35227530000000001</v>
      </c>
      <c r="H2259">
        <v>0.35227530000000001</v>
      </c>
      <c r="I2259">
        <v>66.623599999999996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1134</v>
      </c>
      <c r="P2259" t="s">
        <v>58</v>
      </c>
      <c r="Q2259" t="s">
        <v>60</v>
      </c>
      <c r="R2259" t="s">
        <v>71</v>
      </c>
    </row>
    <row r="2260" spans="1:18" x14ac:dyDescent="0.25">
      <c r="A2260" t="s">
        <v>28</v>
      </c>
      <c r="B2260" t="s">
        <v>36</v>
      </c>
      <c r="C2260" t="s">
        <v>53</v>
      </c>
      <c r="D2260" t="s">
        <v>47</v>
      </c>
      <c r="E2260">
        <v>3</v>
      </c>
      <c r="F2260" t="str">
        <f t="shared" si="35"/>
        <v>Average Per Premise1-in-2September Monthly System Peak Day30% Cycling3</v>
      </c>
      <c r="G2260">
        <v>3.8969299999999998</v>
      </c>
      <c r="H2260">
        <v>3.8969299999999998</v>
      </c>
      <c r="I2260">
        <v>66.623599999999996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1134</v>
      </c>
      <c r="P2260" t="s">
        <v>58</v>
      </c>
      <c r="Q2260" t="s">
        <v>60</v>
      </c>
      <c r="R2260" t="s">
        <v>71</v>
      </c>
    </row>
    <row r="2261" spans="1:18" x14ac:dyDescent="0.25">
      <c r="A2261" t="s">
        <v>29</v>
      </c>
      <c r="B2261" t="s">
        <v>36</v>
      </c>
      <c r="C2261" t="s">
        <v>53</v>
      </c>
      <c r="D2261" t="s">
        <v>47</v>
      </c>
      <c r="E2261">
        <v>3</v>
      </c>
      <c r="F2261" t="str">
        <f t="shared" si="35"/>
        <v>Average Per Device1-in-2September Monthly System Peak Day30% Cycling3</v>
      </c>
      <c r="G2261">
        <v>1.3626640000000001</v>
      </c>
      <c r="H2261">
        <v>1.3626640000000001</v>
      </c>
      <c r="I2261">
        <v>66.623599999999996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1134</v>
      </c>
      <c r="P2261" t="s">
        <v>58</v>
      </c>
      <c r="Q2261" t="s">
        <v>60</v>
      </c>
      <c r="R2261" t="s">
        <v>71</v>
      </c>
    </row>
    <row r="2262" spans="1:18" x14ac:dyDescent="0.25">
      <c r="A2262" t="s">
        <v>43</v>
      </c>
      <c r="B2262" t="s">
        <v>36</v>
      </c>
      <c r="C2262" t="s">
        <v>53</v>
      </c>
      <c r="D2262" t="s">
        <v>47</v>
      </c>
      <c r="E2262">
        <v>3</v>
      </c>
      <c r="F2262" t="str">
        <f t="shared" si="35"/>
        <v>Aggregate1-in-2September Monthly System Peak Day30% Cycling3</v>
      </c>
      <c r="G2262">
        <v>4.4191180000000001</v>
      </c>
      <c r="H2262">
        <v>4.4191180000000001</v>
      </c>
      <c r="I2262">
        <v>66.623599999999996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1134</v>
      </c>
      <c r="P2262" t="s">
        <v>58</v>
      </c>
      <c r="Q2262" t="s">
        <v>60</v>
      </c>
      <c r="R2262" t="s">
        <v>71</v>
      </c>
    </row>
    <row r="2263" spans="1:18" x14ac:dyDescent="0.25">
      <c r="A2263" t="s">
        <v>30</v>
      </c>
      <c r="B2263" t="s">
        <v>36</v>
      </c>
      <c r="C2263" t="s">
        <v>53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0.34106449999999999</v>
      </c>
      <c r="H2263">
        <v>0.34106439999999999</v>
      </c>
      <c r="I2263">
        <v>66.868600000000001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3540</v>
      </c>
      <c r="P2263" t="s">
        <v>58</v>
      </c>
      <c r="Q2263" t="s">
        <v>60</v>
      </c>
      <c r="R2263" t="s">
        <v>71</v>
      </c>
    </row>
    <row r="2264" spans="1:18" x14ac:dyDescent="0.25">
      <c r="A2264" t="s">
        <v>28</v>
      </c>
      <c r="B2264" t="s">
        <v>36</v>
      </c>
      <c r="C2264" t="s">
        <v>53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2.8775339999999998</v>
      </c>
      <c r="H2264">
        <v>2.8775339999999998</v>
      </c>
      <c r="I2264">
        <v>66.868600000000001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3540</v>
      </c>
      <c r="P2264" t="s">
        <v>58</v>
      </c>
      <c r="Q2264" t="s">
        <v>60</v>
      </c>
      <c r="R2264" t="s">
        <v>71</v>
      </c>
    </row>
    <row r="2265" spans="1:18" x14ac:dyDescent="0.25">
      <c r="A2265" t="s">
        <v>29</v>
      </c>
      <c r="B2265" t="s">
        <v>36</v>
      </c>
      <c r="C2265" t="s">
        <v>53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1.307466</v>
      </c>
      <c r="H2265">
        <v>1.307466</v>
      </c>
      <c r="I2265">
        <v>66.868600000000001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3540</v>
      </c>
      <c r="P2265" t="s">
        <v>58</v>
      </c>
      <c r="Q2265" t="s">
        <v>60</v>
      </c>
      <c r="R2265" t="s">
        <v>71</v>
      </c>
    </row>
    <row r="2266" spans="1:18" x14ac:dyDescent="0.25">
      <c r="A2266" t="s">
        <v>43</v>
      </c>
      <c r="B2266" t="s">
        <v>36</v>
      </c>
      <c r="C2266" t="s">
        <v>53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10.18647</v>
      </c>
      <c r="H2266">
        <v>10.18647</v>
      </c>
      <c r="I2266">
        <v>66.868600000000001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3540</v>
      </c>
      <c r="P2266" t="s">
        <v>58</v>
      </c>
      <c r="Q2266" t="s">
        <v>60</v>
      </c>
      <c r="R2266" t="s">
        <v>71</v>
      </c>
    </row>
    <row r="2267" spans="1:18" x14ac:dyDescent="0.25">
      <c r="A2267" t="s">
        <v>30</v>
      </c>
      <c r="B2267" t="s">
        <v>36</v>
      </c>
      <c r="C2267" t="s">
        <v>53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0.34378419999999998</v>
      </c>
      <c r="H2267">
        <v>0.34378419999999998</v>
      </c>
      <c r="I2267">
        <v>66.809200000000004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4674</v>
      </c>
      <c r="P2267" t="s">
        <v>58</v>
      </c>
      <c r="Q2267" t="s">
        <v>60</v>
      </c>
    </row>
    <row r="2268" spans="1:18" x14ac:dyDescent="0.25">
      <c r="A2268" t="s">
        <v>28</v>
      </c>
      <c r="B2268" t="s">
        <v>36</v>
      </c>
      <c r="C2268" t="s">
        <v>53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3.1194480000000002</v>
      </c>
      <c r="H2268">
        <v>3.1194480000000002</v>
      </c>
      <c r="I2268">
        <v>66.809200000000004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4674</v>
      </c>
      <c r="P2268" t="s">
        <v>58</v>
      </c>
      <c r="Q2268" t="s">
        <v>60</v>
      </c>
    </row>
    <row r="2269" spans="1:18" x14ac:dyDescent="0.25">
      <c r="A2269" t="s">
        <v>29</v>
      </c>
      <c r="B2269" t="s">
        <v>36</v>
      </c>
      <c r="C2269" t="s">
        <v>53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1.3213980000000001</v>
      </c>
      <c r="H2269">
        <v>1.3213980000000001</v>
      </c>
      <c r="I2269">
        <v>66.809200000000004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4674</v>
      </c>
      <c r="P2269" t="s">
        <v>58</v>
      </c>
      <c r="Q2269" t="s">
        <v>60</v>
      </c>
    </row>
    <row r="2270" spans="1:18" x14ac:dyDescent="0.25">
      <c r="A2270" t="s">
        <v>43</v>
      </c>
      <c r="B2270" t="s">
        <v>36</v>
      </c>
      <c r="C2270" t="s">
        <v>53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14.580299999999999</v>
      </c>
      <c r="H2270">
        <v>14.580299999999999</v>
      </c>
      <c r="I2270">
        <v>66.809200000000004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4674</v>
      </c>
      <c r="P2270" t="s">
        <v>58</v>
      </c>
      <c r="Q2270" t="s">
        <v>60</v>
      </c>
    </row>
    <row r="2271" spans="1:18" x14ac:dyDescent="0.25">
      <c r="A2271" t="s">
        <v>30</v>
      </c>
      <c r="B2271" t="s">
        <v>36</v>
      </c>
      <c r="C2271" t="s">
        <v>48</v>
      </c>
      <c r="D2271" t="s">
        <v>47</v>
      </c>
      <c r="E2271">
        <v>4</v>
      </c>
      <c r="F2271" t="str">
        <f t="shared" si="35"/>
        <v>Average Per Ton1-in-2August Monthly System Peak Day30% Cycling4</v>
      </c>
      <c r="G2271">
        <v>0.34581499999999998</v>
      </c>
      <c r="H2271">
        <v>0.34581499999999998</v>
      </c>
      <c r="I2271">
        <v>70.396000000000001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1134</v>
      </c>
      <c r="P2271" t="s">
        <v>58</v>
      </c>
      <c r="Q2271" t="s">
        <v>60</v>
      </c>
      <c r="R2271" t="s">
        <v>66</v>
      </c>
    </row>
    <row r="2272" spans="1:18" x14ac:dyDescent="0.25">
      <c r="A2272" t="s">
        <v>28</v>
      </c>
      <c r="B2272" t="s">
        <v>36</v>
      </c>
      <c r="C2272" t="s">
        <v>48</v>
      </c>
      <c r="D2272" t="s">
        <v>47</v>
      </c>
      <c r="E2272">
        <v>4</v>
      </c>
      <c r="F2272" t="str">
        <f t="shared" si="35"/>
        <v>Average Per Premise1-in-2August Monthly System Peak Day30% Cycling4</v>
      </c>
      <c r="G2272">
        <v>3.8254640000000002</v>
      </c>
      <c r="H2272">
        <v>3.8254640000000002</v>
      </c>
      <c r="I2272">
        <v>70.396000000000001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1134</v>
      </c>
      <c r="P2272" t="s">
        <v>58</v>
      </c>
      <c r="Q2272" t="s">
        <v>60</v>
      </c>
      <c r="R2272" t="s">
        <v>66</v>
      </c>
    </row>
    <row r="2273" spans="1:18" x14ac:dyDescent="0.25">
      <c r="A2273" t="s">
        <v>29</v>
      </c>
      <c r="B2273" t="s">
        <v>36</v>
      </c>
      <c r="C2273" t="s">
        <v>48</v>
      </c>
      <c r="D2273" t="s">
        <v>47</v>
      </c>
      <c r="E2273">
        <v>4</v>
      </c>
      <c r="F2273" t="str">
        <f t="shared" si="35"/>
        <v>Average Per Device1-in-2August Monthly System Peak Day30% Cycling4</v>
      </c>
      <c r="G2273">
        <v>1.337674</v>
      </c>
      <c r="H2273">
        <v>1.337674</v>
      </c>
      <c r="I2273">
        <v>70.396000000000001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1134</v>
      </c>
      <c r="P2273" t="s">
        <v>58</v>
      </c>
      <c r="Q2273" t="s">
        <v>60</v>
      </c>
      <c r="R2273" t="s">
        <v>66</v>
      </c>
    </row>
    <row r="2274" spans="1:18" x14ac:dyDescent="0.25">
      <c r="A2274" t="s">
        <v>43</v>
      </c>
      <c r="B2274" t="s">
        <v>36</v>
      </c>
      <c r="C2274" t="s">
        <v>48</v>
      </c>
      <c r="D2274" t="s">
        <v>47</v>
      </c>
      <c r="E2274">
        <v>4</v>
      </c>
      <c r="F2274" t="str">
        <f t="shared" si="35"/>
        <v>Aggregate1-in-2August Monthly System Peak Day30% Cycling4</v>
      </c>
      <c r="G2274">
        <v>4.338076</v>
      </c>
      <c r="H2274">
        <v>4.338076</v>
      </c>
      <c r="I2274">
        <v>70.396000000000001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1134</v>
      </c>
      <c r="P2274" t="s">
        <v>58</v>
      </c>
      <c r="Q2274" t="s">
        <v>60</v>
      </c>
      <c r="R2274" t="s">
        <v>66</v>
      </c>
    </row>
    <row r="2275" spans="1:18" x14ac:dyDescent="0.25">
      <c r="A2275" t="s">
        <v>30</v>
      </c>
      <c r="B2275" t="s">
        <v>36</v>
      </c>
      <c r="C2275" t="s">
        <v>48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0.33488820000000002</v>
      </c>
      <c r="H2275">
        <v>0.33488820000000002</v>
      </c>
      <c r="I2275">
        <v>70.507099999999994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3540</v>
      </c>
      <c r="P2275" t="s">
        <v>58</v>
      </c>
      <c r="Q2275" t="s">
        <v>60</v>
      </c>
      <c r="R2275" t="s">
        <v>66</v>
      </c>
    </row>
    <row r="2276" spans="1:18" x14ac:dyDescent="0.25">
      <c r="A2276" t="s">
        <v>28</v>
      </c>
      <c r="B2276" t="s">
        <v>36</v>
      </c>
      <c r="C2276" t="s">
        <v>48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2.8254250000000001</v>
      </c>
      <c r="H2276">
        <v>2.8254250000000001</v>
      </c>
      <c r="I2276">
        <v>70.507099999999994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3540</v>
      </c>
      <c r="P2276" t="s">
        <v>58</v>
      </c>
      <c r="Q2276" t="s">
        <v>60</v>
      </c>
      <c r="R2276" t="s">
        <v>66</v>
      </c>
    </row>
    <row r="2277" spans="1:18" x14ac:dyDescent="0.25">
      <c r="A2277" t="s">
        <v>29</v>
      </c>
      <c r="B2277" t="s">
        <v>36</v>
      </c>
      <c r="C2277" t="s">
        <v>48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1.28379</v>
      </c>
      <c r="H2277">
        <v>1.28379</v>
      </c>
      <c r="I2277">
        <v>70.507099999999994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3540</v>
      </c>
      <c r="P2277" t="s">
        <v>58</v>
      </c>
      <c r="Q2277" t="s">
        <v>60</v>
      </c>
      <c r="R2277" t="s">
        <v>66</v>
      </c>
    </row>
    <row r="2278" spans="1:18" x14ac:dyDescent="0.25">
      <c r="A2278" t="s">
        <v>43</v>
      </c>
      <c r="B2278" t="s">
        <v>36</v>
      </c>
      <c r="C2278" t="s">
        <v>48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10.002000000000001</v>
      </c>
      <c r="H2278">
        <v>10.002000000000001</v>
      </c>
      <c r="I2278">
        <v>70.507099999999994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3540</v>
      </c>
      <c r="P2278" t="s">
        <v>58</v>
      </c>
      <c r="Q2278" t="s">
        <v>60</v>
      </c>
      <c r="R2278" t="s">
        <v>66</v>
      </c>
    </row>
    <row r="2279" spans="1:18" x14ac:dyDescent="0.25">
      <c r="A2279" t="s">
        <v>30</v>
      </c>
      <c r="B2279" t="s">
        <v>36</v>
      </c>
      <c r="C2279" t="s">
        <v>48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0.33753899999999998</v>
      </c>
      <c r="H2279">
        <v>0.33753899999999998</v>
      </c>
      <c r="I2279">
        <v>70.480199999999996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4674</v>
      </c>
      <c r="P2279" t="s">
        <v>58</v>
      </c>
      <c r="Q2279" t="s">
        <v>60</v>
      </c>
    </row>
    <row r="2280" spans="1:18" x14ac:dyDescent="0.25">
      <c r="A2280" t="s">
        <v>28</v>
      </c>
      <c r="B2280" t="s">
        <v>36</v>
      </c>
      <c r="C2280" t="s">
        <v>48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3.0627800000000001</v>
      </c>
      <c r="H2280">
        <v>3.0627800000000001</v>
      </c>
      <c r="I2280">
        <v>70.480199999999996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4674</v>
      </c>
      <c r="P2280" t="s">
        <v>58</v>
      </c>
      <c r="Q2280" t="s">
        <v>60</v>
      </c>
    </row>
    <row r="2281" spans="1:18" x14ac:dyDescent="0.25">
      <c r="A2281" t="s">
        <v>29</v>
      </c>
      <c r="B2281" t="s">
        <v>36</v>
      </c>
      <c r="C2281" t="s">
        <v>48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1.297393</v>
      </c>
      <c r="H2281">
        <v>1.297393</v>
      </c>
      <c r="I2281">
        <v>70.480199999999996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4674</v>
      </c>
      <c r="P2281" t="s">
        <v>58</v>
      </c>
      <c r="Q2281" t="s">
        <v>60</v>
      </c>
    </row>
    <row r="2282" spans="1:18" x14ac:dyDescent="0.25">
      <c r="A2282" t="s">
        <v>43</v>
      </c>
      <c r="B2282" t="s">
        <v>36</v>
      </c>
      <c r="C2282" t="s">
        <v>48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14.315440000000001</v>
      </c>
      <c r="H2282">
        <v>14.315429999999999</v>
      </c>
      <c r="I2282">
        <v>70.480199999999996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4674</v>
      </c>
      <c r="P2282" t="s">
        <v>58</v>
      </c>
      <c r="Q2282" t="s">
        <v>60</v>
      </c>
    </row>
    <row r="2283" spans="1:18" x14ac:dyDescent="0.25">
      <c r="A2283" t="s">
        <v>30</v>
      </c>
      <c r="B2283" t="s">
        <v>36</v>
      </c>
      <c r="C2283" t="s">
        <v>37</v>
      </c>
      <c r="D2283" t="s">
        <v>47</v>
      </c>
      <c r="E2283">
        <v>4</v>
      </c>
      <c r="F2283" t="str">
        <f t="shared" si="35"/>
        <v>Average Per Ton1-in-2August Typical Event Day30% Cycling4</v>
      </c>
      <c r="G2283">
        <v>0.33755619999999997</v>
      </c>
      <c r="H2283">
        <v>0.33755619999999997</v>
      </c>
      <c r="I2283">
        <v>65.928399999999996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1134</v>
      </c>
      <c r="P2283" t="s">
        <v>58</v>
      </c>
      <c r="Q2283" t="s">
        <v>60</v>
      </c>
      <c r="R2283" t="s">
        <v>66</v>
      </c>
    </row>
    <row r="2284" spans="1:18" x14ac:dyDescent="0.25">
      <c r="A2284" t="s">
        <v>28</v>
      </c>
      <c r="B2284" t="s">
        <v>36</v>
      </c>
      <c r="C2284" t="s">
        <v>37</v>
      </c>
      <c r="D2284" t="s">
        <v>47</v>
      </c>
      <c r="E2284">
        <v>4</v>
      </c>
      <c r="F2284" t="str">
        <f t="shared" si="35"/>
        <v>Average Per Premise1-in-2August Typical Event Day30% Cycling4</v>
      </c>
      <c r="G2284">
        <v>3.7341039999999999</v>
      </c>
      <c r="H2284">
        <v>3.7341039999999999</v>
      </c>
      <c r="I2284">
        <v>65.928399999999996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1134</v>
      </c>
      <c r="P2284" t="s">
        <v>58</v>
      </c>
      <c r="Q2284" t="s">
        <v>60</v>
      </c>
      <c r="R2284" t="s">
        <v>66</v>
      </c>
    </row>
    <row r="2285" spans="1:18" x14ac:dyDescent="0.25">
      <c r="A2285" t="s">
        <v>29</v>
      </c>
      <c r="B2285" t="s">
        <v>36</v>
      </c>
      <c r="C2285" t="s">
        <v>37</v>
      </c>
      <c r="D2285" t="s">
        <v>47</v>
      </c>
      <c r="E2285">
        <v>4</v>
      </c>
      <c r="F2285" t="str">
        <f t="shared" si="35"/>
        <v>Average Per Device1-in-2August Typical Event Day30% Cycling4</v>
      </c>
      <c r="G2285">
        <v>1.3057270000000001</v>
      </c>
      <c r="H2285">
        <v>1.3057270000000001</v>
      </c>
      <c r="I2285">
        <v>65.928399999999996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1134</v>
      </c>
      <c r="P2285" t="s">
        <v>58</v>
      </c>
      <c r="Q2285" t="s">
        <v>60</v>
      </c>
      <c r="R2285" t="s">
        <v>66</v>
      </c>
    </row>
    <row r="2286" spans="1:18" x14ac:dyDescent="0.25">
      <c r="A2286" t="s">
        <v>43</v>
      </c>
      <c r="B2286" t="s">
        <v>36</v>
      </c>
      <c r="C2286" t="s">
        <v>37</v>
      </c>
      <c r="D2286" t="s">
        <v>47</v>
      </c>
      <c r="E2286">
        <v>4</v>
      </c>
      <c r="F2286" t="str">
        <f t="shared" si="35"/>
        <v>Aggregate1-in-2August Typical Event Day30% Cycling4</v>
      </c>
      <c r="G2286">
        <v>4.2344739999999996</v>
      </c>
      <c r="H2286">
        <v>4.2344739999999996</v>
      </c>
      <c r="I2286">
        <v>65.928399999999996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1134</v>
      </c>
      <c r="P2286" t="s">
        <v>58</v>
      </c>
      <c r="Q2286" t="s">
        <v>60</v>
      </c>
      <c r="R2286" t="s">
        <v>66</v>
      </c>
    </row>
    <row r="2287" spans="1:18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0.31701859999999998</v>
      </c>
      <c r="H2287">
        <v>0.31701859999999998</v>
      </c>
      <c r="I2287">
        <v>66.188900000000004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3540</v>
      </c>
      <c r="P2287" t="s">
        <v>58</v>
      </c>
      <c r="Q2287" t="s">
        <v>60</v>
      </c>
      <c r="R2287" t="s">
        <v>66</v>
      </c>
    </row>
    <row r="2288" spans="1:18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2.674661</v>
      </c>
      <c r="H2288">
        <v>2.674661</v>
      </c>
      <c r="I2288">
        <v>66.188900000000004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3540</v>
      </c>
      <c r="P2288" t="s">
        <v>58</v>
      </c>
      <c r="Q2288" t="s">
        <v>60</v>
      </c>
      <c r="R2288" t="s">
        <v>66</v>
      </c>
    </row>
    <row r="2289" spans="1:18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1.215287</v>
      </c>
      <c r="H2289">
        <v>1.215287</v>
      </c>
      <c r="I2289">
        <v>66.188900000000004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3540</v>
      </c>
      <c r="P2289" t="s">
        <v>58</v>
      </c>
      <c r="Q2289" t="s">
        <v>60</v>
      </c>
      <c r="R2289" t="s">
        <v>66</v>
      </c>
    </row>
    <row r="2290" spans="1:18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9.468299</v>
      </c>
      <c r="H2290">
        <v>9.468299</v>
      </c>
      <c r="I2290">
        <v>66.188900000000004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3540</v>
      </c>
      <c r="P2290" t="s">
        <v>58</v>
      </c>
      <c r="Q2290" t="s">
        <v>60</v>
      </c>
      <c r="R2290" t="s">
        <v>66</v>
      </c>
    </row>
    <row r="2291" spans="1:18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0.32200099999999998</v>
      </c>
      <c r="H2291">
        <v>0.32200099999999998</v>
      </c>
      <c r="I2291">
        <v>66.125699999999995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4674</v>
      </c>
      <c r="P2291" t="s">
        <v>58</v>
      </c>
      <c r="Q2291" t="s">
        <v>60</v>
      </c>
    </row>
    <row r="2292" spans="1:18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2.9217909999999998</v>
      </c>
      <c r="H2292">
        <v>2.9217909999999998</v>
      </c>
      <c r="I2292">
        <v>66.125699999999995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4674</v>
      </c>
      <c r="P2292" t="s">
        <v>58</v>
      </c>
      <c r="Q2292" t="s">
        <v>60</v>
      </c>
    </row>
    <row r="2293" spans="1:18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1.23767</v>
      </c>
      <c r="H2293">
        <v>1.23767</v>
      </c>
      <c r="I2293">
        <v>66.125699999999995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4674</v>
      </c>
      <c r="P2293" t="s">
        <v>58</v>
      </c>
      <c r="Q2293" t="s">
        <v>60</v>
      </c>
    </row>
    <row r="2294" spans="1:18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13.65645</v>
      </c>
      <c r="H2294">
        <v>13.65645</v>
      </c>
      <c r="I2294">
        <v>66.125699999999995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4674</v>
      </c>
      <c r="P2294" t="s">
        <v>58</v>
      </c>
      <c r="Q2294" t="s">
        <v>60</v>
      </c>
    </row>
    <row r="2295" spans="1:18" x14ac:dyDescent="0.25">
      <c r="A2295" t="s">
        <v>30</v>
      </c>
      <c r="B2295" t="s">
        <v>36</v>
      </c>
      <c r="C2295" t="s">
        <v>49</v>
      </c>
      <c r="D2295" t="s">
        <v>47</v>
      </c>
      <c r="E2295">
        <v>4</v>
      </c>
      <c r="F2295" t="str">
        <f t="shared" si="35"/>
        <v>Average Per Ton1-in-2July Monthly System Peak Day30% Cycling4</v>
      </c>
      <c r="G2295">
        <v>0.33602759999999998</v>
      </c>
      <c r="H2295">
        <v>0.33602759999999998</v>
      </c>
      <c r="I2295">
        <v>66.793099999999995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1134</v>
      </c>
      <c r="P2295" t="s">
        <v>58</v>
      </c>
      <c r="Q2295" t="s">
        <v>60</v>
      </c>
      <c r="R2295" t="s">
        <v>67</v>
      </c>
    </row>
    <row r="2296" spans="1:18" x14ac:dyDescent="0.25">
      <c r="A2296" t="s">
        <v>28</v>
      </c>
      <c r="B2296" t="s">
        <v>36</v>
      </c>
      <c r="C2296" t="s">
        <v>49</v>
      </c>
      <c r="D2296" t="s">
        <v>47</v>
      </c>
      <c r="E2296">
        <v>4</v>
      </c>
      <c r="F2296" t="str">
        <f t="shared" si="35"/>
        <v>Average Per Premise1-in-2July Monthly System Peak Day30% Cycling4</v>
      </c>
      <c r="G2296">
        <v>3.7171949999999998</v>
      </c>
      <c r="H2296">
        <v>3.7171949999999998</v>
      </c>
      <c r="I2296">
        <v>66.793099999999995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1134</v>
      </c>
      <c r="P2296" t="s">
        <v>58</v>
      </c>
      <c r="Q2296" t="s">
        <v>60</v>
      </c>
      <c r="R2296" t="s">
        <v>67</v>
      </c>
    </row>
    <row r="2297" spans="1:18" x14ac:dyDescent="0.25">
      <c r="A2297" t="s">
        <v>29</v>
      </c>
      <c r="B2297" t="s">
        <v>36</v>
      </c>
      <c r="C2297" t="s">
        <v>49</v>
      </c>
      <c r="D2297" t="s">
        <v>47</v>
      </c>
      <c r="E2297">
        <v>4</v>
      </c>
      <c r="F2297" t="str">
        <f t="shared" si="35"/>
        <v>Average Per Device1-in-2July Monthly System Peak Day30% Cycling4</v>
      </c>
      <c r="G2297">
        <v>1.2998149999999999</v>
      </c>
      <c r="H2297">
        <v>1.2998149999999999</v>
      </c>
      <c r="I2297">
        <v>66.793099999999995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1134</v>
      </c>
      <c r="P2297" t="s">
        <v>58</v>
      </c>
      <c r="Q2297" t="s">
        <v>60</v>
      </c>
      <c r="R2297" t="s">
        <v>67</v>
      </c>
    </row>
    <row r="2298" spans="1:18" x14ac:dyDescent="0.25">
      <c r="A2298" t="s">
        <v>43</v>
      </c>
      <c r="B2298" t="s">
        <v>36</v>
      </c>
      <c r="C2298" t="s">
        <v>49</v>
      </c>
      <c r="D2298" t="s">
        <v>47</v>
      </c>
      <c r="E2298">
        <v>4</v>
      </c>
      <c r="F2298" t="str">
        <f t="shared" si="35"/>
        <v>Aggregate1-in-2July Monthly System Peak Day30% Cycling4</v>
      </c>
      <c r="G2298">
        <v>4.2152989999999999</v>
      </c>
      <c r="H2298">
        <v>4.2152989999999999</v>
      </c>
      <c r="I2298">
        <v>66.793099999999995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1134</v>
      </c>
      <c r="P2298" t="s">
        <v>58</v>
      </c>
      <c r="Q2298" t="s">
        <v>60</v>
      </c>
      <c r="R2298" t="s">
        <v>67</v>
      </c>
    </row>
    <row r="2299" spans="1:18" x14ac:dyDescent="0.25">
      <c r="A2299" t="s">
        <v>30</v>
      </c>
      <c r="B2299" t="s">
        <v>36</v>
      </c>
      <c r="C2299" t="s">
        <v>49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0.31308910000000001</v>
      </c>
      <c r="H2299">
        <v>0.31308910000000001</v>
      </c>
      <c r="I2299">
        <v>66.875399999999999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3540</v>
      </c>
      <c r="P2299" t="s">
        <v>58</v>
      </c>
      <c r="Q2299" t="s">
        <v>60</v>
      </c>
      <c r="R2299" t="s">
        <v>67</v>
      </c>
    </row>
    <row r="2300" spans="1:18" x14ac:dyDescent="0.25">
      <c r="A2300" t="s">
        <v>28</v>
      </c>
      <c r="B2300" t="s">
        <v>36</v>
      </c>
      <c r="C2300" t="s">
        <v>49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2.641508</v>
      </c>
      <c r="H2300">
        <v>2.641508</v>
      </c>
      <c r="I2300">
        <v>66.875399999999999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3540</v>
      </c>
      <c r="P2300" t="s">
        <v>58</v>
      </c>
      <c r="Q2300" t="s">
        <v>60</v>
      </c>
      <c r="R2300" t="s">
        <v>67</v>
      </c>
    </row>
    <row r="2301" spans="1:18" x14ac:dyDescent="0.25">
      <c r="A2301" t="s">
        <v>29</v>
      </c>
      <c r="B2301" t="s">
        <v>36</v>
      </c>
      <c r="C2301" t="s">
        <v>49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1.200223</v>
      </c>
      <c r="H2301">
        <v>1.200223</v>
      </c>
      <c r="I2301">
        <v>66.875399999999999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3540</v>
      </c>
      <c r="P2301" t="s">
        <v>58</v>
      </c>
      <c r="Q2301" t="s">
        <v>60</v>
      </c>
      <c r="R2301" t="s">
        <v>67</v>
      </c>
    </row>
    <row r="2302" spans="1:18" x14ac:dyDescent="0.25">
      <c r="A2302" t="s">
        <v>43</v>
      </c>
      <c r="B2302" t="s">
        <v>36</v>
      </c>
      <c r="C2302" t="s">
        <v>49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9.3509370000000001</v>
      </c>
      <c r="H2302">
        <v>9.3509370000000001</v>
      </c>
      <c r="I2302">
        <v>66.875399999999999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3540</v>
      </c>
      <c r="P2302" t="s">
        <v>58</v>
      </c>
      <c r="Q2302" t="s">
        <v>60</v>
      </c>
      <c r="R2302" t="s">
        <v>67</v>
      </c>
    </row>
    <row r="2303" spans="1:18" x14ac:dyDescent="0.25">
      <c r="A2303" t="s">
        <v>30</v>
      </c>
      <c r="B2303" t="s">
        <v>36</v>
      </c>
      <c r="C2303" t="s">
        <v>49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0.31865399999999999</v>
      </c>
      <c r="H2303">
        <v>0.31865399999999999</v>
      </c>
      <c r="I2303">
        <v>66.855400000000003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4674</v>
      </c>
      <c r="P2303" t="s">
        <v>58</v>
      </c>
      <c r="Q2303" t="s">
        <v>60</v>
      </c>
    </row>
    <row r="2304" spans="1:18" x14ac:dyDescent="0.25">
      <c r="A2304" t="s">
        <v>28</v>
      </c>
      <c r="B2304" t="s">
        <v>36</v>
      </c>
      <c r="C2304" t="s">
        <v>49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2.8914200000000001</v>
      </c>
      <c r="H2304">
        <v>2.8914200000000001</v>
      </c>
      <c r="I2304">
        <v>66.855400000000003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4674</v>
      </c>
      <c r="P2304" t="s">
        <v>58</v>
      </c>
      <c r="Q2304" t="s">
        <v>60</v>
      </c>
    </row>
    <row r="2305" spans="1:18" x14ac:dyDescent="0.25">
      <c r="A2305" t="s">
        <v>29</v>
      </c>
      <c r="B2305" t="s">
        <v>36</v>
      </c>
      <c r="C2305" t="s">
        <v>49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1.2248049999999999</v>
      </c>
      <c r="H2305">
        <v>1.2248049999999999</v>
      </c>
      <c r="I2305">
        <v>66.855400000000003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4674</v>
      </c>
      <c r="P2305" t="s">
        <v>58</v>
      </c>
      <c r="Q2305" t="s">
        <v>60</v>
      </c>
    </row>
    <row r="2306" spans="1:18" x14ac:dyDescent="0.25">
      <c r="A2306" t="s">
        <v>43</v>
      </c>
      <c r="B2306" t="s">
        <v>36</v>
      </c>
      <c r="C2306" t="s">
        <v>49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13.5145</v>
      </c>
      <c r="H2306">
        <v>13.5145</v>
      </c>
      <c r="I2306">
        <v>66.855400000000003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4674</v>
      </c>
      <c r="P2306" t="s">
        <v>58</v>
      </c>
      <c r="Q2306" t="s">
        <v>60</v>
      </c>
    </row>
    <row r="2307" spans="1:18" x14ac:dyDescent="0.25">
      <c r="A2307" t="s">
        <v>30</v>
      </c>
      <c r="B2307" t="s">
        <v>36</v>
      </c>
      <c r="C2307" t="s">
        <v>50</v>
      </c>
      <c r="D2307" t="s">
        <v>47</v>
      </c>
      <c r="E2307">
        <v>4</v>
      </c>
      <c r="F2307" t="str">
        <f t="shared" ref="F2307:F2370" si="36">CONCATENATE(A2307,B2307,C2307,D2307,E2307)</f>
        <v>Average Per Ton1-in-2June Monthly System Peak Day30% Cycling4</v>
      </c>
      <c r="G2307">
        <v>0.32029619999999998</v>
      </c>
      <c r="H2307">
        <v>0.32029619999999998</v>
      </c>
      <c r="I2307">
        <v>61.405900000000003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1134</v>
      </c>
      <c r="P2307" t="s">
        <v>58</v>
      </c>
      <c r="Q2307" t="s">
        <v>60</v>
      </c>
      <c r="R2307" t="s">
        <v>68</v>
      </c>
    </row>
    <row r="2308" spans="1:18" x14ac:dyDescent="0.25">
      <c r="A2308" t="s">
        <v>28</v>
      </c>
      <c r="B2308" t="s">
        <v>36</v>
      </c>
      <c r="C2308" t="s">
        <v>50</v>
      </c>
      <c r="D2308" t="s">
        <v>47</v>
      </c>
      <c r="E2308">
        <v>4</v>
      </c>
      <c r="F2308" t="str">
        <f t="shared" si="36"/>
        <v>Average Per Premise1-in-2June Monthly System Peak Day30% Cycling4</v>
      </c>
      <c r="G2308">
        <v>3.5431710000000001</v>
      </c>
      <c r="H2308">
        <v>3.5431710000000001</v>
      </c>
      <c r="I2308">
        <v>61.405900000000003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1134</v>
      </c>
      <c r="P2308" t="s">
        <v>58</v>
      </c>
      <c r="Q2308" t="s">
        <v>60</v>
      </c>
      <c r="R2308" t="s">
        <v>68</v>
      </c>
    </row>
    <row r="2309" spans="1:18" x14ac:dyDescent="0.25">
      <c r="A2309" t="s">
        <v>29</v>
      </c>
      <c r="B2309" t="s">
        <v>36</v>
      </c>
      <c r="C2309" t="s">
        <v>50</v>
      </c>
      <c r="D2309" t="s">
        <v>47</v>
      </c>
      <c r="E2309">
        <v>4</v>
      </c>
      <c r="F2309" t="str">
        <f t="shared" si="36"/>
        <v>Average Per Device1-in-2June Monthly System Peak Day30% Cycling4</v>
      </c>
      <c r="G2309">
        <v>1.238963</v>
      </c>
      <c r="H2309">
        <v>1.238963</v>
      </c>
      <c r="I2309">
        <v>61.405900000000003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1134</v>
      </c>
      <c r="P2309" t="s">
        <v>58</v>
      </c>
      <c r="Q2309" t="s">
        <v>60</v>
      </c>
      <c r="R2309" t="s">
        <v>68</v>
      </c>
    </row>
    <row r="2310" spans="1:18" x14ac:dyDescent="0.25">
      <c r="A2310" t="s">
        <v>43</v>
      </c>
      <c r="B2310" t="s">
        <v>36</v>
      </c>
      <c r="C2310" t="s">
        <v>50</v>
      </c>
      <c r="D2310" t="s">
        <v>47</v>
      </c>
      <c r="E2310">
        <v>4</v>
      </c>
      <c r="F2310" t="str">
        <f t="shared" si="36"/>
        <v>Aggregate1-in-2June Monthly System Peak Day30% Cycling4</v>
      </c>
      <c r="G2310">
        <v>4.0179559999999999</v>
      </c>
      <c r="H2310">
        <v>4.0179559999999999</v>
      </c>
      <c r="I2310">
        <v>61.405900000000003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1134</v>
      </c>
      <c r="P2310" t="s">
        <v>58</v>
      </c>
      <c r="Q2310" t="s">
        <v>60</v>
      </c>
      <c r="R2310" t="s">
        <v>68</v>
      </c>
    </row>
    <row r="2311" spans="1:18" x14ac:dyDescent="0.25">
      <c r="A2311" t="s">
        <v>30</v>
      </c>
      <c r="B2311" t="s">
        <v>36</v>
      </c>
      <c r="C2311" t="s">
        <v>50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0.28232550000000001</v>
      </c>
      <c r="H2311">
        <v>0.28232550000000001</v>
      </c>
      <c r="I2311">
        <v>61.8705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3540</v>
      </c>
      <c r="P2311" t="s">
        <v>58</v>
      </c>
      <c r="Q2311" t="s">
        <v>60</v>
      </c>
      <c r="R2311" t="s">
        <v>68</v>
      </c>
    </row>
    <row r="2312" spans="1:18" x14ac:dyDescent="0.25">
      <c r="A2312" t="s">
        <v>28</v>
      </c>
      <c r="B2312" t="s">
        <v>36</v>
      </c>
      <c r="C2312" t="s">
        <v>50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2.381958</v>
      </c>
      <c r="H2312">
        <v>2.381958</v>
      </c>
      <c r="I2312">
        <v>61.8705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3540</v>
      </c>
      <c r="P2312" t="s">
        <v>58</v>
      </c>
      <c r="Q2312" t="s">
        <v>60</v>
      </c>
      <c r="R2312" t="s">
        <v>68</v>
      </c>
    </row>
    <row r="2313" spans="1:18" x14ac:dyDescent="0.25">
      <c r="A2313" t="s">
        <v>29</v>
      </c>
      <c r="B2313" t="s">
        <v>36</v>
      </c>
      <c r="C2313" t="s">
        <v>50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1.0822909999999999</v>
      </c>
      <c r="H2313">
        <v>1.0822909999999999</v>
      </c>
      <c r="I2313">
        <v>61.8705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3540</v>
      </c>
      <c r="P2313" t="s">
        <v>58</v>
      </c>
      <c r="Q2313" t="s">
        <v>60</v>
      </c>
      <c r="R2313" t="s">
        <v>68</v>
      </c>
    </row>
    <row r="2314" spans="1:18" x14ac:dyDescent="0.25">
      <c r="A2314" t="s">
        <v>43</v>
      </c>
      <c r="B2314" t="s">
        <v>36</v>
      </c>
      <c r="C2314" t="s">
        <v>50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8.4321300000000008</v>
      </c>
      <c r="H2314">
        <v>8.4321300000000008</v>
      </c>
      <c r="I2314">
        <v>61.8705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3540</v>
      </c>
      <c r="P2314" t="s">
        <v>58</v>
      </c>
      <c r="Q2314" t="s">
        <v>60</v>
      </c>
      <c r="R2314" t="s">
        <v>68</v>
      </c>
    </row>
    <row r="2315" spans="1:18" x14ac:dyDescent="0.25">
      <c r="A2315" t="s">
        <v>30</v>
      </c>
      <c r="B2315" t="s">
        <v>36</v>
      </c>
      <c r="C2315" t="s">
        <v>50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0.2915372</v>
      </c>
      <c r="H2315">
        <v>0.2915372</v>
      </c>
      <c r="I2315">
        <v>61.757800000000003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4674</v>
      </c>
      <c r="P2315" t="s">
        <v>58</v>
      </c>
      <c r="Q2315" t="s">
        <v>60</v>
      </c>
    </row>
    <row r="2316" spans="1:18" x14ac:dyDescent="0.25">
      <c r="A2316" t="s">
        <v>28</v>
      </c>
      <c r="B2316" t="s">
        <v>36</v>
      </c>
      <c r="C2316" t="s">
        <v>50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2.6453660000000001</v>
      </c>
      <c r="H2316">
        <v>2.6453660000000001</v>
      </c>
      <c r="I2316">
        <v>61.757800000000003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4674</v>
      </c>
      <c r="P2316" t="s">
        <v>58</v>
      </c>
      <c r="Q2316" t="s">
        <v>60</v>
      </c>
    </row>
    <row r="2317" spans="1:18" x14ac:dyDescent="0.25">
      <c r="A2317" t="s">
        <v>29</v>
      </c>
      <c r="B2317" t="s">
        <v>36</v>
      </c>
      <c r="C2317" t="s">
        <v>50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1.120576</v>
      </c>
      <c r="H2317">
        <v>1.1205769999999999</v>
      </c>
      <c r="I2317">
        <v>61.757800000000003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4674</v>
      </c>
      <c r="P2317" t="s">
        <v>58</v>
      </c>
      <c r="Q2317" t="s">
        <v>60</v>
      </c>
    </row>
    <row r="2318" spans="1:18" x14ac:dyDescent="0.25">
      <c r="A2318" t="s">
        <v>43</v>
      </c>
      <c r="B2318" t="s">
        <v>36</v>
      </c>
      <c r="C2318" t="s">
        <v>50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12.36444</v>
      </c>
      <c r="H2318">
        <v>12.36444</v>
      </c>
      <c r="I2318">
        <v>61.757800000000003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4674</v>
      </c>
      <c r="P2318" t="s">
        <v>58</v>
      </c>
      <c r="Q2318" t="s">
        <v>60</v>
      </c>
    </row>
    <row r="2319" spans="1:18" x14ac:dyDescent="0.25">
      <c r="A2319" t="s">
        <v>30</v>
      </c>
      <c r="B2319" t="s">
        <v>36</v>
      </c>
      <c r="C2319" t="s">
        <v>51</v>
      </c>
      <c r="D2319" t="s">
        <v>47</v>
      </c>
      <c r="E2319">
        <v>4</v>
      </c>
      <c r="F2319" t="str">
        <f t="shared" si="36"/>
        <v>Average Per Ton1-in-2May Monthly System Peak Day30% Cycling4</v>
      </c>
      <c r="G2319">
        <v>0.3197313</v>
      </c>
      <c r="H2319">
        <v>0.3197313</v>
      </c>
      <c r="I2319">
        <v>60.006900000000002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1134</v>
      </c>
      <c r="P2319" t="s">
        <v>58</v>
      </c>
      <c r="Q2319" t="s">
        <v>60</v>
      </c>
      <c r="R2319" t="s">
        <v>69</v>
      </c>
    </row>
    <row r="2320" spans="1:18" x14ac:dyDescent="0.25">
      <c r="A2320" t="s">
        <v>28</v>
      </c>
      <c r="B2320" t="s">
        <v>36</v>
      </c>
      <c r="C2320" t="s">
        <v>51</v>
      </c>
      <c r="D2320" t="s">
        <v>47</v>
      </c>
      <c r="E2320">
        <v>4</v>
      </c>
      <c r="F2320" t="str">
        <f t="shared" si="36"/>
        <v>Average Per Premise1-in-2May Monthly System Peak Day30% Cycling4</v>
      </c>
      <c r="G2320">
        <v>3.536921</v>
      </c>
      <c r="H2320">
        <v>3.5369220000000001</v>
      </c>
      <c r="I2320">
        <v>60.006900000000002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1134</v>
      </c>
      <c r="P2320" t="s">
        <v>58</v>
      </c>
      <c r="Q2320" t="s">
        <v>60</v>
      </c>
      <c r="R2320" t="s">
        <v>69</v>
      </c>
    </row>
    <row r="2321" spans="1:18" x14ac:dyDescent="0.25">
      <c r="A2321" t="s">
        <v>29</v>
      </c>
      <c r="B2321" t="s">
        <v>36</v>
      </c>
      <c r="C2321" t="s">
        <v>51</v>
      </c>
      <c r="D2321" t="s">
        <v>47</v>
      </c>
      <c r="E2321">
        <v>4</v>
      </c>
      <c r="F2321" t="str">
        <f t="shared" si="36"/>
        <v>Average Per Device1-in-2May Monthly System Peak Day30% Cycling4</v>
      </c>
      <c r="G2321">
        <v>1.236777</v>
      </c>
      <c r="H2321">
        <v>1.236777</v>
      </c>
      <c r="I2321">
        <v>60.006900000000002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1134</v>
      </c>
      <c r="P2321" t="s">
        <v>58</v>
      </c>
      <c r="Q2321" t="s">
        <v>60</v>
      </c>
      <c r="R2321" t="s">
        <v>69</v>
      </c>
    </row>
    <row r="2322" spans="1:18" x14ac:dyDescent="0.25">
      <c r="A2322" t="s">
        <v>43</v>
      </c>
      <c r="B2322" t="s">
        <v>36</v>
      </c>
      <c r="C2322" t="s">
        <v>51</v>
      </c>
      <c r="D2322" t="s">
        <v>47</v>
      </c>
      <c r="E2322">
        <v>4</v>
      </c>
      <c r="F2322" t="str">
        <f t="shared" si="36"/>
        <v>Aggregate1-in-2May Monthly System Peak Day30% Cycling4</v>
      </c>
      <c r="G2322">
        <v>4.0108689999999996</v>
      </c>
      <c r="H2322">
        <v>4.0108689999999996</v>
      </c>
      <c r="I2322">
        <v>60.006900000000002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1134</v>
      </c>
      <c r="P2322" t="s">
        <v>58</v>
      </c>
      <c r="Q2322" t="s">
        <v>60</v>
      </c>
      <c r="R2322" t="s">
        <v>69</v>
      </c>
    </row>
    <row r="2323" spans="1:18" x14ac:dyDescent="0.25">
      <c r="A2323" t="s">
        <v>30</v>
      </c>
      <c r="B2323" t="s">
        <v>36</v>
      </c>
      <c r="C2323" t="s">
        <v>51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0.28003610000000001</v>
      </c>
      <c r="H2323">
        <v>0.28003610000000001</v>
      </c>
      <c r="I2323">
        <v>60.499699999999997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3540</v>
      </c>
      <c r="P2323" t="s">
        <v>58</v>
      </c>
      <c r="Q2323" t="s">
        <v>60</v>
      </c>
      <c r="R2323" t="s">
        <v>69</v>
      </c>
    </row>
    <row r="2324" spans="1:18" x14ac:dyDescent="0.25">
      <c r="A2324" t="s">
        <v>28</v>
      </c>
      <c r="B2324" t="s">
        <v>36</v>
      </c>
      <c r="C2324" t="s">
        <v>51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2.3626420000000001</v>
      </c>
      <c r="H2324">
        <v>2.3626420000000001</v>
      </c>
      <c r="I2324">
        <v>60.499699999999997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3540</v>
      </c>
      <c r="P2324" t="s">
        <v>58</v>
      </c>
      <c r="Q2324" t="s">
        <v>60</v>
      </c>
      <c r="R2324" t="s">
        <v>69</v>
      </c>
    </row>
    <row r="2325" spans="1:18" x14ac:dyDescent="0.25">
      <c r="A2325" t="s">
        <v>29</v>
      </c>
      <c r="B2325" t="s">
        <v>36</v>
      </c>
      <c r="C2325" t="s">
        <v>51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1.073515</v>
      </c>
      <c r="H2325">
        <v>1.073515</v>
      </c>
      <c r="I2325">
        <v>60.499699999999997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3540</v>
      </c>
      <c r="P2325" t="s">
        <v>58</v>
      </c>
      <c r="Q2325" t="s">
        <v>60</v>
      </c>
      <c r="R2325" t="s">
        <v>69</v>
      </c>
    </row>
    <row r="2326" spans="1:18" x14ac:dyDescent="0.25">
      <c r="A2326" t="s">
        <v>43</v>
      </c>
      <c r="B2326" t="s">
        <v>36</v>
      </c>
      <c r="C2326" t="s">
        <v>51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8.3637530000000009</v>
      </c>
      <c r="H2326">
        <v>8.3637530000000009</v>
      </c>
      <c r="I2326">
        <v>60.499699999999997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3540</v>
      </c>
      <c r="P2326" t="s">
        <v>58</v>
      </c>
      <c r="Q2326" t="s">
        <v>60</v>
      </c>
      <c r="R2326" t="s">
        <v>69</v>
      </c>
    </row>
    <row r="2327" spans="1:18" x14ac:dyDescent="0.25">
      <c r="A2327" t="s">
        <v>30</v>
      </c>
      <c r="B2327" t="s">
        <v>36</v>
      </c>
      <c r="C2327" t="s">
        <v>51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0.28966609999999998</v>
      </c>
      <c r="H2327">
        <v>0.28966609999999998</v>
      </c>
      <c r="I2327">
        <v>60.380200000000002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4674</v>
      </c>
      <c r="P2327" t="s">
        <v>58</v>
      </c>
      <c r="Q2327" t="s">
        <v>60</v>
      </c>
    </row>
    <row r="2328" spans="1:18" x14ac:dyDescent="0.25">
      <c r="A2328" t="s">
        <v>28</v>
      </c>
      <c r="B2328" t="s">
        <v>36</v>
      </c>
      <c r="C2328" t="s">
        <v>51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2.6283889999999999</v>
      </c>
      <c r="H2328">
        <v>2.6283889999999999</v>
      </c>
      <c r="I2328">
        <v>60.380200000000002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4674</v>
      </c>
      <c r="P2328" t="s">
        <v>58</v>
      </c>
      <c r="Q2328" t="s">
        <v>60</v>
      </c>
    </row>
    <row r="2329" spans="1:18" x14ac:dyDescent="0.25">
      <c r="A2329" t="s">
        <v>29</v>
      </c>
      <c r="B2329" t="s">
        <v>36</v>
      </c>
      <c r="C2329" t="s">
        <v>51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1.1133850000000001</v>
      </c>
      <c r="H2329">
        <v>1.1133850000000001</v>
      </c>
      <c r="I2329">
        <v>60.380200000000002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4674</v>
      </c>
      <c r="P2329" t="s">
        <v>58</v>
      </c>
      <c r="Q2329" t="s">
        <v>60</v>
      </c>
    </row>
    <row r="2330" spans="1:18" x14ac:dyDescent="0.25">
      <c r="A2330" t="s">
        <v>43</v>
      </c>
      <c r="B2330" t="s">
        <v>36</v>
      </c>
      <c r="C2330" t="s">
        <v>51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12.28509</v>
      </c>
      <c r="H2330">
        <v>12.28509</v>
      </c>
      <c r="I2330">
        <v>60.380200000000002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4674</v>
      </c>
      <c r="P2330" t="s">
        <v>58</v>
      </c>
      <c r="Q2330" t="s">
        <v>60</v>
      </c>
    </row>
    <row r="2331" spans="1:18" x14ac:dyDescent="0.25">
      <c r="A2331" t="s">
        <v>30</v>
      </c>
      <c r="B2331" t="s">
        <v>36</v>
      </c>
      <c r="C2331" t="s">
        <v>52</v>
      </c>
      <c r="D2331" t="s">
        <v>47</v>
      </c>
      <c r="E2331">
        <v>4</v>
      </c>
      <c r="F2331" t="str">
        <f t="shared" si="36"/>
        <v>Average Per Ton1-in-2October Monthly System Peak Day30% Cycling4</v>
      </c>
      <c r="G2331">
        <v>0.33139410000000002</v>
      </c>
      <c r="H2331">
        <v>0.33139410000000002</v>
      </c>
      <c r="I2331">
        <v>62.8962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1134</v>
      </c>
      <c r="P2331" t="s">
        <v>58</v>
      </c>
      <c r="Q2331" t="s">
        <v>60</v>
      </c>
      <c r="R2331" t="s">
        <v>70</v>
      </c>
    </row>
    <row r="2332" spans="1:18" x14ac:dyDescent="0.25">
      <c r="A2332" t="s">
        <v>28</v>
      </c>
      <c r="B2332" t="s">
        <v>36</v>
      </c>
      <c r="C2332" t="s">
        <v>52</v>
      </c>
      <c r="D2332" t="s">
        <v>47</v>
      </c>
      <c r="E2332">
        <v>4</v>
      </c>
      <c r="F2332" t="str">
        <f t="shared" si="36"/>
        <v>Average Per Premise1-in-2October Monthly System Peak Day30% Cycling4</v>
      </c>
      <c r="G2332">
        <v>3.6659380000000001</v>
      </c>
      <c r="H2332">
        <v>3.6659380000000001</v>
      </c>
      <c r="I2332">
        <v>62.8962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1134</v>
      </c>
      <c r="P2332" t="s">
        <v>58</v>
      </c>
      <c r="Q2332" t="s">
        <v>60</v>
      </c>
      <c r="R2332" t="s">
        <v>70</v>
      </c>
    </row>
    <row r="2333" spans="1:18" x14ac:dyDescent="0.25">
      <c r="A2333" t="s">
        <v>29</v>
      </c>
      <c r="B2333" t="s">
        <v>36</v>
      </c>
      <c r="C2333" t="s">
        <v>52</v>
      </c>
      <c r="D2333" t="s">
        <v>47</v>
      </c>
      <c r="E2333">
        <v>4</v>
      </c>
      <c r="F2333" t="str">
        <f t="shared" si="36"/>
        <v>Average Per Device1-in-2October Monthly System Peak Day30% Cycling4</v>
      </c>
      <c r="G2333">
        <v>1.2818909999999999</v>
      </c>
      <c r="H2333">
        <v>1.2818909999999999</v>
      </c>
      <c r="I2333">
        <v>62.8962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1134</v>
      </c>
      <c r="P2333" t="s">
        <v>58</v>
      </c>
      <c r="Q2333" t="s">
        <v>60</v>
      </c>
      <c r="R2333" t="s">
        <v>70</v>
      </c>
    </row>
    <row r="2334" spans="1:18" x14ac:dyDescent="0.25">
      <c r="A2334" t="s">
        <v>43</v>
      </c>
      <c r="B2334" t="s">
        <v>36</v>
      </c>
      <c r="C2334" t="s">
        <v>52</v>
      </c>
      <c r="D2334" t="s">
        <v>47</v>
      </c>
      <c r="E2334">
        <v>4</v>
      </c>
      <c r="F2334" t="str">
        <f t="shared" si="36"/>
        <v>Aggregate1-in-2October Monthly System Peak Day30% Cycling4</v>
      </c>
      <c r="G2334">
        <v>4.1571740000000004</v>
      </c>
      <c r="H2334">
        <v>4.1571740000000004</v>
      </c>
      <c r="I2334">
        <v>62.8962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1134</v>
      </c>
      <c r="P2334" t="s">
        <v>58</v>
      </c>
      <c r="Q2334" t="s">
        <v>60</v>
      </c>
      <c r="R2334" t="s">
        <v>70</v>
      </c>
    </row>
    <row r="2335" spans="1:18" x14ac:dyDescent="0.25">
      <c r="A2335" t="s">
        <v>30</v>
      </c>
      <c r="B2335" t="s">
        <v>36</v>
      </c>
      <c r="C2335" t="s">
        <v>52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0.3042145</v>
      </c>
      <c r="H2335">
        <v>0.3042145</v>
      </c>
      <c r="I2335">
        <v>63.357999999999997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3540</v>
      </c>
      <c r="P2335" t="s">
        <v>58</v>
      </c>
      <c r="Q2335" t="s">
        <v>60</v>
      </c>
      <c r="R2335" t="s">
        <v>70</v>
      </c>
    </row>
    <row r="2336" spans="1:18" x14ac:dyDescent="0.25">
      <c r="A2336" t="s">
        <v>28</v>
      </c>
      <c r="B2336" t="s">
        <v>36</v>
      </c>
      <c r="C2336" t="s">
        <v>52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2.5666340000000001</v>
      </c>
      <c r="H2336">
        <v>2.5666340000000001</v>
      </c>
      <c r="I2336">
        <v>63.357999999999997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3540</v>
      </c>
      <c r="P2336" t="s">
        <v>58</v>
      </c>
      <c r="Q2336" t="s">
        <v>60</v>
      </c>
      <c r="R2336" t="s">
        <v>70</v>
      </c>
    </row>
    <row r="2337" spans="1:18" x14ac:dyDescent="0.25">
      <c r="A2337" t="s">
        <v>29</v>
      </c>
      <c r="B2337" t="s">
        <v>36</v>
      </c>
      <c r="C2337" t="s">
        <v>52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1.166202</v>
      </c>
      <c r="H2337">
        <v>1.166202</v>
      </c>
      <c r="I2337">
        <v>63.357999999999997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3540</v>
      </c>
      <c r="P2337" t="s">
        <v>58</v>
      </c>
      <c r="Q2337" t="s">
        <v>60</v>
      </c>
      <c r="R2337" t="s">
        <v>70</v>
      </c>
    </row>
    <row r="2338" spans="1:18" x14ac:dyDescent="0.25">
      <c r="A2338" t="s">
        <v>43</v>
      </c>
      <c r="B2338" t="s">
        <v>36</v>
      </c>
      <c r="C2338" t="s">
        <v>52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9.0858830000000008</v>
      </c>
      <c r="H2338">
        <v>9.0858830000000008</v>
      </c>
      <c r="I2338">
        <v>63.357999999999997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3540</v>
      </c>
      <c r="P2338" t="s">
        <v>58</v>
      </c>
      <c r="Q2338" t="s">
        <v>60</v>
      </c>
      <c r="R2338" t="s">
        <v>70</v>
      </c>
    </row>
    <row r="2339" spans="1:18" x14ac:dyDescent="0.25">
      <c r="A2339" t="s">
        <v>30</v>
      </c>
      <c r="B2339" t="s">
        <v>36</v>
      </c>
      <c r="C2339" t="s">
        <v>52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0.31080829999999998</v>
      </c>
      <c r="H2339">
        <v>0.31080829999999998</v>
      </c>
      <c r="I2339">
        <v>63.246000000000002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4674</v>
      </c>
      <c r="P2339" t="s">
        <v>58</v>
      </c>
      <c r="Q2339" t="s">
        <v>60</v>
      </c>
    </row>
    <row r="2340" spans="1:18" x14ac:dyDescent="0.25">
      <c r="A2340" t="s">
        <v>28</v>
      </c>
      <c r="B2340" t="s">
        <v>36</v>
      </c>
      <c r="C2340" t="s">
        <v>52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2.8202289999999999</v>
      </c>
      <c r="H2340">
        <v>2.8202289999999999</v>
      </c>
      <c r="I2340">
        <v>63.246000000000002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4674</v>
      </c>
      <c r="P2340" t="s">
        <v>58</v>
      </c>
      <c r="Q2340" t="s">
        <v>60</v>
      </c>
    </row>
    <row r="2341" spans="1:18" x14ac:dyDescent="0.25">
      <c r="A2341" t="s">
        <v>29</v>
      </c>
      <c r="B2341" t="s">
        <v>36</v>
      </c>
      <c r="C2341" t="s">
        <v>52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1.1946490000000001</v>
      </c>
      <c r="H2341">
        <v>1.1946490000000001</v>
      </c>
      <c r="I2341">
        <v>63.246000000000002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4674</v>
      </c>
      <c r="P2341" t="s">
        <v>58</v>
      </c>
      <c r="Q2341" t="s">
        <v>60</v>
      </c>
    </row>
    <row r="2342" spans="1:18" x14ac:dyDescent="0.25">
      <c r="A2342" t="s">
        <v>43</v>
      </c>
      <c r="B2342" t="s">
        <v>36</v>
      </c>
      <c r="C2342" t="s">
        <v>52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13.181749999999999</v>
      </c>
      <c r="H2342">
        <v>13.181749999999999</v>
      </c>
      <c r="I2342">
        <v>63.246000000000002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4674</v>
      </c>
      <c r="P2342" t="s">
        <v>58</v>
      </c>
      <c r="Q2342" t="s">
        <v>60</v>
      </c>
    </row>
    <row r="2343" spans="1:18" x14ac:dyDescent="0.25">
      <c r="A2343" t="s">
        <v>30</v>
      </c>
      <c r="B2343" t="s">
        <v>36</v>
      </c>
      <c r="C2343" t="s">
        <v>53</v>
      </c>
      <c r="D2343" t="s">
        <v>47</v>
      </c>
      <c r="E2343">
        <v>4</v>
      </c>
      <c r="F2343" t="str">
        <f t="shared" si="36"/>
        <v>Average Per Ton1-in-2September Monthly System Peak Day30% Cycling4</v>
      </c>
      <c r="G2343">
        <v>0.3480859</v>
      </c>
      <c r="H2343">
        <v>0.3480859</v>
      </c>
      <c r="I2343">
        <v>65.118600000000001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1134</v>
      </c>
      <c r="P2343" t="s">
        <v>58</v>
      </c>
      <c r="Q2343" t="s">
        <v>60</v>
      </c>
      <c r="R2343" t="s">
        <v>71</v>
      </c>
    </row>
    <row r="2344" spans="1:18" x14ac:dyDescent="0.25">
      <c r="A2344" t="s">
        <v>28</v>
      </c>
      <c r="B2344" t="s">
        <v>36</v>
      </c>
      <c r="C2344" t="s">
        <v>53</v>
      </c>
      <c r="D2344" t="s">
        <v>47</v>
      </c>
      <c r="E2344">
        <v>4</v>
      </c>
      <c r="F2344" t="str">
        <f t="shared" si="36"/>
        <v>Average Per Premise1-in-2September Monthly System Peak Day30% Cycling4</v>
      </c>
      <c r="G2344">
        <v>3.8505850000000001</v>
      </c>
      <c r="H2344">
        <v>3.8505850000000001</v>
      </c>
      <c r="I2344">
        <v>65.118600000000001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1134</v>
      </c>
      <c r="P2344" t="s">
        <v>58</v>
      </c>
      <c r="Q2344" t="s">
        <v>60</v>
      </c>
      <c r="R2344" t="s">
        <v>71</v>
      </c>
    </row>
    <row r="2345" spans="1:18" x14ac:dyDescent="0.25">
      <c r="A2345" t="s">
        <v>29</v>
      </c>
      <c r="B2345" t="s">
        <v>36</v>
      </c>
      <c r="C2345" t="s">
        <v>53</v>
      </c>
      <c r="D2345" t="s">
        <v>47</v>
      </c>
      <c r="E2345">
        <v>4</v>
      </c>
      <c r="F2345" t="str">
        <f t="shared" si="36"/>
        <v>Average Per Device1-in-2September Monthly System Peak Day30% Cycling4</v>
      </c>
      <c r="G2345">
        <v>1.3464579999999999</v>
      </c>
      <c r="H2345">
        <v>1.3464579999999999</v>
      </c>
      <c r="I2345">
        <v>65.118600000000001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1134</v>
      </c>
      <c r="P2345" t="s">
        <v>58</v>
      </c>
      <c r="Q2345" t="s">
        <v>60</v>
      </c>
      <c r="R2345" t="s">
        <v>71</v>
      </c>
    </row>
    <row r="2346" spans="1:18" x14ac:dyDescent="0.25">
      <c r="A2346" t="s">
        <v>43</v>
      </c>
      <c r="B2346" t="s">
        <v>36</v>
      </c>
      <c r="C2346" t="s">
        <v>53</v>
      </c>
      <c r="D2346" t="s">
        <v>47</v>
      </c>
      <c r="E2346">
        <v>4</v>
      </c>
      <c r="F2346" t="str">
        <f t="shared" si="36"/>
        <v>Aggregate1-in-2September Monthly System Peak Day30% Cycling4</v>
      </c>
      <c r="G2346">
        <v>4.3665630000000002</v>
      </c>
      <c r="H2346">
        <v>4.3665630000000002</v>
      </c>
      <c r="I2346">
        <v>65.118600000000001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1134</v>
      </c>
      <c r="P2346" t="s">
        <v>58</v>
      </c>
      <c r="Q2346" t="s">
        <v>60</v>
      </c>
      <c r="R2346" t="s">
        <v>71</v>
      </c>
    </row>
    <row r="2347" spans="1:18" x14ac:dyDescent="0.25">
      <c r="A2347" t="s">
        <v>30</v>
      </c>
      <c r="B2347" t="s">
        <v>36</v>
      </c>
      <c r="C2347" t="s">
        <v>53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0.3377715</v>
      </c>
      <c r="H2347">
        <v>0.3377715</v>
      </c>
      <c r="I2347">
        <v>65.502499999999998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3540</v>
      </c>
      <c r="P2347" t="s">
        <v>58</v>
      </c>
      <c r="Q2347" t="s">
        <v>60</v>
      </c>
      <c r="R2347" t="s">
        <v>71</v>
      </c>
    </row>
    <row r="2348" spans="1:18" x14ac:dyDescent="0.25">
      <c r="A2348" t="s">
        <v>28</v>
      </c>
      <c r="B2348" t="s">
        <v>36</v>
      </c>
      <c r="C2348" t="s">
        <v>53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2.8497520000000001</v>
      </c>
      <c r="H2348">
        <v>2.8497520000000001</v>
      </c>
      <c r="I2348">
        <v>65.502499999999998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3540</v>
      </c>
      <c r="P2348" t="s">
        <v>58</v>
      </c>
      <c r="Q2348" t="s">
        <v>60</v>
      </c>
      <c r="R2348" t="s">
        <v>71</v>
      </c>
    </row>
    <row r="2349" spans="1:18" x14ac:dyDescent="0.25">
      <c r="A2349" t="s">
        <v>29</v>
      </c>
      <c r="B2349" t="s">
        <v>36</v>
      </c>
      <c r="C2349" t="s">
        <v>53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1.294843</v>
      </c>
      <c r="H2349">
        <v>1.294843</v>
      </c>
      <c r="I2349">
        <v>65.502499999999998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3540</v>
      </c>
      <c r="P2349" t="s">
        <v>58</v>
      </c>
      <c r="Q2349" t="s">
        <v>60</v>
      </c>
      <c r="R2349" t="s">
        <v>71</v>
      </c>
    </row>
    <row r="2350" spans="1:18" x14ac:dyDescent="0.25">
      <c r="A2350" t="s">
        <v>43</v>
      </c>
      <c r="B2350" t="s">
        <v>36</v>
      </c>
      <c r="C2350" t="s">
        <v>53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10.08812</v>
      </c>
      <c r="H2350">
        <v>10.08812</v>
      </c>
      <c r="I2350">
        <v>65.502499999999998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3540</v>
      </c>
      <c r="P2350" t="s">
        <v>58</v>
      </c>
      <c r="Q2350" t="s">
        <v>60</v>
      </c>
      <c r="R2350" t="s">
        <v>71</v>
      </c>
    </row>
    <row r="2351" spans="1:18" x14ac:dyDescent="0.25">
      <c r="A2351" t="s">
        <v>30</v>
      </c>
      <c r="B2351" t="s">
        <v>36</v>
      </c>
      <c r="C2351" t="s">
        <v>53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0.34027380000000002</v>
      </c>
      <c r="H2351">
        <v>0.34027380000000002</v>
      </c>
      <c r="I2351">
        <v>65.409400000000005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4674</v>
      </c>
      <c r="P2351" t="s">
        <v>58</v>
      </c>
      <c r="Q2351" t="s">
        <v>60</v>
      </c>
    </row>
    <row r="2352" spans="1:18" x14ac:dyDescent="0.25">
      <c r="A2352" t="s">
        <v>28</v>
      </c>
      <c r="B2352" t="s">
        <v>36</v>
      </c>
      <c r="C2352" t="s">
        <v>53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3.0875949999999999</v>
      </c>
      <c r="H2352">
        <v>3.0875949999999999</v>
      </c>
      <c r="I2352">
        <v>65.409400000000005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4674</v>
      </c>
      <c r="P2352" t="s">
        <v>58</v>
      </c>
      <c r="Q2352" t="s">
        <v>60</v>
      </c>
    </row>
    <row r="2353" spans="1:18" x14ac:dyDescent="0.25">
      <c r="A2353" t="s">
        <v>29</v>
      </c>
      <c r="B2353" t="s">
        <v>36</v>
      </c>
      <c r="C2353" t="s">
        <v>53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1.3079050000000001</v>
      </c>
      <c r="H2353">
        <v>1.3079050000000001</v>
      </c>
      <c r="I2353">
        <v>65.409400000000005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4674</v>
      </c>
      <c r="P2353" t="s">
        <v>58</v>
      </c>
      <c r="Q2353" t="s">
        <v>60</v>
      </c>
    </row>
    <row r="2354" spans="1:18" x14ac:dyDescent="0.25">
      <c r="A2354" t="s">
        <v>43</v>
      </c>
      <c r="B2354" t="s">
        <v>36</v>
      </c>
      <c r="C2354" t="s">
        <v>53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14.431419999999999</v>
      </c>
      <c r="H2354">
        <v>14.431419999999999</v>
      </c>
      <c r="I2354">
        <v>65.409400000000005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4674</v>
      </c>
      <c r="P2354" t="s">
        <v>58</v>
      </c>
      <c r="Q2354" t="s">
        <v>60</v>
      </c>
    </row>
    <row r="2355" spans="1:18" x14ac:dyDescent="0.25">
      <c r="A2355" t="s">
        <v>30</v>
      </c>
      <c r="B2355" t="s">
        <v>36</v>
      </c>
      <c r="C2355" t="s">
        <v>48</v>
      </c>
      <c r="D2355" t="s">
        <v>47</v>
      </c>
      <c r="E2355">
        <v>5</v>
      </c>
      <c r="F2355" t="str">
        <f t="shared" si="36"/>
        <v>Average Per Ton1-in-2August Monthly System Peak Day30% Cycling5</v>
      </c>
      <c r="G2355">
        <v>0.35495019999999999</v>
      </c>
      <c r="H2355">
        <v>0.3549503</v>
      </c>
      <c r="I2355">
        <v>69.976500000000001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1134</v>
      </c>
      <c r="P2355" t="s">
        <v>58</v>
      </c>
      <c r="Q2355" t="s">
        <v>60</v>
      </c>
      <c r="R2355" t="s">
        <v>66</v>
      </c>
    </row>
    <row r="2356" spans="1:18" x14ac:dyDescent="0.25">
      <c r="A2356" t="s">
        <v>28</v>
      </c>
      <c r="B2356" t="s">
        <v>36</v>
      </c>
      <c r="C2356" t="s">
        <v>48</v>
      </c>
      <c r="D2356" t="s">
        <v>47</v>
      </c>
      <c r="E2356">
        <v>5</v>
      </c>
      <c r="F2356" t="str">
        <f t="shared" si="36"/>
        <v>Average Per Premise1-in-2August Monthly System Peak Day30% Cycling5</v>
      </c>
      <c r="G2356">
        <v>3.92652</v>
      </c>
      <c r="H2356">
        <v>3.92652</v>
      </c>
      <c r="I2356">
        <v>69.976500000000001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1134</v>
      </c>
      <c r="P2356" t="s">
        <v>58</v>
      </c>
      <c r="Q2356" t="s">
        <v>60</v>
      </c>
      <c r="R2356" t="s">
        <v>66</v>
      </c>
    </row>
    <row r="2357" spans="1:18" x14ac:dyDescent="0.25">
      <c r="A2357" t="s">
        <v>29</v>
      </c>
      <c r="B2357" t="s">
        <v>36</v>
      </c>
      <c r="C2357" t="s">
        <v>48</v>
      </c>
      <c r="D2357" t="s">
        <v>47</v>
      </c>
      <c r="E2357">
        <v>5</v>
      </c>
      <c r="F2357" t="str">
        <f t="shared" si="36"/>
        <v>Average Per Device1-in-2August Monthly System Peak Day30% Cycling5</v>
      </c>
      <c r="G2357">
        <v>1.373011</v>
      </c>
      <c r="H2357">
        <v>1.373011</v>
      </c>
      <c r="I2357">
        <v>69.976500000000001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1134</v>
      </c>
      <c r="P2357" t="s">
        <v>58</v>
      </c>
      <c r="Q2357" t="s">
        <v>60</v>
      </c>
      <c r="R2357" t="s">
        <v>66</v>
      </c>
    </row>
    <row r="2358" spans="1:18" x14ac:dyDescent="0.25">
      <c r="A2358" t="s">
        <v>43</v>
      </c>
      <c r="B2358" t="s">
        <v>36</v>
      </c>
      <c r="C2358" t="s">
        <v>48</v>
      </c>
      <c r="D2358" t="s">
        <v>47</v>
      </c>
      <c r="E2358">
        <v>5</v>
      </c>
      <c r="F2358" t="str">
        <f t="shared" si="36"/>
        <v>Aggregate1-in-2August Monthly System Peak Day30% Cycling5</v>
      </c>
      <c r="G2358">
        <v>4.452674</v>
      </c>
      <c r="H2358">
        <v>4.452674</v>
      </c>
      <c r="I2358">
        <v>69.976500000000001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1134</v>
      </c>
      <c r="P2358" t="s">
        <v>58</v>
      </c>
      <c r="Q2358" t="s">
        <v>60</v>
      </c>
      <c r="R2358" t="s">
        <v>66</v>
      </c>
    </row>
    <row r="2359" spans="1:18" x14ac:dyDescent="0.25">
      <c r="A2359" t="s">
        <v>30</v>
      </c>
      <c r="B2359" t="s">
        <v>36</v>
      </c>
      <c r="C2359" t="s">
        <v>48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0.34087240000000002</v>
      </c>
      <c r="H2359">
        <v>0.34087240000000002</v>
      </c>
      <c r="I2359">
        <v>70.194299999999998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3540</v>
      </c>
      <c r="P2359" t="s">
        <v>58</v>
      </c>
      <c r="Q2359" t="s">
        <v>60</v>
      </c>
      <c r="R2359" t="s">
        <v>66</v>
      </c>
    </row>
    <row r="2360" spans="1:18" x14ac:dyDescent="0.25">
      <c r="A2360" t="s">
        <v>28</v>
      </c>
      <c r="B2360" t="s">
        <v>36</v>
      </c>
      <c r="C2360" t="s">
        <v>48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2.8759130000000002</v>
      </c>
      <c r="H2360">
        <v>2.8759130000000002</v>
      </c>
      <c r="I2360">
        <v>70.194299999999998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3540</v>
      </c>
      <c r="P2360" t="s">
        <v>58</v>
      </c>
      <c r="Q2360" t="s">
        <v>60</v>
      </c>
      <c r="R2360" t="s">
        <v>66</v>
      </c>
    </row>
    <row r="2361" spans="1:18" x14ac:dyDescent="0.25">
      <c r="A2361" t="s">
        <v>29</v>
      </c>
      <c r="B2361" t="s">
        <v>36</v>
      </c>
      <c r="C2361" t="s">
        <v>48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1.3067299999999999</v>
      </c>
      <c r="H2361">
        <v>1.3067299999999999</v>
      </c>
      <c r="I2361">
        <v>70.194299999999998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3540</v>
      </c>
      <c r="P2361" t="s">
        <v>58</v>
      </c>
      <c r="Q2361" t="s">
        <v>60</v>
      </c>
      <c r="R2361" t="s">
        <v>66</v>
      </c>
    </row>
    <row r="2362" spans="1:18" x14ac:dyDescent="0.25">
      <c r="A2362" t="s">
        <v>43</v>
      </c>
      <c r="B2362" t="s">
        <v>36</v>
      </c>
      <c r="C2362" t="s">
        <v>48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10.180730000000001</v>
      </c>
      <c r="H2362">
        <v>10.180730000000001</v>
      </c>
      <c r="I2362">
        <v>70.194299999999998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3540</v>
      </c>
      <c r="P2362" t="s">
        <v>58</v>
      </c>
      <c r="Q2362" t="s">
        <v>60</v>
      </c>
      <c r="R2362" t="s">
        <v>66</v>
      </c>
    </row>
    <row r="2363" spans="1:18" x14ac:dyDescent="0.25">
      <c r="A2363" t="s">
        <v>30</v>
      </c>
      <c r="B2363" t="s">
        <v>36</v>
      </c>
      <c r="C2363" t="s">
        <v>48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0.34428769999999997</v>
      </c>
      <c r="H2363">
        <v>0.34428769999999997</v>
      </c>
      <c r="I2363">
        <v>70.141499999999994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4674</v>
      </c>
      <c r="P2363" t="s">
        <v>58</v>
      </c>
      <c r="Q2363" t="s">
        <v>60</v>
      </c>
    </row>
    <row r="2364" spans="1:18" x14ac:dyDescent="0.25">
      <c r="A2364" t="s">
        <v>28</v>
      </c>
      <c r="B2364" t="s">
        <v>36</v>
      </c>
      <c r="C2364" t="s">
        <v>48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3.1240169999999998</v>
      </c>
      <c r="H2364">
        <v>3.1240169999999998</v>
      </c>
      <c r="I2364">
        <v>70.141499999999994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4674</v>
      </c>
      <c r="P2364" t="s">
        <v>58</v>
      </c>
      <c r="Q2364" t="s">
        <v>60</v>
      </c>
    </row>
    <row r="2365" spans="1:18" x14ac:dyDescent="0.25">
      <c r="A2365" t="s">
        <v>29</v>
      </c>
      <c r="B2365" t="s">
        <v>36</v>
      </c>
      <c r="C2365" t="s">
        <v>48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1.3233330000000001</v>
      </c>
      <c r="H2365">
        <v>1.3233330000000001</v>
      </c>
      <c r="I2365">
        <v>70.141499999999994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4674</v>
      </c>
      <c r="P2365" t="s">
        <v>58</v>
      </c>
      <c r="Q2365" t="s">
        <v>60</v>
      </c>
    </row>
    <row r="2366" spans="1:18" x14ac:dyDescent="0.25">
      <c r="A2366" t="s">
        <v>43</v>
      </c>
      <c r="B2366" t="s">
        <v>36</v>
      </c>
      <c r="C2366" t="s">
        <v>48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14.601649999999999</v>
      </c>
      <c r="H2366">
        <v>14.601649999999999</v>
      </c>
      <c r="I2366">
        <v>70.141499999999994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4674</v>
      </c>
      <c r="P2366" t="s">
        <v>58</v>
      </c>
      <c r="Q2366" t="s">
        <v>60</v>
      </c>
    </row>
    <row r="2367" spans="1:18" x14ac:dyDescent="0.25">
      <c r="A2367" t="s">
        <v>30</v>
      </c>
      <c r="B2367" t="s">
        <v>36</v>
      </c>
      <c r="C2367" t="s">
        <v>37</v>
      </c>
      <c r="D2367" t="s">
        <v>47</v>
      </c>
      <c r="E2367">
        <v>5</v>
      </c>
      <c r="F2367" t="str">
        <f t="shared" si="36"/>
        <v>Average Per Ton1-in-2August Typical Event Day30% Cycling5</v>
      </c>
      <c r="G2367">
        <v>0.34647329999999998</v>
      </c>
      <c r="H2367">
        <v>0.34647329999999998</v>
      </c>
      <c r="I2367">
        <v>65.595600000000005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1134</v>
      </c>
      <c r="P2367" t="s">
        <v>58</v>
      </c>
      <c r="Q2367" t="s">
        <v>60</v>
      </c>
      <c r="R2367" t="s">
        <v>66</v>
      </c>
    </row>
    <row r="2368" spans="1:18" x14ac:dyDescent="0.25">
      <c r="A2368" t="s">
        <v>28</v>
      </c>
      <c r="B2368" t="s">
        <v>36</v>
      </c>
      <c r="C2368" t="s">
        <v>37</v>
      </c>
      <c r="D2368" t="s">
        <v>47</v>
      </c>
      <c r="E2368">
        <v>5</v>
      </c>
      <c r="F2368" t="str">
        <f t="shared" si="36"/>
        <v>Average Per Premise1-in-2August Typical Event Day30% Cycling5</v>
      </c>
      <c r="G2368">
        <v>3.8327460000000002</v>
      </c>
      <c r="H2368">
        <v>3.8327469999999999</v>
      </c>
      <c r="I2368">
        <v>65.595600000000005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1134</v>
      </c>
      <c r="P2368" t="s">
        <v>58</v>
      </c>
      <c r="Q2368" t="s">
        <v>60</v>
      </c>
      <c r="R2368" t="s">
        <v>66</v>
      </c>
    </row>
    <row r="2369" spans="1:18" x14ac:dyDescent="0.25">
      <c r="A2369" t="s">
        <v>29</v>
      </c>
      <c r="B2369" t="s">
        <v>36</v>
      </c>
      <c r="C2369" t="s">
        <v>37</v>
      </c>
      <c r="D2369" t="s">
        <v>47</v>
      </c>
      <c r="E2369">
        <v>5</v>
      </c>
      <c r="F2369" t="str">
        <f t="shared" si="36"/>
        <v>Average Per Device1-in-2August Typical Event Day30% Cycling5</v>
      </c>
      <c r="G2369">
        <v>1.34022</v>
      </c>
      <c r="H2369">
        <v>1.34022</v>
      </c>
      <c r="I2369">
        <v>65.595600000000005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1134</v>
      </c>
      <c r="P2369" t="s">
        <v>58</v>
      </c>
      <c r="Q2369" t="s">
        <v>60</v>
      </c>
      <c r="R2369" t="s">
        <v>66</v>
      </c>
    </row>
    <row r="2370" spans="1:18" x14ac:dyDescent="0.25">
      <c r="A2370" t="s">
        <v>43</v>
      </c>
      <c r="B2370" t="s">
        <v>36</v>
      </c>
      <c r="C2370" t="s">
        <v>37</v>
      </c>
      <c r="D2370" t="s">
        <v>47</v>
      </c>
      <c r="E2370">
        <v>5</v>
      </c>
      <c r="F2370" t="str">
        <f t="shared" si="36"/>
        <v>Aggregate1-in-2August Typical Event Day30% Cycling5</v>
      </c>
      <c r="G2370">
        <v>4.3463349999999998</v>
      </c>
      <c r="H2370">
        <v>4.3463349999999998</v>
      </c>
      <c r="I2370">
        <v>65.595600000000005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1134</v>
      </c>
      <c r="P2370" t="s">
        <v>58</v>
      </c>
      <c r="Q2370" t="s">
        <v>60</v>
      </c>
      <c r="R2370" t="s">
        <v>66</v>
      </c>
    </row>
    <row r="2371" spans="1:18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0.32268350000000001</v>
      </c>
      <c r="H2371">
        <v>0.32268350000000001</v>
      </c>
      <c r="I2371">
        <v>65.853899999999996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3540</v>
      </c>
      <c r="P2371" t="s">
        <v>58</v>
      </c>
      <c r="Q2371" t="s">
        <v>60</v>
      </c>
      <c r="R2371" t="s">
        <v>66</v>
      </c>
    </row>
    <row r="2372" spans="1:18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2.7224550000000001</v>
      </c>
      <c r="H2372">
        <v>2.7224550000000001</v>
      </c>
      <c r="I2372">
        <v>65.853899999999996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3540</v>
      </c>
      <c r="P2372" t="s">
        <v>58</v>
      </c>
      <c r="Q2372" t="s">
        <v>60</v>
      </c>
      <c r="R2372" t="s">
        <v>66</v>
      </c>
    </row>
    <row r="2373" spans="1:18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1.2370030000000001</v>
      </c>
      <c r="H2373">
        <v>1.2370030000000001</v>
      </c>
      <c r="I2373">
        <v>65.853899999999996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3540</v>
      </c>
      <c r="P2373" t="s">
        <v>58</v>
      </c>
      <c r="Q2373" t="s">
        <v>60</v>
      </c>
      <c r="R2373" t="s">
        <v>66</v>
      </c>
    </row>
    <row r="2374" spans="1:18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9.6374899999999997</v>
      </c>
      <c r="H2374">
        <v>9.6374910000000007</v>
      </c>
      <c r="I2374">
        <v>65.853899999999996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3540</v>
      </c>
      <c r="P2374" t="s">
        <v>58</v>
      </c>
      <c r="Q2374" t="s">
        <v>60</v>
      </c>
      <c r="R2374" t="s">
        <v>66</v>
      </c>
    </row>
    <row r="2375" spans="1:18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0.32845489999999999</v>
      </c>
      <c r="H2375">
        <v>0.32845489999999999</v>
      </c>
      <c r="I2375">
        <v>65.791300000000007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4674</v>
      </c>
      <c r="P2375" t="s">
        <v>58</v>
      </c>
      <c r="Q2375" t="s">
        <v>60</v>
      </c>
    </row>
    <row r="2376" spans="1:18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2.9803519999999999</v>
      </c>
      <c r="H2376">
        <v>2.9803519999999999</v>
      </c>
      <c r="I2376">
        <v>65.791300000000007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4674</v>
      </c>
      <c r="P2376" t="s">
        <v>58</v>
      </c>
      <c r="Q2376" t="s">
        <v>60</v>
      </c>
    </row>
    <row r="2377" spans="1:18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1.2624770000000001</v>
      </c>
      <c r="H2377">
        <v>1.2624770000000001</v>
      </c>
      <c r="I2377">
        <v>65.791300000000007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4674</v>
      </c>
      <c r="P2377" t="s">
        <v>58</v>
      </c>
      <c r="Q2377" t="s">
        <v>60</v>
      </c>
    </row>
    <row r="2378" spans="1:18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13.93017</v>
      </c>
      <c r="H2378">
        <v>13.93017</v>
      </c>
      <c r="I2378">
        <v>65.791300000000007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4674</v>
      </c>
      <c r="P2378" t="s">
        <v>58</v>
      </c>
      <c r="Q2378" t="s">
        <v>60</v>
      </c>
    </row>
    <row r="2379" spans="1:18" x14ac:dyDescent="0.25">
      <c r="A2379" t="s">
        <v>30</v>
      </c>
      <c r="B2379" t="s">
        <v>36</v>
      </c>
      <c r="C2379" t="s">
        <v>49</v>
      </c>
      <c r="D2379" t="s">
        <v>47</v>
      </c>
      <c r="E2379">
        <v>5</v>
      </c>
      <c r="F2379" t="str">
        <f t="shared" si="37"/>
        <v>Average Per Ton1-in-2July Monthly System Peak Day30% Cycling5</v>
      </c>
      <c r="G2379">
        <v>0.3449044</v>
      </c>
      <c r="H2379">
        <v>0.3449044</v>
      </c>
      <c r="I2379">
        <v>66.688299999999998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1134</v>
      </c>
      <c r="P2379" t="s">
        <v>58</v>
      </c>
      <c r="Q2379" t="s">
        <v>60</v>
      </c>
      <c r="R2379" t="s">
        <v>67</v>
      </c>
    </row>
    <row r="2380" spans="1:18" x14ac:dyDescent="0.25">
      <c r="A2380" t="s">
        <v>28</v>
      </c>
      <c r="B2380" t="s">
        <v>36</v>
      </c>
      <c r="C2380" t="s">
        <v>49</v>
      </c>
      <c r="D2380" t="s">
        <v>47</v>
      </c>
      <c r="E2380">
        <v>5</v>
      </c>
      <c r="F2380" t="str">
        <f t="shared" si="37"/>
        <v>Average Per Premise1-in-2July Monthly System Peak Day30% Cycling5</v>
      </c>
      <c r="G2380">
        <v>3.815391</v>
      </c>
      <c r="H2380">
        <v>3.815391</v>
      </c>
      <c r="I2380">
        <v>66.688299999999998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1134</v>
      </c>
      <c r="P2380" t="s">
        <v>58</v>
      </c>
      <c r="Q2380" t="s">
        <v>60</v>
      </c>
      <c r="R2380" t="s">
        <v>67</v>
      </c>
    </row>
    <row r="2381" spans="1:18" x14ac:dyDescent="0.25">
      <c r="A2381" t="s">
        <v>29</v>
      </c>
      <c r="B2381" t="s">
        <v>36</v>
      </c>
      <c r="C2381" t="s">
        <v>49</v>
      </c>
      <c r="D2381" t="s">
        <v>47</v>
      </c>
      <c r="E2381">
        <v>5</v>
      </c>
      <c r="F2381" t="str">
        <f t="shared" si="37"/>
        <v>Average Per Device1-in-2July Monthly System Peak Day30% Cycling5</v>
      </c>
      <c r="G2381">
        <v>1.3341510000000001</v>
      </c>
      <c r="H2381">
        <v>1.3341510000000001</v>
      </c>
      <c r="I2381">
        <v>66.688299999999998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1134</v>
      </c>
      <c r="P2381" t="s">
        <v>58</v>
      </c>
      <c r="Q2381" t="s">
        <v>60</v>
      </c>
      <c r="R2381" t="s">
        <v>67</v>
      </c>
    </row>
    <row r="2382" spans="1:18" x14ac:dyDescent="0.25">
      <c r="A2382" t="s">
        <v>43</v>
      </c>
      <c r="B2382" t="s">
        <v>36</v>
      </c>
      <c r="C2382" t="s">
        <v>49</v>
      </c>
      <c r="D2382" t="s">
        <v>47</v>
      </c>
      <c r="E2382">
        <v>5</v>
      </c>
      <c r="F2382" t="str">
        <f t="shared" si="37"/>
        <v>Aggregate1-in-2July Monthly System Peak Day30% Cycling5</v>
      </c>
      <c r="G2382">
        <v>4.3266530000000003</v>
      </c>
      <c r="H2382">
        <v>4.3266530000000003</v>
      </c>
      <c r="I2382">
        <v>66.688299999999998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1134</v>
      </c>
      <c r="P2382" t="s">
        <v>58</v>
      </c>
      <c r="Q2382" t="s">
        <v>60</v>
      </c>
      <c r="R2382" t="s">
        <v>67</v>
      </c>
    </row>
    <row r="2383" spans="1:18" x14ac:dyDescent="0.25">
      <c r="A2383" t="s">
        <v>30</v>
      </c>
      <c r="B2383" t="s">
        <v>36</v>
      </c>
      <c r="C2383" t="s">
        <v>49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0.31868370000000001</v>
      </c>
      <c r="H2383">
        <v>0.31868380000000002</v>
      </c>
      <c r="I2383">
        <v>66.741100000000003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3540</v>
      </c>
      <c r="P2383" t="s">
        <v>58</v>
      </c>
      <c r="Q2383" t="s">
        <v>60</v>
      </c>
      <c r="R2383" t="s">
        <v>67</v>
      </c>
    </row>
    <row r="2384" spans="1:18" x14ac:dyDescent="0.25">
      <c r="A2384" t="s">
        <v>28</v>
      </c>
      <c r="B2384" t="s">
        <v>36</v>
      </c>
      <c r="C2384" t="s">
        <v>49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2.6887089999999998</v>
      </c>
      <c r="H2384">
        <v>2.6887089999999998</v>
      </c>
      <c r="I2384">
        <v>66.741100000000003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3540</v>
      </c>
      <c r="P2384" t="s">
        <v>58</v>
      </c>
      <c r="Q2384" t="s">
        <v>60</v>
      </c>
      <c r="R2384" t="s">
        <v>67</v>
      </c>
    </row>
    <row r="2385" spans="1:18" x14ac:dyDescent="0.25">
      <c r="A2385" t="s">
        <v>29</v>
      </c>
      <c r="B2385" t="s">
        <v>36</v>
      </c>
      <c r="C2385" t="s">
        <v>49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1.22167</v>
      </c>
      <c r="H2385">
        <v>1.22167</v>
      </c>
      <c r="I2385">
        <v>66.741100000000003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3540</v>
      </c>
      <c r="P2385" t="s">
        <v>58</v>
      </c>
      <c r="Q2385" t="s">
        <v>60</v>
      </c>
      <c r="R2385" t="s">
        <v>67</v>
      </c>
    </row>
    <row r="2386" spans="1:18" x14ac:dyDescent="0.25">
      <c r="A2386" t="s">
        <v>43</v>
      </c>
      <c r="B2386" t="s">
        <v>36</v>
      </c>
      <c r="C2386" t="s">
        <v>49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9.5180310000000006</v>
      </c>
      <c r="H2386">
        <v>9.5180319999999998</v>
      </c>
      <c r="I2386">
        <v>66.741100000000003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3540</v>
      </c>
      <c r="P2386" t="s">
        <v>58</v>
      </c>
      <c r="Q2386" t="s">
        <v>60</v>
      </c>
      <c r="R2386" t="s">
        <v>67</v>
      </c>
    </row>
    <row r="2387" spans="1:18" x14ac:dyDescent="0.25">
      <c r="A2387" t="s">
        <v>30</v>
      </c>
      <c r="B2387" t="s">
        <v>36</v>
      </c>
      <c r="C2387" t="s">
        <v>49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0.32504490000000003</v>
      </c>
      <c r="H2387">
        <v>0.32504490000000003</v>
      </c>
      <c r="I2387">
        <v>66.728300000000004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4674</v>
      </c>
      <c r="P2387" t="s">
        <v>58</v>
      </c>
      <c r="Q2387" t="s">
        <v>60</v>
      </c>
    </row>
    <row r="2388" spans="1:18" x14ac:dyDescent="0.25">
      <c r="A2388" t="s">
        <v>28</v>
      </c>
      <c r="B2388" t="s">
        <v>36</v>
      </c>
      <c r="C2388" t="s">
        <v>49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2.9494099999999999</v>
      </c>
      <c r="H2388">
        <v>2.9494099999999999</v>
      </c>
      <c r="I2388">
        <v>66.728300000000004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4674</v>
      </c>
      <c r="P2388" t="s">
        <v>58</v>
      </c>
      <c r="Q2388" t="s">
        <v>60</v>
      </c>
    </row>
    <row r="2389" spans="1:18" x14ac:dyDescent="0.25">
      <c r="A2389" t="s">
        <v>29</v>
      </c>
      <c r="B2389" t="s">
        <v>36</v>
      </c>
      <c r="C2389" t="s">
        <v>49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1.249369</v>
      </c>
      <c r="H2389">
        <v>1.249369</v>
      </c>
      <c r="I2389">
        <v>66.728300000000004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4674</v>
      </c>
      <c r="P2389" t="s">
        <v>58</v>
      </c>
      <c r="Q2389" t="s">
        <v>60</v>
      </c>
    </row>
    <row r="2390" spans="1:18" x14ac:dyDescent="0.25">
      <c r="A2390" t="s">
        <v>43</v>
      </c>
      <c r="B2390" t="s">
        <v>36</v>
      </c>
      <c r="C2390" t="s">
        <v>49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13.785539999999999</v>
      </c>
      <c r="H2390">
        <v>13.785539999999999</v>
      </c>
      <c r="I2390">
        <v>66.728300000000004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4674</v>
      </c>
      <c r="P2390" t="s">
        <v>58</v>
      </c>
      <c r="Q2390" t="s">
        <v>60</v>
      </c>
    </row>
    <row r="2391" spans="1:18" x14ac:dyDescent="0.25">
      <c r="A2391" t="s">
        <v>30</v>
      </c>
      <c r="B2391" t="s">
        <v>36</v>
      </c>
      <c r="C2391" t="s">
        <v>50</v>
      </c>
      <c r="D2391" t="s">
        <v>47</v>
      </c>
      <c r="E2391">
        <v>5</v>
      </c>
      <c r="F2391" t="str">
        <f t="shared" si="37"/>
        <v>Average Per Ton1-in-2June Monthly System Peak Day30% Cycling5</v>
      </c>
      <c r="G2391">
        <v>0.32875739999999998</v>
      </c>
      <c r="H2391">
        <v>0.32875739999999998</v>
      </c>
      <c r="I2391">
        <v>60.35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1134</v>
      </c>
      <c r="P2391" t="s">
        <v>58</v>
      </c>
      <c r="Q2391" t="s">
        <v>60</v>
      </c>
      <c r="R2391" t="s">
        <v>68</v>
      </c>
    </row>
    <row r="2392" spans="1:18" x14ac:dyDescent="0.25">
      <c r="A2392" t="s">
        <v>28</v>
      </c>
      <c r="B2392" t="s">
        <v>36</v>
      </c>
      <c r="C2392" t="s">
        <v>50</v>
      </c>
      <c r="D2392" t="s">
        <v>47</v>
      </c>
      <c r="E2392">
        <v>5</v>
      </c>
      <c r="F2392" t="str">
        <f t="shared" si="37"/>
        <v>Average Per Premise1-in-2June Monthly System Peak Day30% Cycling5</v>
      </c>
      <c r="G2392">
        <v>3.6367699999999998</v>
      </c>
      <c r="H2392">
        <v>3.6367699999999998</v>
      </c>
      <c r="I2392">
        <v>60.35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1134</v>
      </c>
      <c r="P2392" t="s">
        <v>58</v>
      </c>
      <c r="Q2392" t="s">
        <v>60</v>
      </c>
      <c r="R2392" t="s">
        <v>68</v>
      </c>
    </row>
    <row r="2393" spans="1:18" x14ac:dyDescent="0.25">
      <c r="A2393" t="s">
        <v>29</v>
      </c>
      <c r="B2393" t="s">
        <v>36</v>
      </c>
      <c r="C2393" t="s">
        <v>50</v>
      </c>
      <c r="D2393" t="s">
        <v>47</v>
      </c>
      <c r="E2393">
        <v>5</v>
      </c>
      <c r="F2393" t="str">
        <f t="shared" si="37"/>
        <v>Average Per Device1-in-2June Monthly System Peak Day30% Cycling5</v>
      </c>
      <c r="G2393">
        <v>1.271692</v>
      </c>
      <c r="H2393">
        <v>1.271692</v>
      </c>
      <c r="I2393">
        <v>60.35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1134</v>
      </c>
      <c r="P2393" t="s">
        <v>58</v>
      </c>
      <c r="Q2393" t="s">
        <v>60</v>
      </c>
      <c r="R2393" t="s">
        <v>68</v>
      </c>
    </row>
    <row r="2394" spans="1:18" x14ac:dyDescent="0.25">
      <c r="A2394" t="s">
        <v>43</v>
      </c>
      <c r="B2394" t="s">
        <v>36</v>
      </c>
      <c r="C2394" t="s">
        <v>50</v>
      </c>
      <c r="D2394" t="s">
        <v>47</v>
      </c>
      <c r="E2394">
        <v>5</v>
      </c>
      <c r="F2394" t="str">
        <f t="shared" si="37"/>
        <v>Aggregate1-in-2June Monthly System Peak Day30% Cycling5</v>
      </c>
      <c r="G2394">
        <v>4.1240969999999999</v>
      </c>
      <c r="H2394">
        <v>4.1240969999999999</v>
      </c>
      <c r="I2394">
        <v>60.35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1134</v>
      </c>
      <c r="P2394" t="s">
        <v>58</v>
      </c>
      <c r="Q2394" t="s">
        <v>60</v>
      </c>
      <c r="R2394" t="s">
        <v>68</v>
      </c>
    </row>
    <row r="2395" spans="1:18" x14ac:dyDescent="0.25">
      <c r="A2395" t="s">
        <v>30</v>
      </c>
      <c r="B2395" t="s">
        <v>36</v>
      </c>
      <c r="C2395" t="s">
        <v>50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0.28737040000000003</v>
      </c>
      <c r="H2395">
        <v>0.28737040000000003</v>
      </c>
      <c r="I2395">
        <v>60.869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3540</v>
      </c>
      <c r="P2395" t="s">
        <v>58</v>
      </c>
      <c r="Q2395" t="s">
        <v>60</v>
      </c>
      <c r="R2395" t="s">
        <v>68</v>
      </c>
    </row>
    <row r="2396" spans="1:18" x14ac:dyDescent="0.25">
      <c r="A2396" t="s">
        <v>28</v>
      </c>
      <c r="B2396" t="s">
        <v>36</v>
      </c>
      <c r="C2396" t="s">
        <v>50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2.4245220000000001</v>
      </c>
      <c r="H2396">
        <v>2.4245220000000001</v>
      </c>
      <c r="I2396">
        <v>60.869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3540</v>
      </c>
      <c r="P2396" t="s">
        <v>58</v>
      </c>
      <c r="Q2396" t="s">
        <v>60</v>
      </c>
      <c r="R2396" t="s">
        <v>68</v>
      </c>
    </row>
    <row r="2397" spans="1:18" x14ac:dyDescent="0.25">
      <c r="A2397" t="s">
        <v>29</v>
      </c>
      <c r="B2397" t="s">
        <v>36</v>
      </c>
      <c r="C2397" t="s">
        <v>50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1.101631</v>
      </c>
      <c r="H2397">
        <v>1.101631</v>
      </c>
      <c r="I2397">
        <v>60.869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3540</v>
      </c>
      <c r="P2397" t="s">
        <v>58</v>
      </c>
      <c r="Q2397" t="s">
        <v>60</v>
      </c>
      <c r="R2397" t="s">
        <v>68</v>
      </c>
    </row>
    <row r="2398" spans="1:18" x14ac:dyDescent="0.25">
      <c r="A2398" t="s">
        <v>43</v>
      </c>
      <c r="B2398" t="s">
        <v>36</v>
      </c>
      <c r="C2398" t="s">
        <v>50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8.5828059999999997</v>
      </c>
      <c r="H2398">
        <v>8.5828059999999997</v>
      </c>
      <c r="I2398">
        <v>60.869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3540</v>
      </c>
      <c r="P2398" t="s">
        <v>58</v>
      </c>
      <c r="Q2398" t="s">
        <v>60</v>
      </c>
      <c r="R2398" t="s">
        <v>68</v>
      </c>
    </row>
    <row r="2399" spans="1:18" x14ac:dyDescent="0.25">
      <c r="A2399" t="s">
        <v>30</v>
      </c>
      <c r="B2399" t="s">
        <v>36</v>
      </c>
      <c r="C2399" t="s">
        <v>50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0.29741089999999998</v>
      </c>
      <c r="H2399">
        <v>0.29741089999999998</v>
      </c>
      <c r="I2399">
        <v>60.743099999999998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4674</v>
      </c>
      <c r="P2399" t="s">
        <v>58</v>
      </c>
      <c r="Q2399" t="s">
        <v>60</v>
      </c>
    </row>
    <row r="2400" spans="1:18" x14ac:dyDescent="0.25">
      <c r="A2400" t="s">
        <v>28</v>
      </c>
      <c r="B2400" t="s">
        <v>36</v>
      </c>
      <c r="C2400" t="s">
        <v>50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2.698664</v>
      </c>
      <c r="H2400">
        <v>2.698664</v>
      </c>
      <c r="I2400">
        <v>60.743099999999998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4674</v>
      </c>
      <c r="P2400" t="s">
        <v>58</v>
      </c>
      <c r="Q2400" t="s">
        <v>60</v>
      </c>
    </row>
    <row r="2401" spans="1:18" x14ac:dyDescent="0.25">
      <c r="A2401" t="s">
        <v>29</v>
      </c>
      <c r="B2401" t="s">
        <v>36</v>
      </c>
      <c r="C2401" t="s">
        <v>50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1.1431530000000001</v>
      </c>
      <c r="H2401">
        <v>1.1431530000000001</v>
      </c>
      <c r="I2401">
        <v>60.743099999999998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4674</v>
      </c>
      <c r="P2401" t="s">
        <v>58</v>
      </c>
      <c r="Q2401" t="s">
        <v>60</v>
      </c>
    </row>
    <row r="2402" spans="1:18" x14ac:dyDescent="0.25">
      <c r="A2402" t="s">
        <v>43</v>
      </c>
      <c r="B2402" t="s">
        <v>36</v>
      </c>
      <c r="C2402" t="s">
        <v>50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12.61355</v>
      </c>
      <c r="H2402">
        <v>12.61355</v>
      </c>
      <c r="I2402">
        <v>60.743099999999998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4674</v>
      </c>
      <c r="P2402" t="s">
        <v>58</v>
      </c>
      <c r="Q2402" t="s">
        <v>60</v>
      </c>
    </row>
    <row r="2403" spans="1:18" x14ac:dyDescent="0.25">
      <c r="A2403" t="s">
        <v>30</v>
      </c>
      <c r="B2403" t="s">
        <v>36</v>
      </c>
      <c r="C2403" t="s">
        <v>51</v>
      </c>
      <c r="D2403" t="s">
        <v>47</v>
      </c>
      <c r="E2403">
        <v>5</v>
      </c>
      <c r="F2403" t="str">
        <f t="shared" si="37"/>
        <v>Average Per Ton1-in-2May Monthly System Peak Day30% Cycling5</v>
      </c>
      <c r="G2403">
        <v>0.32817750000000001</v>
      </c>
      <c r="H2403">
        <v>0.32817750000000001</v>
      </c>
      <c r="I2403">
        <v>59.659799999999997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1134</v>
      </c>
      <c r="P2403" t="s">
        <v>58</v>
      </c>
      <c r="Q2403" t="s">
        <v>60</v>
      </c>
      <c r="R2403" t="s">
        <v>69</v>
      </c>
    </row>
    <row r="2404" spans="1:18" x14ac:dyDescent="0.25">
      <c r="A2404" t="s">
        <v>28</v>
      </c>
      <c r="B2404" t="s">
        <v>36</v>
      </c>
      <c r="C2404" t="s">
        <v>51</v>
      </c>
      <c r="D2404" t="s">
        <v>47</v>
      </c>
      <c r="E2404">
        <v>5</v>
      </c>
      <c r="F2404" t="str">
        <f t="shared" si="37"/>
        <v>Average Per Premise1-in-2May Monthly System Peak Day30% Cycling5</v>
      </c>
      <c r="G2404">
        <v>3.6303550000000002</v>
      </c>
      <c r="H2404">
        <v>3.6303550000000002</v>
      </c>
      <c r="I2404">
        <v>59.659799999999997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1134</v>
      </c>
      <c r="P2404" t="s">
        <v>58</v>
      </c>
      <c r="Q2404" t="s">
        <v>60</v>
      </c>
      <c r="R2404" t="s">
        <v>69</v>
      </c>
    </row>
    <row r="2405" spans="1:18" x14ac:dyDescent="0.25">
      <c r="A2405" t="s">
        <v>29</v>
      </c>
      <c r="B2405" t="s">
        <v>36</v>
      </c>
      <c r="C2405" t="s">
        <v>51</v>
      </c>
      <c r="D2405" t="s">
        <v>47</v>
      </c>
      <c r="E2405">
        <v>5</v>
      </c>
      <c r="F2405" t="str">
        <f t="shared" si="37"/>
        <v>Average Per Device1-in-2May Monthly System Peak Day30% Cycling5</v>
      </c>
      <c r="G2405">
        <v>1.269449</v>
      </c>
      <c r="H2405">
        <v>1.269449</v>
      </c>
      <c r="I2405">
        <v>59.659799999999997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1134</v>
      </c>
      <c r="P2405" t="s">
        <v>58</v>
      </c>
      <c r="Q2405" t="s">
        <v>60</v>
      </c>
      <c r="R2405" t="s">
        <v>69</v>
      </c>
    </row>
    <row r="2406" spans="1:18" x14ac:dyDescent="0.25">
      <c r="A2406" t="s">
        <v>43</v>
      </c>
      <c r="B2406" t="s">
        <v>36</v>
      </c>
      <c r="C2406" t="s">
        <v>51</v>
      </c>
      <c r="D2406" t="s">
        <v>47</v>
      </c>
      <c r="E2406">
        <v>5</v>
      </c>
      <c r="F2406" t="str">
        <f t="shared" si="37"/>
        <v>Aggregate1-in-2May Monthly System Peak Day30% Cycling5</v>
      </c>
      <c r="G2406">
        <v>4.1168230000000001</v>
      </c>
      <c r="H2406">
        <v>4.1168230000000001</v>
      </c>
      <c r="I2406">
        <v>59.659799999999997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1134</v>
      </c>
      <c r="P2406" t="s">
        <v>58</v>
      </c>
      <c r="Q2406" t="s">
        <v>60</v>
      </c>
      <c r="R2406" t="s">
        <v>69</v>
      </c>
    </row>
    <row r="2407" spans="1:18" x14ac:dyDescent="0.25">
      <c r="A2407" t="s">
        <v>30</v>
      </c>
      <c r="B2407" t="s">
        <v>36</v>
      </c>
      <c r="C2407" t="s">
        <v>51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0.28504010000000002</v>
      </c>
      <c r="H2407">
        <v>0.28504010000000002</v>
      </c>
      <c r="I2407">
        <v>60.125399999999999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3540</v>
      </c>
      <c r="P2407" t="s">
        <v>58</v>
      </c>
      <c r="Q2407" t="s">
        <v>60</v>
      </c>
      <c r="R2407" t="s">
        <v>69</v>
      </c>
    </row>
    <row r="2408" spans="1:18" x14ac:dyDescent="0.25">
      <c r="A2408" t="s">
        <v>28</v>
      </c>
      <c r="B2408" t="s">
        <v>36</v>
      </c>
      <c r="C2408" t="s">
        <v>51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2.4048609999999999</v>
      </c>
      <c r="H2408">
        <v>2.4048609999999999</v>
      </c>
      <c r="I2408">
        <v>60.125399999999999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3540</v>
      </c>
      <c r="P2408" t="s">
        <v>58</v>
      </c>
      <c r="Q2408" t="s">
        <v>60</v>
      </c>
      <c r="R2408" t="s">
        <v>69</v>
      </c>
    </row>
    <row r="2409" spans="1:18" x14ac:dyDescent="0.25">
      <c r="A2409" t="s">
        <v>29</v>
      </c>
      <c r="B2409" t="s">
        <v>36</v>
      </c>
      <c r="C2409" t="s">
        <v>51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1.0926979999999999</v>
      </c>
      <c r="H2409">
        <v>1.0926979999999999</v>
      </c>
      <c r="I2409">
        <v>60.125399999999999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3540</v>
      </c>
      <c r="P2409" t="s">
        <v>58</v>
      </c>
      <c r="Q2409" t="s">
        <v>60</v>
      </c>
      <c r="R2409" t="s">
        <v>69</v>
      </c>
    </row>
    <row r="2410" spans="1:18" x14ac:dyDescent="0.25">
      <c r="A2410" t="s">
        <v>43</v>
      </c>
      <c r="B2410" t="s">
        <v>36</v>
      </c>
      <c r="C2410" t="s">
        <v>51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8.5132069999999995</v>
      </c>
      <c r="H2410">
        <v>8.5132069999999995</v>
      </c>
      <c r="I2410">
        <v>60.125399999999999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3540</v>
      </c>
      <c r="P2410" t="s">
        <v>58</v>
      </c>
      <c r="Q2410" t="s">
        <v>60</v>
      </c>
      <c r="R2410" t="s">
        <v>69</v>
      </c>
    </row>
    <row r="2411" spans="1:18" x14ac:dyDescent="0.25">
      <c r="A2411" t="s">
        <v>30</v>
      </c>
      <c r="B2411" t="s">
        <v>36</v>
      </c>
      <c r="C2411" t="s">
        <v>51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0.29550520000000002</v>
      </c>
      <c r="H2411">
        <v>0.29550530000000003</v>
      </c>
      <c r="I2411">
        <v>60.012500000000003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4674</v>
      </c>
      <c r="P2411" t="s">
        <v>58</v>
      </c>
      <c r="Q2411" t="s">
        <v>60</v>
      </c>
    </row>
    <row r="2412" spans="1:18" x14ac:dyDescent="0.25">
      <c r="A2412" t="s">
        <v>28</v>
      </c>
      <c r="B2412" t="s">
        <v>36</v>
      </c>
      <c r="C2412" t="s">
        <v>51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2.6813720000000001</v>
      </c>
      <c r="H2412">
        <v>2.6813720000000001</v>
      </c>
      <c r="I2412">
        <v>60.012500000000003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4674</v>
      </c>
      <c r="P2412" t="s">
        <v>58</v>
      </c>
      <c r="Q2412" t="s">
        <v>60</v>
      </c>
    </row>
    <row r="2413" spans="1:18" x14ac:dyDescent="0.25">
      <c r="A2413" t="s">
        <v>29</v>
      </c>
      <c r="B2413" t="s">
        <v>36</v>
      </c>
      <c r="C2413" t="s">
        <v>51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1.1358280000000001</v>
      </c>
      <c r="H2413">
        <v>1.135829</v>
      </c>
      <c r="I2413">
        <v>60.012500000000003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4674</v>
      </c>
      <c r="P2413" t="s">
        <v>58</v>
      </c>
      <c r="Q2413" t="s">
        <v>60</v>
      </c>
    </row>
    <row r="2414" spans="1:18" x14ac:dyDescent="0.25">
      <c r="A2414" t="s">
        <v>43</v>
      </c>
      <c r="B2414" t="s">
        <v>36</v>
      </c>
      <c r="C2414" t="s">
        <v>51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12.532730000000001</v>
      </c>
      <c r="H2414">
        <v>12.532730000000001</v>
      </c>
      <c r="I2414">
        <v>60.012500000000003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4674</v>
      </c>
      <c r="P2414" t="s">
        <v>58</v>
      </c>
      <c r="Q2414" t="s">
        <v>60</v>
      </c>
    </row>
    <row r="2415" spans="1:18" x14ac:dyDescent="0.25">
      <c r="A2415" t="s">
        <v>30</v>
      </c>
      <c r="B2415" t="s">
        <v>36</v>
      </c>
      <c r="C2415" t="s">
        <v>52</v>
      </c>
      <c r="D2415" t="s">
        <v>47</v>
      </c>
      <c r="E2415">
        <v>5</v>
      </c>
      <c r="F2415" t="str">
        <f t="shared" si="37"/>
        <v>Average Per Ton1-in-2October Monthly System Peak Day30% Cycling5</v>
      </c>
      <c r="G2415">
        <v>0.34014850000000002</v>
      </c>
      <c r="H2415">
        <v>0.34014850000000002</v>
      </c>
      <c r="I2415">
        <v>62.6706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1134</v>
      </c>
      <c r="P2415" t="s">
        <v>58</v>
      </c>
      <c r="Q2415" t="s">
        <v>60</v>
      </c>
      <c r="R2415" t="s">
        <v>70</v>
      </c>
    </row>
    <row r="2416" spans="1:18" x14ac:dyDescent="0.25">
      <c r="A2416" t="s">
        <v>28</v>
      </c>
      <c r="B2416" t="s">
        <v>36</v>
      </c>
      <c r="C2416" t="s">
        <v>52</v>
      </c>
      <c r="D2416" t="s">
        <v>47</v>
      </c>
      <c r="E2416">
        <v>5</v>
      </c>
      <c r="F2416" t="str">
        <f t="shared" si="37"/>
        <v>Average Per Premise1-in-2October Monthly System Peak Day30% Cycling5</v>
      </c>
      <c r="G2416">
        <v>3.7627799999999998</v>
      </c>
      <c r="H2416">
        <v>3.7627799999999998</v>
      </c>
      <c r="I2416">
        <v>62.6706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1134</v>
      </c>
      <c r="P2416" t="s">
        <v>58</v>
      </c>
      <c r="Q2416" t="s">
        <v>60</v>
      </c>
      <c r="R2416" t="s">
        <v>70</v>
      </c>
    </row>
    <row r="2417" spans="1:18" x14ac:dyDescent="0.25">
      <c r="A2417" t="s">
        <v>29</v>
      </c>
      <c r="B2417" t="s">
        <v>36</v>
      </c>
      <c r="C2417" t="s">
        <v>52</v>
      </c>
      <c r="D2417" t="s">
        <v>47</v>
      </c>
      <c r="E2417">
        <v>5</v>
      </c>
      <c r="F2417" t="str">
        <f t="shared" si="37"/>
        <v>Average Per Device1-in-2October Monthly System Peak Day30% Cycling5</v>
      </c>
      <c r="G2417">
        <v>1.315755</v>
      </c>
      <c r="H2417">
        <v>1.315755</v>
      </c>
      <c r="I2417">
        <v>62.6706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1134</v>
      </c>
      <c r="P2417" t="s">
        <v>58</v>
      </c>
      <c r="Q2417" t="s">
        <v>60</v>
      </c>
      <c r="R2417" t="s">
        <v>70</v>
      </c>
    </row>
    <row r="2418" spans="1:18" x14ac:dyDescent="0.25">
      <c r="A2418" t="s">
        <v>43</v>
      </c>
      <c r="B2418" t="s">
        <v>36</v>
      </c>
      <c r="C2418" t="s">
        <v>52</v>
      </c>
      <c r="D2418" t="s">
        <v>47</v>
      </c>
      <c r="E2418">
        <v>5</v>
      </c>
      <c r="F2418" t="str">
        <f t="shared" si="37"/>
        <v>Aggregate1-in-2October Monthly System Peak Day30% Cycling5</v>
      </c>
      <c r="G2418">
        <v>4.2669930000000003</v>
      </c>
      <c r="H2418">
        <v>4.2669930000000003</v>
      </c>
      <c r="I2418">
        <v>62.6706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1134</v>
      </c>
      <c r="P2418" t="s">
        <v>58</v>
      </c>
      <c r="Q2418" t="s">
        <v>60</v>
      </c>
      <c r="R2418" t="s">
        <v>70</v>
      </c>
    </row>
    <row r="2419" spans="1:18" x14ac:dyDescent="0.25">
      <c r="A2419" t="s">
        <v>30</v>
      </c>
      <c r="B2419" t="s">
        <v>36</v>
      </c>
      <c r="C2419" t="s">
        <v>52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0.3096506</v>
      </c>
      <c r="H2419">
        <v>0.3096506</v>
      </c>
      <c r="I2419">
        <v>62.999000000000002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3540</v>
      </c>
      <c r="P2419" t="s">
        <v>58</v>
      </c>
      <c r="Q2419" t="s">
        <v>60</v>
      </c>
      <c r="R2419" t="s">
        <v>70</v>
      </c>
    </row>
    <row r="2420" spans="1:18" x14ac:dyDescent="0.25">
      <c r="A2420" t="s">
        <v>28</v>
      </c>
      <c r="B2420" t="s">
        <v>36</v>
      </c>
      <c r="C2420" t="s">
        <v>52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2.6124969999999998</v>
      </c>
      <c r="H2420">
        <v>2.6124969999999998</v>
      </c>
      <c r="I2420">
        <v>62.999000000000002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3540</v>
      </c>
      <c r="P2420" t="s">
        <v>58</v>
      </c>
      <c r="Q2420" t="s">
        <v>60</v>
      </c>
      <c r="R2420" t="s">
        <v>70</v>
      </c>
    </row>
    <row r="2421" spans="1:18" x14ac:dyDescent="0.25">
      <c r="A2421" t="s">
        <v>29</v>
      </c>
      <c r="B2421" t="s">
        <v>36</v>
      </c>
      <c r="C2421" t="s">
        <v>52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1.1870419999999999</v>
      </c>
      <c r="H2421">
        <v>1.1870419999999999</v>
      </c>
      <c r="I2421">
        <v>62.999000000000002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3540</v>
      </c>
      <c r="P2421" t="s">
        <v>58</v>
      </c>
      <c r="Q2421" t="s">
        <v>60</v>
      </c>
      <c r="R2421" t="s">
        <v>70</v>
      </c>
    </row>
    <row r="2422" spans="1:18" x14ac:dyDescent="0.25">
      <c r="A2422" t="s">
        <v>43</v>
      </c>
      <c r="B2422" t="s">
        <v>36</v>
      </c>
      <c r="C2422" t="s">
        <v>52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9.2482410000000002</v>
      </c>
      <c r="H2422">
        <v>9.2482410000000002</v>
      </c>
      <c r="I2422">
        <v>62.999000000000002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3540</v>
      </c>
      <c r="P2422" t="s">
        <v>58</v>
      </c>
      <c r="Q2422" t="s">
        <v>60</v>
      </c>
      <c r="R2422" t="s">
        <v>70</v>
      </c>
    </row>
    <row r="2423" spans="1:18" x14ac:dyDescent="0.25">
      <c r="A2423" t="s">
        <v>30</v>
      </c>
      <c r="B2423" t="s">
        <v>36</v>
      </c>
      <c r="C2423" t="s">
        <v>52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0.31704939999999998</v>
      </c>
      <c r="H2423">
        <v>0.31704939999999998</v>
      </c>
      <c r="I2423">
        <v>62.9193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4674</v>
      </c>
      <c r="P2423" t="s">
        <v>58</v>
      </c>
      <c r="Q2423" t="s">
        <v>60</v>
      </c>
    </row>
    <row r="2424" spans="1:18" x14ac:dyDescent="0.25">
      <c r="A2424" t="s">
        <v>28</v>
      </c>
      <c r="B2424" t="s">
        <v>36</v>
      </c>
      <c r="C2424" t="s">
        <v>52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2.8768600000000002</v>
      </c>
      <c r="H2424">
        <v>2.8768600000000002</v>
      </c>
      <c r="I2424">
        <v>62.9193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4674</v>
      </c>
      <c r="P2424" t="s">
        <v>58</v>
      </c>
      <c r="Q2424" t="s">
        <v>60</v>
      </c>
    </row>
    <row r="2425" spans="1:18" x14ac:dyDescent="0.25">
      <c r="A2425" t="s">
        <v>29</v>
      </c>
      <c r="B2425" t="s">
        <v>36</v>
      </c>
      <c r="C2425" t="s">
        <v>52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1.218637</v>
      </c>
      <c r="H2425">
        <v>1.218637</v>
      </c>
      <c r="I2425">
        <v>62.9193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4674</v>
      </c>
      <c r="P2425" t="s">
        <v>58</v>
      </c>
      <c r="Q2425" t="s">
        <v>60</v>
      </c>
    </row>
    <row r="2426" spans="1:18" x14ac:dyDescent="0.25">
      <c r="A2426" t="s">
        <v>43</v>
      </c>
      <c r="B2426" t="s">
        <v>36</v>
      </c>
      <c r="C2426" t="s">
        <v>52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13.446440000000001</v>
      </c>
      <c r="H2426">
        <v>13.446440000000001</v>
      </c>
      <c r="I2426">
        <v>62.9193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4674</v>
      </c>
      <c r="P2426" t="s">
        <v>58</v>
      </c>
      <c r="Q2426" t="s">
        <v>60</v>
      </c>
    </row>
    <row r="2427" spans="1:18" x14ac:dyDescent="0.25">
      <c r="A2427" t="s">
        <v>30</v>
      </c>
      <c r="B2427" t="s">
        <v>36</v>
      </c>
      <c r="C2427" t="s">
        <v>53</v>
      </c>
      <c r="D2427" t="s">
        <v>47</v>
      </c>
      <c r="E2427">
        <v>5</v>
      </c>
      <c r="F2427" t="str">
        <f t="shared" si="37"/>
        <v>Average Per Ton1-in-2September Monthly System Peak Day30% Cycling5</v>
      </c>
      <c r="G2427">
        <v>0.35728110000000002</v>
      </c>
      <c r="H2427">
        <v>0.35728120000000002</v>
      </c>
      <c r="I2427">
        <v>65.367800000000003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1134</v>
      </c>
      <c r="P2427" t="s">
        <v>58</v>
      </c>
      <c r="Q2427" t="s">
        <v>60</v>
      </c>
      <c r="R2427" t="s">
        <v>71</v>
      </c>
    </row>
    <row r="2428" spans="1:18" x14ac:dyDescent="0.25">
      <c r="A2428" t="s">
        <v>28</v>
      </c>
      <c r="B2428" t="s">
        <v>36</v>
      </c>
      <c r="C2428" t="s">
        <v>53</v>
      </c>
      <c r="D2428" t="s">
        <v>47</v>
      </c>
      <c r="E2428">
        <v>5</v>
      </c>
      <c r="F2428" t="str">
        <f t="shared" si="37"/>
        <v>Average Per Premise1-in-2September Monthly System Peak Day30% Cycling5</v>
      </c>
      <c r="G2428">
        <v>3.952305</v>
      </c>
      <c r="H2428">
        <v>3.952305</v>
      </c>
      <c r="I2428">
        <v>65.367800000000003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1134</v>
      </c>
      <c r="P2428" t="s">
        <v>58</v>
      </c>
      <c r="Q2428" t="s">
        <v>60</v>
      </c>
      <c r="R2428" t="s">
        <v>71</v>
      </c>
    </row>
    <row r="2429" spans="1:18" x14ac:dyDescent="0.25">
      <c r="A2429" t="s">
        <v>29</v>
      </c>
      <c r="B2429" t="s">
        <v>36</v>
      </c>
      <c r="C2429" t="s">
        <v>53</v>
      </c>
      <c r="D2429" t="s">
        <v>47</v>
      </c>
      <c r="E2429">
        <v>5</v>
      </c>
      <c r="F2429" t="str">
        <f t="shared" si="37"/>
        <v>Average Per Device1-in-2September Monthly System Peak Day30% Cycling5</v>
      </c>
      <c r="G2429">
        <v>1.3820269999999999</v>
      </c>
      <c r="H2429">
        <v>1.3820269999999999</v>
      </c>
      <c r="I2429">
        <v>65.367800000000003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1134</v>
      </c>
      <c r="P2429" t="s">
        <v>58</v>
      </c>
      <c r="Q2429" t="s">
        <v>60</v>
      </c>
      <c r="R2429" t="s">
        <v>71</v>
      </c>
    </row>
    <row r="2430" spans="1:18" x14ac:dyDescent="0.25">
      <c r="A2430" t="s">
        <v>43</v>
      </c>
      <c r="B2430" t="s">
        <v>36</v>
      </c>
      <c r="C2430" t="s">
        <v>53</v>
      </c>
      <c r="D2430" t="s">
        <v>47</v>
      </c>
      <c r="E2430">
        <v>5</v>
      </c>
      <c r="F2430" t="str">
        <f t="shared" si="37"/>
        <v>Aggregate1-in-2September Monthly System Peak Day30% Cycling5</v>
      </c>
      <c r="G2430">
        <v>4.4819139999999997</v>
      </c>
      <c r="H2430">
        <v>4.4819139999999997</v>
      </c>
      <c r="I2430">
        <v>65.367800000000003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1134</v>
      </c>
      <c r="P2430" t="s">
        <v>58</v>
      </c>
      <c r="Q2430" t="s">
        <v>60</v>
      </c>
      <c r="R2430" t="s">
        <v>71</v>
      </c>
    </row>
    <row r="2431" spans="1:18" x14ac:dyDescent="0.25">
      <c r="A2431" t="s">
        <v>30</v>
      </c>
      <c r="B2431" t="s">
        <v>36</v>
      </c>
      <c r="C2431" t="s">
        <v>53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0.34380729999999998</v>
      </c>
      <c r="H2431">
        <v>0.34380729999999998</v>
      </c>
      <c r="I2431">
        <v>65.611199999999997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3540</v>
      </c>
      <c r="P2431" t="s">
        <v>58</v>
      </c>
      <c r="Q2431" t="s">
        <v>60</v>
      </c>
      <c r="R2431" t="s">
        <v>71</v>
      </c>
    </row>
    <row r="2432" spans="1:18" x14ac:dyDescent="0.25">
      <c r="A2432" t="s">
        <v>28</v>
      </c>
      <c r="B2432" t="s">
        <v>36</v>
      </c>
      <c r="C2432" t="s">
        <v>53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2.9006750000000001</v>
      </c>
      <c r="H2432">
        <v>2.9006750000000001</v>
      </c>
      <c r="I2432">
        <v>65.611199999999997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3540</v>
      </c>
      <c r="P2432" t="s">
        <v>58</v>
      </c>
      <c r="Q2432" t="s">
        <v>60</v>
      </c>
      <c r="R2432" t="s">
        <v>71</v>
      </c>
    </row>
    <row r="2433" spans="1:18" x14ac:dyDescent="0.25">
      <c r="A2433" t="s">
        <v>29</v>
      </c>
      <c r="B2433" t="s">
        <v>36</v>
      </c>
      <c r="C2433" t="s">
        <v>53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1.3179810000000001</v>
      </c>
      <c r="H2433">
        <v>1.3179810000000001</v>
      </c>
      <c r="I2433">
        <v>65.611199999999997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3540</v>
      </c>
      <c r="P2433" t="s">
        <v>58</v>
      </c>
      <c r="Q2433" t="s">
        <v>60</v>
      </c>
      <c r="R2433" t="s">
        <v>71</v>
      </c>
    </row>
    <row r="2434" spans="1:18" x14ac:dyDescent="0.25">
      <c r="A2434" t="s">
        <v>43</v>
      </c>
      <c r="B2434" t="s">
        <v>36</v>
      </c>
      <c r="C2434" t="s">
        <v>53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10.26839</v>
      </c>
      <c r="H2434">
        <v>10.26839</v>
      </c>
      <c r="I2434">
        <v>65.611199999999997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3540</v>
      </c>
      <c r="P2434" t="s">
        <v>58</v>
      </c>
      <c r="Q2434" t="s">
        <v>60</v>
      </c>
      <c r="R2434" t="s">
        <v>71</v>
      </c>
    </row>
    <row r="2435" spans="1:18" x14ac:dyDescent="0.25">
      <c r="A2435" t="s">
        <v>30</v>
      </c>
      <c r="B2435" t="s">
        <v>36</v>
      </c>
      <c r="C2435" t="s">
        <v>53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0.347076</v>
      </c>
      <c r="H2435">
        <v>0.347076</v>
      </c>
      <c r="I2435">
        <v>65.552099999999996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4674</v>
      </c>
      <c r="P2435" t="s">
        <v>58</v>
      </c>
      <c r="Q2435" t="s">
        <v>60</v>
      </c>
    </row>
    <row r="2436" spans="1:18" x14ac:dyDescent="0.25">
      <c r="A2436" t="s">
        <v>28</v>
      </c>
      <c r="B2436" t="s">
        <v>36</v>
      </c>
      <c r="C2436" t="s">
        <v>53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3.1493180000000001</v>
      </c>
      <c r="H2436">
        <v>3.1493180000000001</v>
      </c>
      <c r="I2436">
        <v>65.552099999999996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4674</v>
      </c>
      <c r="P2436" t="s">
        <v>58</v>
      </c>
      <c r="Q2436" t="s">
        <v>60</v>
      </c>
    </row>
    <row r="2437" spans="1:18" x14ac:dyDescent="0.25">
      <c r="A2437" t="s">
        <v>29</v>
      </c>
      <c r="B2437" t="s">
        <v>36</v>
      </c>
      <c r="C2437" t="s">
        <v>53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1.33405</v>
      </c>
      <c r="H2437">
        <v>1.33405</v>
      </c>
      <c r="I2437">
        <v>65.552099999999996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4674</v>
      </c>
      <c r="P2437" t="s">
        <v>58</v>
      </c>
      <c r="Q2437" t="s">
        <v>60</v>
      </c>
    </row>
    <row r="2438" spans="1:18" x14ac:dyDescent="0.25">
      <c r="A2438" t="s">
        <v>43</v>
      </c>
      <c r="B2438" t="s">
        <v>36</v>
      </c>
      <c r="C2438" t="s">
        <v>53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14.71991</v>
      </c>
      <c r="H2438">
        <v>14.71991</v>
      </c>
      <c r="I2438">
        <v>65.552099999999996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4674</v>
      </c>
      <c r="P2438" t="s">
        <v>58</v>
      </c>
      <c r="Q2438" t="s">
        <v>60</v>
      </c>
    </row>
    <row r="2439" spans="1:18" x14ac:dyDescent="0.25">
      <c r="A2439" t="s">
        <v>30</v>
      </c>
      <c r="B2439" t="s">
        <v>36</v>
      </c>
      <c r="C2439" t="s">
        <v>48</v>
      </c>
      <c r="D2439" t="s">
        <v>47</v>
      </c>
      <c r="E2439">
        <v>6</v>
      </c>
      <c r="F2439" t="str">
        <f t="shared" si="38"/>
        <v>Average Per Ton1-in-2August Monthly System Peak Day30% Cycling6</v>
      </c>
      <c r="G2439">
        <v>0.4018236</v>
      </c>
      <c r="H2439">
        <v>0.4018236</v>
      </c>
      <c r="I2439">
        <v>69.500399999999999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1134</v>
      </c>
      <c r="P2439" t="s">
        <v>58</v>
      </c>
      <c r="Q2439" t="s">
        <v>60</v>
      </c>
      <c r="R2439" t="s">
        <v>66</v>
      </c>
    </row>
    <row r="2440" spans="1:18" x14ac:dyDescent="0.25">
      <c r="A2440" t="s">
        <v>28</v>
      </c>
      <c r="B2440" t="s">
        <v>36</v>
      </c>
      <c r="C2440" t="s">
        <v>48</v>
      </c>
      <c r="D2440" t="s">
        <v>47</v>
      </c>
      <c r="E2440">
        <v>6</v>
      </c>
      <c r="F2440" t="str">
        <f t="shared" si="38"/>
        <v>Average Per Premise1-in-2August Monthly System Peak Day30% Cycling6</v>
      </c>
      <c r="G2440">
        <v>4.4450409999999998</v>
      </c>
      <c r="H2440">
        <v>4.4450409999999998</v>
      </c>
      <c r="I2440">
        <v>69.500399999999999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1134</v>
      </c>
      <c r="P2440" t="s">
        <v>58</v>
      </c>
      <c r="Q2440" t="s">
        <v>60</v>
      </c>
      <c r="R2440" t="s">
        <v>66</v>
      </c>
    </row>
    <row r="2441" spans="1:18" x14ac:dyDescent="0.25">
      <c r="A2441" t="s">
        <v>29</v>
      </c>
      <c r="B2441" t="s">
        <v>36</v>
      </c>
      <c r="C2441" t="s">
        <v>48</v>
      </c>
      <c r="D2441" t="s">
        <v>47</v>
      </c>
      <c r="E2441">
        <v>6</v>
      </c>
      <c r="F2441" t="str">
        <f t="shared" si="38"/>
        <v>Average Per Device1-in-2August Monthly System Peak Day30% Cycling6</v>
      </c>
      <c r="G2441">
        <v>1.554325</v>
      </c>
      <c r="H2441">
        <v>1.554325</v>
      </c>
      <c r="I2441">
        <v>69.500399999999999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1134</v>
      </c>
      <c r="P2441" t="s">
        <v>58</v>
      </c>
      <c r="Q2441" t="s">
        <v>60</v>
      </c>
      <c r="R2441" t="s">
        <v>66</v>
      </c>
    </row>
    <row r="2442" spans="1:18" x14ac:dyDescent="0.25">
      <c r="A2442" t="s">
        <v>43</v>
      </c>
      <c r="B2442" t="s">
        <v>36</v>
      </c>
      <c r="C2442" t="s">
        <v>48</v>
      </c>
      <c r="D2442" t="s">
        <v>47</v>
      </c>
      <c r="E2442">
        <v>6</v>
      </c>
      <c r="F2442" t="str">
        <f t="shared" si="38"/>
        <v>Aggregate1-in-2August Monthly System Peak Day30% Cycling6</v>
      </c>
      <c r="G2442">
        <v>5.0406769999999996</v>
      </c>
      <c r="H2442">
        <v>5.0406769999999996</v>
      </c>
      <c r="I2442">
        <v>69.500399999999999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1134</v>
      </c>
      <c r="P2442" t="s">
        <v>58</v>
      </c>
      <c r="Q2442" t="s">
        <v>60</v>
      </c>
      <c r="R2442" t="s">
        <v>66</v>
      </c>
    </row>
    <row r="2443" spans="1:18" x14ac:dyDescent="0.25">
      <c r="A2443" t="s">
        <v>30</v>
      </c>
      <c r="B2443" t="s">
        <v>36</v>
      </c>
      <c r="C2443" t="s">
        <v>48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0.36727120000000002</v>
      </c>
      <c r="H2443">
        <v>0.36727120000000002</v>
      </c>
      <c r="I2443">
        <v>69.696899999999999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3540</v>
      </c>
      <c r="P2443" t="s">
        <v>58</v>
      </c>
      <c r="Q2443" t="s">
        <v>60</v>
      </c>
      <c r="R2443" t="s">
        <v>66</v>
      </c>
    </row>
    <row r="2444" spans="1:18" x14ac:dyDescent="0.25">
      <c r="A2444" t="s">
        <v>28</v>
      </c>
      <c r="B2444" t="s">
        <v>36</v>
      </c>
      <c r="C2444" t="s">
        <v>48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3.0986379999999998</v>
      </c>
      <c r="H2444">
        <v>3.0986379999999998</v>
      </c>
      <c r="I2444">
        <v>69.696899999999999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3540</v>
      </c>
      <c r="P2444" t="s">
        <v>58</v>
      </c>
      <c r="Q2444" t="s">
        <v>60</v>
      </c>
      <c r="R2444" t="s">
        <v>66</v>
      </c>
    </row>
    <row r="2445" spans="1:18" x14ac:dyDescent="0.25">
      <c r="A2445" t="s">
        <v>29</v>
      </c>
      <c r="B2445" t="s">
        <v>36</v>
      </c>
      <c r="C2445" t="s">
        <v>48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1.407929</v>
      </c>
      <c r="H2445">
        <v>1.407929</v>
      </c>
      <c r="I2445">
        <v>69.696899999999999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3540</v>
      </c>
      <c r="P2445" t="s">
        <v>58</v>
      </c>
      <c r="Q2445" t="s">
        <v>60</v>
      </c>
      <c r="R2445" t="s">
        <v>66</v>
      </c>
    </row>
    <row r="2446" spans="1:18" x14ac:dyDescent="0.25">
      <c r="A2446" t="s">
        <v>43</v>
      </c>
      <c r="B2446" t="s">
        <v>36</v>
      </c>
      <c r="C2446" t="s">
        <v>48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10.96918</v>
      </c>
      <c r="H2446">
        <v>10.96918</v>
      </c>
      <c r="I2446">
        <v>69.696899999999999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3540</v>
      </c>
      <c r="P2446" t="s">
        <v>58</v>
      </c>
      <c r="Q2446" t="s">
        <v>60</v>
      </c>
      <c r="R2446" t="s">
        <v>66</v>
      </c>
    </row>
    <row r="2447" spans="1:18" x14ac:dyDescent="0.25">
      <c r="A2447" t="s">
        <v>30</v>
      </c>
      <c r="B2447" t="s">
        <v>36</v>
      </c>
      <c r="C2447" t="s">
        <v>48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0.37565359999999998</v>
      </c>
      <c r="H2447">
        <v>0.37565359999999998</v>
      </c>
      <c r="I2447">
        <v>69.649199999999993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4674</v>
      </c>
      <c r="P2447" t="s">
        <v>58</v>
      </c>
      <c r="Q2447" t="s">
        <v>60</v>
      </c>
    </row>
    <row r="2448" spans="1:18" x14ac:dyDescent="0.25">
      <c r="A2448" t="s">
        <v>28</v>
      </c>
      <c r="B2448" t="s">
        <v>36</v>
      </c>
      <c r="C2448" t="s">
        <v>48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3.4086259999999999</v>
      </c>
      <c r="H2448">
        <v>3.4086259999999999</v>
      </c>
      <c r="I2448">
        <v>69.649199999999993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4674</v>
      </c>
      <c r="P2448" t="s">
        <v>58</v>
      </c>
      <c r="Q2448" t="s">
        <v>60</v>
      </c>
    </row>
    <row r="2449" spans="1:18" x14ac:dyDescent="0.25">
      <c r="A2449" t="s">
        <v>29</v>
      </c>
      <c r="B2449" t="s">
        <v>36</v>
      </c>
      <c r="C2449" t="s">
        <v>48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1.4438930000000001</v>
      </c>
      <c r="H2449">
        <v>1.4438930000000001</v>
      </c>
      <c r="I2449">
        <v>69.649199999999993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4674</v>
      </c>
      <c r="P2449" t="s">
        <v>58</v>
      </c>
      <c r="Q2449" t="s">
        <v>60</v>
      </c>
    </row>
    <row r="2450" spans="1:18" x14ac:dyDescent="0.25">
      <c r="A2450" t="s">
        <v>43</v>
      </c>
      <c r="B2450" t="s">
        <v>36</v>
      </c>
      <c r="C2450" t="s">
        <v>48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15.93192</v>
      </c>
      <c r="H2450">
        <v>15.93192</v>
      </c>
      <c r="I2450">
        <v>69.649199999999993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4674</v>
      </c>
      <c r="P2450" t="s">
        <v>58</v>
      </c>
      <c r="Q2450" t="s">
        <v>60</v>
      </c>
    </row>
    <row r="2451" spans="1:18" x14ac:dyDescent="0.25">
      <c r="A2451" t="s">
        <v>30</v>
      </c>
      <c r="B2451" t="s">
        <v>36</v>
      </c>
      <c r="C2451" t="s">
        <v>37</v>
      </c>
      <c r="D2451" t="s">
        <v>47</v>
      </c>
      <c r="E2451">
        <v>6</v>
      </c>
      <c r="F2451" t="str">
        <f t="shared" si="38"/>
        <v>Average Per Ton1-in-2August Typical Event Day30% Cycling6</v>
      </c>
      <c r="G2451">
        <v>0.3922273</v>
      </c>
      <c r="H2451">
        <v>0.3922273</v>
      </c>
      <c r="I2451">
        <v>65.707800000000006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1134</v>
      </c>
      <c r="P2451" t="s">
        <v>58</v>
      </c>
      <c r="Q2451" t="s">
        <v>60</v>
      </c>
      <c r="R2451" t="s">
        <v>66</v>
      </c>
    </row>
    <row r="2452" spans="1:18" x14ac:dyDescent="0.25">
      <c r="A2452" t="s">
        <v>28</v>
      </c>
      <c r="B2452" t="s">
        <v>36</v>
      </c>
      <c r="C2452" t="s">
        <v>37</v>
      </c>
      <c r="D2452" t="s">
        <v>47</v>
      </c>
      <c r="E2452">
        <v>6</v>
      </c>
      <c r="F2452" t="str">
        <f t="shared" si="38"/>
        <v>Average Per Premise1-in-2August Typical Event Day30% Cycling6</v>
      </c>
      <c r="G2452">
        <v>4.3388850000000003</v>
      </c>
      <c r="H2452">
        <v>4.3388850000000003</v>
      </c>
      <c r="I2452">
        <v>65.707800000000006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1134</v>
      </c>
      <c r="P2452" t="s">
        <v>58</v>
      </c>
      <c r="Q2452" t="s">
        <v>60</v>
      </c>
      <c r="R2452" t="s">
        <v>66</v>
      </c>
    </row>
    <row r="2453" spans="1:18" x14ac:dyDescent="0.25">
      <c r="A2453" t="s">
        <v>29</v>
      </c>
      <c r="B2453" t="s">
        <v>36</v>
      </c>
      <c r="C2453" t="s">
        <v>37</v>
      </c>
      <c r="D2453" t="s">
        <v>47</v>
      </c>
      <c r="E2453">
        <v>6</v>
      </c>
      <c r="F2453" t="str">
        <f t="shared" si="38"/>
        <v>Average Per Device1-in-2August Typical Event Day30% Cycling6</v>
      </c>
      <c r="G2453">
        <v>1.5172049999999999</v>
      </c>
      <c r="H2453">
        <v>1.5172049999999999</v>
      </c>
      <c r="I2453">
        <v>65.707800000000006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1134</v>
      </c>
      <c r="P2453" t="s">
        <v>58</v>
      </c>
      <c r="Q2453" t="s">
        <v>60</v>
      </c>
      <c r="R2453" t="s">
        <v>66</v>
      </c>
    </row>
    <row r="2454" spans="1:18" x14ac:dyDescent="0.25">
      <c r="A2454" t="s">
        <v>43</v>
      </c>
      <c r="B2454" t="s">
        <v>36</v>
      </c>
      <c r="C2454" t="s">
        <v>37</v>
      </c>
      <c r="D2454" t="s">
        <v>47</v>
      </c>
      <c r="E2454">
        <v>6</v>
      </c>
      <c r="F2454" t="str">
        <f t="shared" si="38"/>
        <v>Aggregate1-in-2August Typical Event Day30% Cycling6</v>
      </c>
      <c r="G2454">
        <v>4.9202950000000003</v>
      </c>
      <c r="H2454">
        <v>4.9202950000000003</v>
      </c>
      <c r="I2454">
        <v>65.707800000000006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1134</v>
      </c>
      <c r="P2454" t="s">
        <v>58</v>
      </c>
      <c r="Q2454" t="s">
        <v>60</v>
      </c>
      <c r="R2454" t="s">
        <v>66</v>
      </c>
    </row>
    <row r="2455" spans="1:18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0.34767360000000003</v>
      </c>
      <c r="H2455">
        <v>0.34767360000000003</v>
      </c>
      <c r="I2455">
        <v>65.885300000000001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3540</v>
      </c>
      <c r="P2455" t="s">
        <v>58</v>
      </c>
      <c r="Q2455" t="s">
        <v>60</v>
      </c>
      <c r="R2455" t="s">
        <v>66</v>
      </c>
    </row>
    <row r="2456" spans="1:18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2.9332950000000002</v>
      </c>
      <c r="H2456">
        <v>2.9332950000000002</v>
      </c>
      <c r="I2456">
        <v>65.885300000000001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3540</v>
      </c>
      <c r="P2456" t="s">
        <v>58</v>
      </c>
      <c r="Q2456" t="s">
        <v>60</v>
      </c>
      <c r="R2456" t="s">
        <v>66</v>
      </c>
    </row>
    <row r="2457" spans="1:18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1.332802</v>
      </c>
      <c r="H2457">
        <v>1.332802</v>
      </c>
      <c r="I2457">
        <v>65.885300000000001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3540</v>
      </c>
      <c r="P2457" t="s">
        <v>58</v>
      </c>
      <c r="Q2457" t="s">
        <v>60</v>
      </c>
      <c r="R2457" t="s">
        <v>66</v>
      </c>
    </row>
    <row r="2458" spans="1:18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10.38386</v>
      </c>
      <c r="H2458">
        <v>10.38386</v>
      </c>
      <c r="I2458">
        <v>65.885300000000001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3540</v>
      </c>
      <c r="P2458" t="s">
        <v>58</v>
      </c>
      <c r="Q2458" t="s">
        <v>60</v>
      </c>
      <c r="R2458" t="s">
        <v>66</v>
      </c>
    </row>
    <row r="2459" spans="1:18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0.35848229999999998</v>
      </c>
      <c r="H2459">
        <v>0.35848229999999998</v>
      </c>
      <c r="I2459">
        <v>65.842200000000005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4674</v>
      </c>
      <c r="P2459" t="s">
        <v>58</v>
      </c>
      <c r="Q2459" t="s">
        <v>60</v>
      </c>
    </row>
    <row r="2460" spans="1:18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3.2528169999999998</v>
      </c>
      <c r="H2460">
        <v>3.2528169999999998</v>
      </c>
      <c r="I2460">
        <v>65.842200000000005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4674</v>
      </c>
      <c r="P2460" t="s">
        <v>58</v>
      </c>
      <c r="Q2460" t="s">
        <v>60</v>
      </c>
    </row>
    <row r="2461" spans="1:18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1.377893</v>
      </c>
      <c r="H2461">
        <v>1.3778919999999999</v>
      </c>
      <c r="I2461">
        <v>65.842200000000005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4674</v>
      </c>
      <c r="P2461" t="s">
        <v>58</v>
      </c>
      <c r="Q2461" t="s">
        <v>60</v>
      </c>
    </row>
    <row r="2462" spans="1:18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15.203670000000001</v>
      </c>
      <c r="H2462">
        <v>15.203670000000001</v>
      </c>
      <c r="I2462">
        <v>65.842200000000005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4674</v>
      </c>
      <c r="P2462" t="s">
        <v>58</v>
      </c>
      <c r="Q2462" t="s">
        <v>60</v>
      </c>
    </row>
    <row r="2463" spans="1:18" x14ac:dyDescent="0.25">
      <c r="A2463" t="s">
        <v>30</v>
      </c>
      <c r="B2463" t="s">
        <v>36</v>
      </c>
      <c r="C2463" t="s">
        <v>49</v>
      </c>
      <c r="D2463" t="s">
        <v>47</v>
      </c>
      <c r="E2463">
        <v>6</v>
      </c>
      <c r="F2463" t="str">
        <f t="shared" si="38"/>
        <v>Average Per Ton1-in-2July Monthly System Peak Day30% Cycling6</v>
      </c>
      <c r="G2463">
        <v>0.3904511</v>
      </c>
      <c r="H2463">
        <v>0.3904511</v>
      </c>
      <c r="I2463">
        <v>66.688299999999998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1134</v>
      </c>
      <c r="P2463" t="s">
        <v>58</v>
      </c>
      <c r="Q2463" t="s">
        <v>60</v>
      </c>
      <c r="R2463" t="s">
        <v>67</v>
      </c>
    </row>
    <row r="2464" spans="1:18" x14ac:dyDescent="0.25">
      <c r="A2464" t="s">
        <v>28</v>
      </c>
      <c r="B2464" t="s">
        <v>36</v>
      </c>
      <c r="C2464" t="s">
        <v>49</v>
      </c>
      <c r="D2464" t="s">
        <v>47</v>
      </c>
      <c r="E2464">
        <v>6</v>
      </c>
      <c r="F2464" t="str">
        <f t="shared" si="38"/>
        <v>Average Per Premise1-in-2July Monthly System Peak Day30% Cycling6</v>
      </c>
      <c r="G2464">
        <v>4.3192370000000002</v>
      </c>
      <c r="H2464">
        <v>4.3192370000000002</v>
      </c>
      <c r="I2464">
        <v>66.688299999999998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1134</v>
      </c>
      <c r="P2464" t="s">
        <v>58</v>
      </c>
      <c r="Q2464" t="s">
        <v>60</v>
      </c>
      <c r="R2464" t="s">
        <v>67</v>
      </c>
    </row>
    <row r="2465" spans="1:18" x14ac:dyDescent="0.25">
      <c r="A2465" t="s">
        <v>29</v>
      </c>
      <c r="B2465" t="s">
        <v>36</v>
      </c>
      <c r="C2465" t="s">
        <v>49</v>
      </c>
      <c r="D2465" t="s">
        <v>47</v>
      </c>
      <c r="E2465">
        <v>6</v>
      </c>
      <c r="F2465" t="str">
        <f t="shared" si="38"/>
        <v>Average Per Device1-in-2July Monthly System Peak Day30% Cycling6</v>
      </c>
      <c r="G2465">
        <v>1.5103340000000001</v>
      </c>
      <c r="H2465">
        <v>1.5103340000000001</v>
      </c>
      <c r="I2465">
        <v>66.688299999999998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1134</v>
      </c>
      <c r="P2465" t="s">
        <v>58</v>
      </c>
      <c r="Q2465" t="s">
        <v>60</v>
      </c>
      <c r="R2465" t="s">
        <v>67</v>
      </c>
    </row>
    <row r="2466" spans="1:18" x14ac:dyDescent="0.25">
      <c r="A2466" t="s">
        <v>43</v>
      </c>
      <c r="B2466" t="s">
        <v>36</v>
      </c>
      <c r="C2466" t="s">
        <v>49</v>
      </c>
      <c r="D2466" t="s">
        <v>47</v>
      </c>
      <c r="E2466">
        <v>6</v>
      </c>
      <c r="F2466" t="str">
        <f t="shared" si="38"/>
        <v>Aggregate1-in-2July Monthly System Peak Day30% Cycling6</v>
      </c>
      <c r="G2466">
        <v>4.8980139999999999</v>
      </c>
      <c r="H2466">
        <v>4.8980139999999999</v>
      </c>
      <c r="I2466">
        <v>66.688299999999998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1134</v>
      </c>
      <c r="P2466" t="s">
        <v>58</v>
      </c>
      <c r="Q2466" t="s">
        <v>60</v>
      </c>
      <c r="R2466" t="s">
        <v>67</v>
      </c>
    </row>
    <row r="2467" spans="1:18" x14ac:dyDescent="0.25">
      <c r="A2467" t="s">
        <v>30</v>
      </c>
      <c r="B2467" t="s">
        <v>36</v>
      </c>
      <c r="C2467" t="s">
        <v>49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0.34336410000000001</v>
      </c>
      <c r="H2467">
        <v>0.34336410000000001</v>
      </c>
      <c r="I2467">
        <v>66.741100000000003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3540</v>
      </c>
      <c r="P2467" t="s">
        <v>58</v>
      </c>
      <c r="Q2467" t="s">
        <v>60</v>
      </c>
      <c r="R2467" t="s">
        <v>67</v>
      </c>
    </row>
    <row r="2468" spans="1:18" x14ac:dyDescent="0.25">
      <c r="A2468" t="s">
        <v>28</v>
      </c>
      <c r="B2468" t="s">
        <v>36</v>
      </c>
      <c r="C2468" t="s">
        <v>49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2.8969360000000002</v>
      </c>
      <c r="H2468">
        <v>2.8969360000000002</v>
      </c>
      <c r="I2468">
        <v>66.741100000000003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3540</v>
      </c>
      <c r="P2468" t="s">
        <v>58</v>
      </c>
      <c r="Q2468" t="s">
        <v>60</v>
      </c>
      <c r="R2468" t="s">
        <v>67</v>
      </c>
    </row>
    <row r="2469" spans="1:18" x14ac:dyDescent="0.25">
      <c r="A2469" t="s">
        <v>29</v>
      </c>
      <c r="B2469" t="s">
        <v>36</v>
      </c>
      <c r="C2469" t="s">
        <v>49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1.316282</v>
      </c>
      <c r="H2469">
        <v>1.316282</v>
      </c>
      <c r="I2469">
        <v>66.741100000000003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3540</v>
      </c>
      <c r="P2469" t="s">
        <v>58</v>
      </c>
      <c r="Q2469" t="s">
        <v>60</v>
      </c>
      <c r="R2469" t="s">
        <v>67</v>
      </c>
    </row>
    <row r="2470" spans="1:18" x14ac:dyDescent="0.25">
      <c r="A2470" t="s">
        <v>43</v>
      </c>
      <c r="B2470" t="s">
        <v>36</v>
      </c>
      <c r="C2470" t="s">
        <v>49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10.25515</v>
      </c>
      <c r="H2470">
        <v>10.25515</v>
      </c>
      <c r="I2470">
        <v>66.741100000000003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3540</v>
      </c>
      <c r="P2470" t="s">
        <v>58</v>
      </c>
      <c r="Q2470" t="s">
        <v>60</v>
      </c>
      <c r="R2470" t="s">
        <v>67</v>
      </c>
    </row>
    <row r="2471" spans="1:18" x14ac:dyDescent="0.25">
      <c r="A2471" t="s">
        <v>30</v>
      </c>
      <c r="B2471" t="s">
        <v>36</v>
      </c>
      <c r="C2471" t="s">
        <v>49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0.35478739999999998</v>
      </c>
      <c r="H2471">
        <v>0.35478739999999998</v>
      </c>
      <c r="I2471">
        <v>66.728300000000004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4674</v>
      </c>
      <c r="P2471" t="s">
        <v>58</v>
      </c>
      <c r="Q2471" t="s">
        <v>60</v>
      </c>
    </row>
    <row r="2472" spans="1:18" x14ac:dyDescent="0.25">
      <c r="A2472" t="s">
        <v>28</v>
      </c>
      <c r="B2472" t="s">
        <v>36</v>
      </c>
      <c r="C2472" t="s">
        <v>49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3.21929</v>
      </c>
      <c r="H2472">
        <v>3.21929</v>
      </c>
      <c r="I2472">
        <v>66.728300000000004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4674</v>
      </c>
      <c r="P2472" t="s">
        <v>58</v>
      </c>
      <c r="Q2472" t="s">
        <v>60</v>
      </c>
    </row>
    <row r="2473" spans="1:18" x14ac:dyDescent="0.25">
      <c r="A2473" t="s">
        <v>29</v>
      </c>
      <c r="B2473" t="s">
        <v>36</v>
      </c>
      <c r="C2473" t="s">
        <v>49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1.3636900000000001</v>
      </c>
      <c r="H2473">
        <v>1.3636900000000001</v>
      </c>
      <c r="I2473">
        <v>66.728300000000004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4674</v>
      </c>
      <c r="P2473" t="s">
        <v>58</v>
      </c>
      <c r="Q2473" t="s">
        <v>60</v>
      </c>
    </row>
    <row r="2474" spans="1:18" x14ac:dyDescent="0.25">
      <c r="A2474" t="s">
        <v>43</v>
      </c>
      <c r="B2474" t="s">
        <v>36</v>
      </c>
      <c r="C2474" t="s">
        <v>49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15.04696</v>
      </c>
      <c r="H2474">
        <v>15.04696</v>
      </c>
      <c r="I2474">
        <v>66.728300000000004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4674</v>
      </c>
      <c r="P2474" t="s">
        <v>58</v>
      </c>
      <c r="Q2474" t="s">
        <v>60</v>
      </c>
    </row>
    <row r="2475" spans="1:18" x14ac:dyDescent="0.25">
      <c r="A2475" t="s">
        <v>30</v>
      </c>
      <c r="B2475" t="s">
        <v>36</v>
      </c>
      <c r="C2475" t="s">
        <v>50</v>
      </c>
      <c r="D2475" t="s">
        <v>47</v>
      </c>
      <c r="E2475">
        <v>6</v>
      </c>
      <c r="F2475" t="str">
        <f t="shared" si="38"/>
        <v>Average Per Ton1-in-2June Monthly System Peak Day30% Cycling6</v>
      </c>
      <c r="G2475">
        <v>0.3721718</v>
      </c>
      <c r="H2475">
        <v>0.3721718</v>
      </c>
      <c r="I2475">
        <v>61.106999999999999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1134</v>
      </c>
      <c r="P2475" t="s">
        <v>58</v>
      </c>
      <c r="Q2475" t="s">
        <v>60</v>
      </c>
      <c r="R2475" t="s">
        <v>68</v>
      </c>
    </row>
    <row r="2476" spans="1:18" x14ac:dyDescent="0.25">
      <c r="A2476" t="s">
        <v>28</v>
      </c>
      <c r="B2476" t="s">
        <v>36</v>
      </c>
      <c r="C2476" t="s">
        <v>50</v>
      </c>
      <c r="D2476" t="s">
        <v>47</v>
      </c>
      <c r="E2476">
        <v>6</v>
      </c>
      <c r="F2476" t="str">
        <f t="shared" si="38"/>
        <v>Average Per Premise1-in-2June Monthly System Peak Day30% Cycling6</v>
      </c>
      <c r="G2476">
        <v>4.1170280000000004</v>
      </c>
      <c r="H2476">
        <v>4.1170280000000004</v>
      </c>
      <c r="I2476">
        <v>61.106999999999999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1134</v>
      </c>
      <c r="P2476" t="s">
        <v>58</v>
      </c>
      <c r="Q2476" t="s">
        <v>60</v>
      </c>
      <c r="R2476" t="s">
        <v>68</v>
      </c>
    </row>
    <row r="2477" spans="1:18" x14ac:dyDescent="0.25">
      <c r="A2477" t="s">
        <v>29</v>
      </c>
      <c r="B2477" t="s">
        <v>36</v>
      </c>
      <c r="C2477" t="s">
        <v>50</v>
      </c>
      <c r="D2477" t="s">
        <v>47</v>
      </c>
      <c r="E2477">
        <v>6</v>
      </c>
      <c r="F2477" t="str">
        <f t="shared" si="38"/>
        <v>Average Per Device1-in-2June Monthly System Peak Day30% Cycling6</v>
      </c>
      <c r="G2477">
        <v>1.439627</v>
      </c>
      <c r="H2477">
        <v>1.439627</v>
      </c>
      <c r="I2477">
        <v>61.106999999999999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1134</v>
      </c>
      <c r="P2477" t="s">
        <v>58</v>
      </c>
      <c r="Q2477" t="s">
        <v>60</v>
      </c>
      <c r="R2477" t="s">
        <v>68</v>
      </c>
    </row>
    <row r="2478" spans="1:18" x14ac:dyDescent="0.25">
      <c r="A2478" t="s">
        <v>43</v>
      </c>
      <c r="B2478" t="s">
        <v>36</v>
      </c>
      <c r="C2478" t="s">
        <v>50</v>
      </c>
      <c r="D2478" t="s">
        <v>47</v>
      </c>
      <c r="E2478">
        <v>6</v>
      </c>
      <c r="F2478" t="str">
        <f t="shared" si="38"/>
        <v>Aggregate1-in-2June Monthly System Peak Day30% Cycling6</v>
      </c>
      <c r="G2478">
        <v>4.6687099999999999</v>
      </c>
      <c r="H2478">
        <v>4.6687099999999999</v>
      </c>
      <c r="I2478">
        <v>61.106999999999999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1134</v>
      </c>
      <c r="P2478" t="s">
        <v>58</v>
      </c>
      <c r="Q2478" t="s">
        <v>60</v>
      </c>
      <c r="R2478" t="s">
        <v>68</v>
      </c>
    </row>
    <row r="2479" spans="1:18" x14ac:dyDescent="0.25">
      <c r="A2479" t="s">
        <v>30</v>
      </c>
      <c r="B2479" t="s">
        <v>36</v>
      </c>
      <c r="C2479" t="s">
        <v>50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0.30962580000000001</v>
      </c>
      <c r="H2479">
        <v>0.30962580000000001</v>
      </c>
      <c r="I2479">
        <v>61.4876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3540</v>
      </c>
      <c r="P2479" t="s">
        <v>58</v>
      </c>
      <c r="Q2479" t="s">
        <v>60</v>
      </c>
      <c r="R2479" t="s">
        <v>68</v>
      </c>
    </row>
    <row r="2480" spans="1:18" x14ac:dyDescent="0.25">
      <c r="A2480" t="s">
        <v>28</v>
      </c>
      <c r="B2480" t="s">
        <v>36</v>
      </c>
      <c r="C2480" t="s">
        <v>50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2.6122879999999999</v>
      </c>
      <c r="H2480">
        <v>2.6122879999999999</v>
      </c>
      <c r="I2480">
        <v>61.4876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3540</v>
      </c>
      <c r="P2480" t="s">
        <v>58</v>
      </c>
      <c r="Q2480" t="s">
        <v>60</v>
      </c>
      <c r="R2480" t="s">
        <v>68</v>
      </c>
    </row>
    <row r="2481" spans="1:18" x14ac:dyDescent="0.25">
      <c r="A2481" t="s">
        <v>29</v>
      </c>
      <c r="B2481" t="s">
        <v>36</v>
      </c>
      <c r="C2481" t="s">
        <v>50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1.1869460000000001</v>
      </c>
      <c r="H2481">
        <v>1.1869460000000001</v>
      </c>
      <c r="I2481">
        <v>61.4876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3540</v>
      </c>
      <c r="P2481" t="s">
        <v>58</v>
      </c>
      <c r="Q2481" t="s">
        <v>60</v>
      </c>
      <c r="R2481" t="s">
        <v>68</v>
      </c>
    </row>
    <row r="2482" spans="1:18" x14ac:dyDescent="0.25">
      <c r="A2482" t="s">
        <v>43</v>
      </c>
      <c r="B2482" t="s">
        <v>36</v>
      </c>
      <c r="C2482" t="s">
        <v>50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9.2475000000000005</v>
      </c>
      <c r="H2482">
        <v>9.2474989999999995</v>
      </c>
      <c r="I2482">
        <v>61.4876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3540</v>
      </c>
      <c r="P2482" t="s">
        <v>58</v>
      </c>
      <c r="Q2482" t="s">
        <v>60</v>
      </c>
      <c r="R2482" t="s">
        <v>68</v>
      </c>
    </row>
    <row r="2483" spans="1:18" x14ac:dyDescent="0.25">
      <c r="A2483" t="s">
        <v>30</v>
      </c>
      <c r="B2483" t="s">
        <v>36</v>
      </c>
      <c r="C2483" t="s">
        <v>50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0.32479940000000002</v>
      </c>
      <c r="H2483">
        <v>0.32479940000000002</v>
      </c>
      <c r="I2483">
        <v>61.395299999999999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4674</v>
      </c>
      <c r="P2483" t="s">
        <v>58</v>
      </c>
      <c r="Q2483" t="s">
        <v>60</v>
      </c>
    </row>
    <row r="2484" spans="1:18" x14ac:dyDescent="0.25">
      <c r="A2484" t="s">
        <v>28</v>
      </c>
      <c r="B2484" t="s">
        <v>36</v>
      </c>
      <c r="C2484" t="s">
        <v>50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2.9471829999999999</v>
      </c>
      <c r="H2484">
        <v>2.9471829999999999</v>
      </c>
      <c r="I2484">
        <v>61.395299999999999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4674</v>
      </c>
      <c r="P2484" t="s">
        <v>58</v>
      </c>
      <c r="Q2484" t="s">
        <v>60</v>
      </c>
    </row>
    <row r="2485" spans="1:18" x14ac:dyDescent="0.25">
      <c r="A2485" t="s">
        <v>29</v>
      </c>
      <c r="B2485" t="s">
        <v>36</v>
      </c>
      <c r="C2485" t="s">
        <v>50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1.248426</v>
      </c>
      <c r="H2485">
        <v>1.248426</v>
      </c>
      <c r="I2485">
        <v>61.395299999999999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4674</v>
      </c>
      <c r="P2485" t="s">
        <v>58</v>
      </c>
      <c r="Q2485" t="s">
        <v>60</v>
      </c>
    </row>
    <row r="2486" spans="1:18" x14ac:dyDescent="0.25">
      <c r="A2486" t="s">
        <v>43</v>
      </c>
      <c r="B2486" t="s">
        <v>36</v>
      </c>
      <c r="C2486" t="s">
        <v>50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13.775130000000001</v>
      </c>
      <c r="H2486">
        <v>13.775130000000001</v>
      </c>
      <c r="I2486">
        <v>61.395299999999999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4674</v>
      </c>
      <c r="P2486" t="s">
        <v>58</v>
      </c>
      <c r="Q2486" t="s">
        <v>60</v>
      </c>
    </row>
    <row r="2487" spans="1:18" x14ac:dyDescent="0.25">
      <c r="A2487" t="s">
        <v>30</v>
      </c>
      <c r="B2487" t="s">
        <v>36</v>
      </c>
      <c r="C2487" t="s">
        <v>51</v>
      </c>
      <c r="D2487" t="s">
        <v>47</v>
      </c>
      <c r="E2487">
        <v>6</v>
      </c>
      <c r="F2487" t="str">
        <f t="shared" si="38"/>
        <v>Average Per Ton1-in-2May Monthly System Peak Day30% Cycling6</v>
      </c>
      <c r="G2487">
        <v>0.3715154</v>
      </c>
      <c r="H2487">
        <v>0.3715154</v>
      </c>
      <c r="I2487">
        <v>58.991300000000003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1134</v>
      </c>
      <c r="P2487" t="s">
        <v>58</v>
      </c>
      <c r="Q2487" t="s">
        <v>60</v>
      </c>
      <c r="R2487" t="s">
        <v>69</v>
      </c>
    </row>
    <row r="2488" spans="1:18" x14ac:dyDescent="0.25">
      <c r="A2488" t="s">
        <v>28</v>
      </c>
      <c r="B2488" t="s">
        <v>36</v>
      </c>
      <c r="C2488" t="s">
        <v>51</v>
      </c>
      <c r="D2488" t="s">
        <v>47</v>
      </c>
      <c r="E2488">
        <v>6</v>
      </c>
      <c r="F2488" t="str">
        <f t="shared" si="38"/>
        <v>Average Per Premise1-in-2May Monthly System Peak Day30% Cycling6</v>
      </c>
      <c r="G2488">
        <v>4.1097659999999996</v>
      </c>
      <c r="H2488">
        <v>4.1097659999999996</v>
      </c>
      <c r="I2488">
        <v>58.991300000000003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1134</v>
      </c>
      <c r="P2488" t="s">
        <v>58</v>
      </c>
      <c r="Q2488" t="s">
        <v>60</v>
      </c>
      <c r="R2488" t="s">
        <v>69</v>
      </c>
    </row>
    <row r="2489" spans="1:18" x14ac:dyDescent="0.25">
      <c r="A2489" t="s">
        <v>29</v>
      </c>
      <c r="B2489" t="s">
        <v>36</v>
      </c>
      <c r="C2489" t="s">
        <v>51</v>
      </c>
      <c r="D2489" t="s">
        <v>47</v>
      </c>
      <c r="E2489">
        <v>6</v>
      </c>
      <c r="F2489" t="str">
        <f t="shared" si="38"/>
        <v>Average Per Device1-in-2May Monthly System Peak Day30% Cycling6</v>
      </c>
      <c r="G2489">
        <v>1.4370879999999999</v>
      </c>
      <c r="H2489">
        <v>1.4370879999999999</v>
      </c>
      <c r="I2489">
        <v>58.991300000000003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1134</v>
      </c>
      <c r="P2489" t="s">
        <v>58</v>
      </c>
      <c r="Q2489" t="s">
        <v>60</v>
      </c>
      <c r="R2489" t="s">
        <v>69</v>
      </c>
    </row>
    <row r="2490" spans="1:18" x14ac:dyDescent="0.25">
      <c r="A2490" t="s">
        <v>43</v>
      </c>
      <c r="B2490" t="s">
        <v>36</v>
      </c>
      <c r="C2490" t="s">
        <v>51</v>
      </c>
      <c r="D2490" t="s">
        <v>47</v>
      </c>
      <c r="E2490">
        <v>6</v>
      </c>
      <c r="F2490" t="str">
        <f t="shared" si="38"/>
        <v>Aggregate1-in-2May Monthly System Peak Day30% Cycling6</v>
      </c>
      <c r="G2490">
        <v>4.6604749999999999</v>
      </c>
      <c r="H2490">
        <v>4.6604749999999999</v>
      </c>
      <c r="I2490">
        <v>58.991300000000003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1134</v>
      </c>
      <c r="P2490" t="s">
        <v>58</v>
      </c>
      <c r="Q2490" t="s">
        <v>60</v>
      </c>
      <c r="R2490" t="s">
        <v>69</v>
      </c>
    </row>
    <row r="2491" spans="1:18" x14ac:dyDescent="0.25">
      <c r="A2491" t="s">
        <v>30</v>
      </c>
      <c r="B2491" t="s">
        <v>36</v>
      </c>
      <c r="C2491" t="s">
        <v>51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0.30711500000000003</v>
      </c>
      <c r="H2491">
        <v>0.30711500000000003</v>
      </c>
      <c r="I2491">
        <v>59.479799999999997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3540</v>
      </c>
      <c r="P2491" t="s">
        <v>58</v>
      </c>
      <c r="Q2491" t="s">
        <v>60</v>
      </c>
      <c r="R2491" t="s">
        <v>69</v>
      </c>
    </row>
    <row r="2492" spans="1:18" x14ac:dyDescent="0.25">
      <c r="A2492" t="s">
        <v>28</v>
      </c>
      <c r="B2492" t="s">
        <v>36</v>
      </c>
      <c r="C2492" t="s">
        <v>51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2.5911050000000002</v>
      </c>
      <c r="H2492">
        <v>2.5911050000000002</v>
      </c>
      <c r="I2492">
        <v>59.479799999999997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3540</v>
      </c>
      <c r="P2492" t="s">
        <v>58</v>
      </c>
      <c r="Q2492" t="s">
        <v>60</v>
      </c>
      <c r="R2492" t="s">
        <v>69</v>
      </c>
    </row>
    <row r="2493" spans="1:18" x14ac:dyDescent="0.25">
      <c r="A2493" t="s">
        <v>29</v>
      </c>
      <c r="B2493" t="s">
        <v>36</v>
      </c>
      <c r="C2493" t="s">
        <v>51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1.1773210000000001</v>
      </c>
      <c r="H2493">
        <v>1.1773210000000001</v>
      </c>
      <c r="I2493">
        <v>59.479799999999997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3540</v>
      </c>
      <c r="P2493" t="s">
        <v>58</v>
      </c>
      <c r="Q2493" t="s">
        <v>60</v>
      </c>
      <c r="R2493" t="s">
        <v>69</v>
      </c>
    </row>
    <row r="2494" spans="1:18" x14ac:dyDescent="0.25">
      <c r="A2494" t="s">
        <v>43</v>
      </c>
      <c r="B2494" t="s">
        <v>36</v>
      </c>
      <c r="C2494" t="s">
        <v>51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9.1725110000000001</v>
      </c>
      <c r="H2494">
        <v>9.1725100000000008</v>
      </c>
      <c r="I2494">
        <v>59.479799999999997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3540</v>
      </c>
      <c r="P2494" t="s">
        <v>58</v>
      </c>
      <c r="Q2494" t="s">
        <v>60</v>
      </c>
      <c r="R2494" t="s">
        <v>69</v>
      </c>
    </row>
    <row r="2495" spans="1:18" x14ac:dyDescent="0.25">
      <c r="A2495" t="s">
        <v>30</v>
      </c>
      <c r="B2495" t="s">
        <v>36</v>
      </c>
      <c r="C2495" t="s">
        <v>51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0.32273849999999998</v>
      </c>
      <c r="H2495">
        <v>0.32273849999999998</v>
      </c>
      <c r="I2495">
        <v>59.3613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4674</v>
      </c>
      <c r="P2495" t="s">
        <v>58</v>
      </c>
      <c r="Q2495" t="s">
        <v>60</v>
      </c>
    </row>
    <row r="2496" spans="1:18" x14ac:dyDescent="0.25">
      <c r="A2496" t="s">
        <v>28</v>
      </c>
      <c r="B2496" t="s">
        <v>36</v>
      </c>
      <c r="C2496" t="s">
        <v>51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2.9284829999999999</v>
      </c>
      <c r="H2496">
        <v>2.9284829999999999</v>
      </c>
      <c r="I2496">
        <v>59.3613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4674</v>
      </c>
      <c r="P2496" t="s">
        <v>58</v>
      </c>
      <c r="Q2496" t="s">
        <v>60</v>
      </c>
    </row>
    <row r="2497" spans="1:18" x14ac:dyDescent="0.25">
      <c r="A2497" t="s">
        <v>29</v>
      </c>
      <c r="B2497" t="s">
        <v>36</v>
      </c>
      <c r="C2497" t="s">
        <v>51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1.240505</v>
      </c>
      <c r="H2497">
        <v>1.240505</v>
      </c>
      <c r="I2497">
        <v>59.3613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4674</v>
      </c>
      <c r="P2497" t="s">
        <v>58</v>
      </c>
      <c r="Q2497" t="s">
        <v>60</v>
      </c>
    </row>
    <row r="2498" spans="1:18" x14ac:dyDescent="0.25">
      <c r="A2498" t="s">
        <v>43</v>
      </c>
      <c r="B2498" t="s">
        <v>36</v>
      </c>
      <c r="C2498" t="s">
        <v>51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13.68773</v>
      </c>
      <c r="H2498">
        <v>13.68773</v>
      </c>
      <c r="I2498">
        <v>59.3613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4674</v>
      </c>
      <c r="P2498" t="s">
        <v>58</v>
      </c>
      <c r="Q2498" t="s">
        <v>60</v>
      </c>
    </row>
    <row r="2499" spans="1:18" x14ac:dyDescent="0.25">
      <c r="A2499" t="s">
        <v>30</v>
      </c>
      <c r="B2499" t="s">
        <v>36</v>
      </c>
      <c r="C2499" t="s">
        <v>52</v>
      </c>
      <c r="D2499" t="s">
        <v>47</v>
      </c>
      <c r="E2499">
        <v>6</v>
      </c>
      <c r="F2499" t="str">
        <f t="shared" ref="F2499:F2562" si="39">CONCATENATE(A2499,B2499,C2499,D2499,E2499)</f>
        <v>Average Per Ton1-in-2October Monthly System Peak Day30% Cycling6</v>
      </c>
      <c r="G2499">
        <v>0.3850672</v>
      </c>
      <c r="H2499">
        <v>0.3850672</v>
      </c>
      <c r="I2499">
        <v>61.495199999999997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1134</v>
      </c>
      <c r="P2499" t="s">
        <v>58</v>
      </c>
      <c r="Q2499" t="s">
        <v>60</v>
      </c>
      <c r="R2499" t="s">
        <v>70</v>
      </c>
    </row>
    <row r="2500" spans="1:18" x14ac:dyDescent="0.25">
      <c r="A2500" t="s">
        <v>28</v>
      </c>
      <c r="B2500" t="s">
        <v>36</v>
      </c>
      <c r="C2500" t="s">
        <v>52</v>
      </c>
      <c r="D2500" t="s">
        <v>47</v>
      </c>
      <c r="E2500">
        <v>6</v>
      </c>
      <c r="F2500" t="str">
        <f t="shared" si="39"/>
        <v>Average Per Premise1-in-2October Monthly System Peak Day30% Cycling6</v>
      </c>
      <c r="G2500">
        <v>4.2596790000000002</v>
      </c>
      <c r="H2500">
        <v>4.2596790000000002</v>
      </c>
      <c r="I2500">
        <v>61.495199999999997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1134</v>
      </c>
      <c r="P2500" t="s">
        <v>58</v>
      </c>
      <c r="Q2500" t="s">
        <v>60</v>
      </c>
      <c r="R2500" t="s">
        <v>70</v>
      </c>
    </row>
    <row r="2501" spans="1:18" x14ac:dyDescent="0.25">
      <c r="A2501" t="s">
        <v>29</v>
      </c>
      <c r="B2501" t="s">
        <v>36</v>
      </c>
      <c r="C2501" t="s">
        <v>52</v>
      </c>
      <c r="D2501" t="s">
        <v>47</v>
      </c>
      <c r="E2501">
        <v>6</v>
      </c>
      <c r="F2501" t="str">
        <f t="shared" si="39"/>
        <v>Average Per Device1-in-2October Monthly System Peak Day30% Cycling6</v>
      </c>
      <c r="G2501">
        <v>1.4895080000000001</v>
      </c>
      <c r="H2501">
        <v>1.4895080000000001</v>
      </c>
      <c r="I2501">
        <v>61.495199999999997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1134</v>
      </c>
      <c r="P2501" t="s">
        <v>58</v>
      </c>
      <c r="Q2501" t="s">
        <v>60</v>
      </c>
      <c r="R2501" t="s">
        <v>70</v>
      </c>
    </row>
    <row r="2502" spans="1:18" x14ac:dyDescent="0.25">
      <c r="A2502" t="s">
        <v>43</v>
      </c>
      <c r="B2502" t="s">
        <v>36</v>
      </c>
      <c r="C2502" t="s">
        <v>52</v>
      </c>
      <c r="D2502" t="s">
        <v>47</v>
      </c>
      <c r="E2502">
        <v>6</v>
      </c>
      <c r="F2502" t="str">
        <f t="shared" si="39"/>
        <v>Aggregate1-in-2October Monthly System Peak Day30% Cycling6</v>
      </c>
      <c r="G2502">
        <v>4.830476</v>
      </c>
      <c r="H2502">
        <v>4.830476</v>
      </c>
      <c r="I2502">
        <v>61.495199999999997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1134</v>
      </c>
      <c r="P2502" t="s">
        <v>58</v>
      </c>
      <c r="Q2502" t="s">
        <v>60</v>
      </c>
      <c r="R2502" t="s">
        <v>70</v>
      </c>
    </row>
    <row r="2503" spans="1:18" x14ac:dyDescent="0.25">
      <c r="A2503" t="s">
        <v>30</v>
      </c>
      <c r="B2503" t="s">
        <v>36</v>
      </c>
      <c r="C2503" t="s">
        <v>52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0.33363140000000002</v>
      </c>
      <c r="H2503">
        <v>0.33363140000000002</v>
      </c>
      <c r="I2503">
        <v>61.9848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3540</v>
      </c>
      <c r="P2503" t="s">
        <v>58</v>
      </c>
      <c r="Q2503" t="s">
        <v>60</v>
      </c>
      <c r="R2503" t="s">
        <v>70</v>
      </c>
    </row>
    <row r="2504" spans="1:18" x14ac:dyDescent="0.25">
      <c r="A2504" t="s">
        <v>28</v>
      </c>
      <c r="B2504" t="s">
        <v>36</v>
      </c>
      <c r="C2504" t="s">
        <v>52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2.8148219999999999</v>
      </c>
      <c r="H2504">
        <v>2.8148219999999999</v>
      </c>
      <c r="I2504">
        <v>61.9848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3540</v>
      </c>
      <c r="P2504" t="s">
        <v>58</v>
      </c>
      <c r="Q2504" t="s">
        <v>60</v>
      </c>
      <c r="R2504" t="s">
        <v>70</v>
      </c>
    </row>
    <row r="2505" spans="1:18" x14ac:dyDescent="0.25">
      <c r="A2505" t="s">
        <v>29</v>
      </c>
      <c r="B2505" t="s">
        <v>36</v>
      </c>
      <c r="C2505" t="s">
        <v>52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1.278972</v>
      </c>
      <c r="H2505">
        <v>1.278972</v>
      </c>
      <c r="I2505">
        <v>61.9848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3540</v>
      </c>
      <c r="P2505" t="s">
        <v>58</v>
      </c>
      <c r="Q2505" t="s">
        <v>60</v>
      </c>
      <c r="R2505" t="s">
        <v>70</v>
      </c>
    </row>
    <row r="2506" spans="1:18" x14ac:dyDescent="0.25">
      <c r="A2506" t="s">
        <v>43</v>
      </c>
      <c r="B2506" t="s">
        <v>36</v>
      </c>
      <c r="C2506" t="s">
        <v>52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9.9644680000000001</v>
      </c>
      <c r="H2506">
        <v>9.9644680000000001</v>
      </c>
      <c r="I2506">
        <v>61.9848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3540</v>
      </c>
      <c r="P2506" t="s">
        <v>58</v>
      </c>
      <c r="Q2506" t="s">
        <v>60</v>
      </c>
      <c r="R2506" t="s">
        <v>70</v>
      </c>
    </row>
    <row r="2507" spans="1:18" x14ac:dyDescent="0.25">
      <c r="A2507" t="s">
        <v>30</v>
      </c>
      <c r="B2507" t="s">
        <v>36</v>
      </c>
      <c r="C2507" t="s">
        <v>52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0.34610970000000002</v>
      </c>
      <c r="H2507">
        <v>0.34610970000000002</v>
      </c>
      <c r="I2507">
        <v>61.866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4674</v>
      </c>
      <c r="P2507" t="s">
        <v>58</v>
      </c>
      <c r="Q2507" t="s">
        <v>60</v>
      </c>
    </row>
    <row r="2508" spans="1:18" x14ac:dyDescent="0.25">
      <c r="A2508" t="s">
        <v>28</v>
      </c>
      <c r="B2508" t="s">
        <v>36</v>
      </c>
      <c r="C2508" t="s">
        <v>52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3.1405500000000002</v>
      </c>
      <c r="H2508">
        <v>3.1405500000000002</v>
      </c>
      <c r="I2508">
        <v>61.866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4674</v>
      </c>
      <c r="P2508" t="s">
        <v>58</v>
      </c>
      <c r="Q2508" t="s">
        <v>60</v>
      </c>
    </row>
    <row r="2509" spans="1:18" x14ac:dyDescent="0.25">
      <c r="A2509" t="s">
        <v>29</v>
      </c>
      <c r="B2509" t="s">
        <v>36</v>
      </c>
      <c r="C2509" t="s">
        <v>52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1.330336</v>
      </c>
      <c r="H2509">
        <v>1.330336</v>
      </c>
      <c r="I2509">
        <v>61.866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4674</v>
      </c>
      <c r="P2509" t="s">
        <v>58</v>
      </c>
      <c r="Q2509" t="s">
        <v>60</v>
      </c>
    </row>
    <row r="2510" spans="1:18" x14ac:dyDescent="0.25">
      <c r="A2510" t="s">
        <v>43</v>
      </c>
      <c r="B2510" t="s">
        <v>36</v>
      </c>
      <c r="C2510" t="s">
        <v>52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14.678929999999999</v>
      </c>
      <c r="H2510">
        <v>14.678929999999999</v>
      </c>
      <c r="I2510">
        <v>61.866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4674</v>
      </c>
      <c r="P2510" t="s">
        <v>58</v>
      </c>
      <c r="Q2510" t="s">
        <v>60</v>
      </c>
    </row>
    <row r="2511" spans="1:18" x14ac:dyDescent="0.25">
      <c r="A2511" t="s">
        <v>30</v>
      </c>
      <c r="B2511" t="s">
        <v>36</v>
      </c>
      <c r="C2511" t="s">
        <v>53</v>
      </c>
      <c r="D2511" t="s">
        <v>47</v>
      </c>
      <c r="E2511">
        <v>6</v>
      </c>
      <c r="F2511" t="str">
        <f t="shared" si="39"/>
        <v>Average Per Ton1-in-2September Monthly System Peak Day30% Cycling6</v>
      </c>
      <c r="G2511">
        <v>0.4044624</v>
      </c>
      <c r="H2511">
        <v>0.4044624</v>
      </c>
      <c r="I2511">
        <v>65.535399999999996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1134</v>
      </c>
      <c r="P2511" t="s">
        <v>58</v>
      </c>
      <c r="Q2511" t="s">
        <v>60</v>
      </c>
      <c r="R2511" t="s">
        <v>71</v>
      </c>
    </row>
    <row r="2512" spans="1:18" x14ac:dyDescent="0.25">
      <c r="A2512" t="s">
        <v>28</v>
      </c>
      <c r="B2512" t="s">
        <v>36</v>
      </c>
      <c r="C2512" t="s">
        <v>53</v>
      </c>
      <c r="D2512" t="s">
        <v>47</v>
      </c>
      <c r="E2512">
        <v>6</v>
      </c>
      <c r="F2512" t="str">
        <f t="shared" si="39"/>
        <v>Average Per Premise1-in-2September Monthly System Peak Day30% Cycling6</v>
      </c>
      <c r="G2512">
        <v>4.4742309999999996</v>
      </c>
      <c r="H2512">
        <v>4.4742309999999996</v>
      </c>
      <c r="I2512">
        <v>65.535399999999996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1134</v>
      </c>
      <c r="P2512" t="s">
        <v>58</v>
      </c>
      <c r="Q2512" t="s">
        <v>60</v>
      </c>
      <c r="R2512" t="s">
        <v>71</v>
      </c>
    </row>
    <row r="2513" spans="1:18" x14ac:dyDescent="0.25">
      <c r="A2513" t="s">
        <v>29</v>
      </c>
      <c r="B2513" t="s">
        <v>36</v>
      </c>
      <c r="C2513" t="s">
        <v>53</v>
      </c>
      <c r="D2513" t="s">
        <v>47</v>
      </c>
      <c r="E2513">
        <v>6</v>
      </c>
      <c r="F2513" t="str">
        <f t="shared" si="39"/>
        <v>Average Per Device1-in-2September Monthly System Peak Day30% Cycling6</v>
      </c>
      <c r="G2513">
        <v>1.564532</v>
      </c>
      <c r="H2513">
        <v>1.564532</v>
      </c>
      <c r="I2513">
        <v>65.535399999999996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1134</v>
      </c>
      <c r="P2513" t="s">
        <v>58</v>
      </c>
      <c r="Q2513" t="s">
        <v>60</v>
      </c>
      <c r="R2513" t="s">
        <v>71</v>
      </c>
    </row>
    <row r="2514" spans="1:18" x14ac:dyDescent="0.25">
      <c r="A2514" t="s">
        <v>43</v>
      </c>
      <c r="B2514" t="s">
        <v>36</v>
      </c>
      <c r="C2514" t="s">
        <v>53</v>
      </c>
      <c r="D2514" t="s">
        <v>47</v>
      </c>
      <c r="E2514">
        <v>6</v>
      </c>
      <c r="F2514" t="str">
        <f t="shared" si="39"/>
        <v>Aggregate1-in-2September Monthly System Peak Day30% Cycling6</v>
      </c>
      <c r="G2514">
        <v>5.0737779999999999</v>
      </c>
      <c r="H2514">
        <v>5.0737779999999999</v>
      </c>
      <c r="I2514">
        <v>65.535399999999996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1134</v>
      </c>
      <c r="P2514" t="s">
        <v>58</v>
      </c>
      <c r="Q2514" t="s">
        <v>60</v>
      </c>
      <c r="R2514" t="s">
        <v>71</v>
      </c>
    </row>
    <row r="2515" spans="1:18" x14ac:dyDescent="0.25">
      <c r="A2515" t="s">
        <v>30</v>
      </c>
      <c r="B2515" t="s">
        <v>36</v>
      </c>
      <c r="C2515" t="s">
        <v>53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0.37043330000000002</v>
      </c>
      <c r="H2515">
        <v>0.37043330000000002</v>
      </c>
      <c r="I2515">
        <v>65.615399999999994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3540</v>
      </c>
      <c r="P2515" t="s">
        <v>58</v>
      </c>
      <c r="Q2515" t="s">
        <v>60</v>
      </c>
      <c r="R2515" t="s">
        <v>71</v>
      </c>
    </row>
    <row r="2516" spans="1:18" x14ac:dyDescent="0.25">
      <c r="A2516" t="s">
        <v>28</v>
      </c>
      <c r="B2516" t="s">
        <v>36</v>
      </c>
      <c r="C2516" t="s">
        <v>53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3.1253169999999999</v>
      </c>
      <c r="H2516">
        <v>3.1253169999999999</v>
      </c>
      <c r="I2516">
        <v>65.615399999999994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3540</v>
      </c>
      <c r="P2516" t="s">
        <v>58</v>
      </c>
      <c r="Q2516" t="s">
        <v>60</v>
      </c>
      <c r="R2516" t="s">
        <v>71</v>
      </c>
    </row>
    <row r="2517" spans="1:18" x14ac:dyDescent="0.25">
      <c r="A2517" t="s">
        <v>29</v>
      </c>
      <c r="B2517" t="s">
        <v>36</v>
      </c>
      <c r="C2517" t="s">
        <v>53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1.420051</v>
      </c>
      <c r="H2517">
        <v>1.420051</v>
      </c>
      <c r="I2517">
        <v>65.615399999999994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3540</v>
      </c>
      <c r="P2517" t="s">
        <v>58</v>
      </c>
      <c r="Q2517" t="s">
        <v>60</v>
      </c>
      <c r="R2517" t="s">
        <v>71</v>
      </c>
    </row>
    <row r="2518" spans="1:18" x14ac:dyDescent="0.25">
      <c r="A2518" t="s">
        <v>43</v>
      </c>
      <c r="B2518" t="s">
        <v>36</v>
      </c>
      <c r="C2518" t="s">
        <v>53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11.06362</v>
      </c>
      <c r="H2518">
        <v>11.06362</v>
      </c>
      <c r="I2518">
        <v>65.615399999999994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3540</v>
      </c>
      <c r="P2518" t="s">
        <v>58</v>
      </c>
      <c r="Q2518" t="s">
        <v>60</v>
      </c>
      <c r="R2518" t="s">
        <v>71</v>
      </c>
    </row>
    <row r="2519" spans="1:18" x14ac:dyDescent="0.25">
      <c r="A2519" t="s">
        <v>30</v>
      </c>
      <c r="B2519" t="s">
        <v>36</v>
      </c>
      <c r="C2519" t="s">
        <v>53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0.37868879999999999</v>
      </c>
      <c r="H2519">
        <v>0.37868879999999999</v>
      </c>
      <c r="I2519">
        <v>65.596000000000004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4674</v>
      </c>
      <c r="P2519" t="s">
        <v>58</v>
      </c>
      <c r="Q2519" t="s">
        <v>60</v>
      </c>
    </row>
    <row r="2520" spans="1:18" x14ac:dyDescent="0.25">
      <c r="A2520" t="s">
        <v>28</v>
      </c>
      <c r="B2520" t="s">
        <v>36</v>
      </c>
      <c r="C2520" t="s">
        <v>53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3.4361670000000002</v>
      </c>
      <c r="H2520">
        <v>3.4361670000000002</v>
      </c>
      <c r="I2520">
        <v>65.596000000000004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4674</v>
      </c>
      <c r="P2520" t="s">
        <v>58</v>
      </c>
      <c r="Q2520" t="s">
        <v>60</v>
      </c>
    </row>
    <row r="2521" spans="1:18" x14ac:dyDescent="0.25">
      <c r="A2521" t="s">
        <v>29</v>
      </c>
      <c r="B2521" t="s">
        <v>36</v>
      </c>
      <c r="C2521" t="s">
        <v>53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1.45556</v>
      </c>
      <c r="H2521">
        <v>1.45556</v>
      </c>
      <c r="I2521">
        <v>65.596000000000004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4674</v>
      </c>
      <c r="P2521" t="s">
        <v>58</v>
      </c>
      <c r="Q2521" t="s">
        <v>60</v>
      </c>
    </row>
    <row r="2522" spans="1:18" x14ac:dyDescent="0.25">
      <c r="A2522" t="s">
        <v>43</v>
      </c>
      <c r="B2522" t="s">
        <v>36</v>
      </c>
      <c r="C2522" t="s">
        <v>53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16.060649999999999</v>
      </c>
      <c r="H2522">
        <v>16.060649999999999</v>
      </c>
      <c r="I2522">
        <v>65.596000000000004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4674</v>
      </c>
      <c r="P2522" t="s">
        <v>58</v>
      </c>
      <c r="Q2522" t="s">
        <v>60</v>
      </c>
    </row>
    <row r="2523" spans="1:18" x14ac:dyDescent="0.25">
      <c r="A2523" t="s">
        <v>30</v>
      </c>
      <c r="B2523" t="s">
        <v>36</v>
      </c>
      <c r="C2523" t="s">
        <v>48</v>
      </c>
      <c r="D2523" t="s">
        <v>47</v>
      </c>
      <c r="E2523">
        <v>7</v>
      </c>
      <c r="F2523" t="str">
        <f t="shared" si="39"/>
        <v>Average Per Ton1-in-2August Monthly System Peak Day30% Cycling7</v>
      </c>
      <c r="G2523">
        <v>0.46706130000000001</v>
      </c>
      <c r="H2523">
        <v>0.46706130000000001</v>
      </c>
      <c r="I2523">
        <v>69.578100000000006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1134</v>
      </c>
      <c r="P2523" t="s">
        <v>58</v>
      </c>
      <c r="Q2523" t="s">
        <v>60</v>
      </c>
      <c r="R2523" t="s">
        <v>66</v>
      </c>
    </row>
    <row r="2524" spans="1:18" x14ac:dyDescent="0.25">
      <c r="A2524" t="s">
        <v>28</v>
      </c>
      <c r="B2524" t="s">
        <v>36</v>
      </c>
      <c r="C2524" t="s">
        <v>48</v>
      </c>
      <c r="D2524" t="s">
        <v>47</v>
      </c>
      <c r="E2524">
        <v>7</v>
      </c>
      <c r="F2524" t="str">
        <f t="shared" si="39"/>
        <v>Average Per Premise1-in-2August Monthly System Peak Day30% Cycling7</v>
      </c>
      <c r="G2524">
        <v>5.1667120000000004</v>
      </c>
      <c r="H2524">
        <v>5.1667120000000004</v>
      </c>
      <c r="I2524">
        <v>69.578100000000006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1134</v>
      </c>
      <c r="P2524" t="s">
        <v>58</v>
      </c>
      <c r="Q2524" t="s">
        <v>60</v>
      </c>
      <c r="R2524" t="s">
        <v>66</v>
      </c>
    </row>
    <row r="2525" spans="1:18" x14ac:dyDescent="0.25">
      <c r="A2525" t="s">
        <v>29</v>
      </c>
      <c r="B2525" t="s">
        <v>36</v>
      </c>
      <c r="C2525" t="s">
        <v>48</v>
      </c>
      <c r="D2525" t="s">
        <v>47</v>
      </c>
      <c r="E2525">
        <v>7</v>
      </c>
      <c r="F2525" t="str">
        <f t="shared" si="39"/>
        <v>Average Per Device1-in-2August Monthly System Peak Day30% Cycling7</v>
      </c>
      <c r="G2525">
        <v>1.8066759999999999</v>
      </c>
      <c r="H2525">
        <v>1.8066759999999999</v>
      </c>
      <c r="I2525">
        <v>69.578100000000006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1134</v>
      </c>
      <c r="P2525" t="s">
        <v>58</v>
      </c>
      <c r="Q2525" t="s">
        <v>60</v>
      </c>
      <c r="R2525" t="s">
        <v>66</v>
      </c>
    </row>
    <row r="2526" spans="1:18" x14ac:dyDescent="0.25">
      <c r="A2526" t="s">
        <v>43</v>
      </c>
      <c r="B2526" t="s">
        <v>36</v>
      </c>
      <c r="C2526" t="s">
        <v>48</v>
      </c>
      <c r="D2526" t="s">
        <v>47</v>
      </c>
      <c r="E2526">
        <v>7</v>
      </c>
      <c r="F2526" t="str">
        <f t="shared" si="39"/>
        <v>Aggregate1-in-2August Monthly System Peak Day30% Cycling7</v>
      </c>
      <c r="G2526">
        <v>5.859051</v>
      </c>
      <c r="H2526">
        <v>5.859051</v>
      </c>
      <c r="I2526">
        <v>69.578100000000006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1134</v>
      </c>
      <c r="P2526" t="s">
        <v>58</v>
      </c>
      <c r="Q2526" t="s">
        <v>60</v>
      </c>
      <c r="R2526" t="s">
        <v>66</v>
      </c>
    </row>
    <row r="2527" spans="1:18" x14ac:dyDescent="0.25">
      <c r="A2527" t="s">
        <v>30</v>
      </c>
      <c r="B2527" t="s">
        <v>36</v>
      </c>
      <c r="C2527" t="s">
        <v>48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0.41838409999999998</v>
      </c>
      <c r="H2527">
        <v>0.41838409999999998</v>
      </c>
      <c r="I2527">
        <v>69.796300000000002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3540</v>
      </c>
      <c r="P2527" t="s">
        <v>58</v>
      </c>
      <c r="Q2527" t="s">
        <v>60</v>
      </c>
      <c r="R2527" t="s">
        <v>66</v>
      </c>
    </row>
    <row r="2528" spans="1:18" x14ac:dyDescent="0.25">
      <c r="A2528" t="s">
        <v>28</v>
      </c>
      <c r="B2528" t="s">
        <v>36</v>
      </c>
      <c r="C2528" t="s">
        <v>48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3.529874</v>
      </c>
      <c r="H2528">
        <v>3.529874</v>
      </c>
      <c r="I2528">
        <v>69.796300000000002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3540</v>
      </c>
      <c r="P2528" t="s">
        <v>58</v>
      </c>
      <c r="Q2528" t="s">
        <v>60</v>
      </c>
      <c r="R2528" t="s">
        <v>66</v>
      </c>
    </row>
    <row r="2529" spans="1:18" x14ac:dyDescent="0.25">
      <c r="A2529" t="s">
        <v>29</v>
      </c>
      <c r="B2529" t="s">
        <v>36</v>
      </c>
      <c r="C2529" t="s">
        <v>48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1.6038699999999999</v>
      </c>
      <c r="H2529">
        <v>1.6038699999999999</v>
      </c>
      <c r="I2529">
        <v>69.796300000000002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3540</v>
      </c>
      <c r="P2529" t="s">
        <v>58</v>
      </c>
      <c r="Q2529" t="s">
        <v>60</v>
      </c>
      <c r="R2529" t="s">
        <v>66</v>
      </c>
    </row>
    <row r="2530" spans="1:18" x14ac:dyDescent="0.25">
      <c r="A2530" t="s">
        <v>43</v>
      </c>
      <c r="B2530" t="s">
        <v>36</v>
      </c>
      <c r="C2530" t="s">
        <v>48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12.495749999999999</v>
      </c>
      <c r="H2530">
        <v>12.495749999999999</v>
      </c>
      <c r="I2530">
        <v>69.796300000000002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3540</v>
      </c>
      <c r="P2530" t="s">
        <v>58</v>
      </c>
      <c r="Q2530" t="s">
        <v>60</v>
      </c>
      <c r="R2530" t="s">
        <v>66</v>
      </c>
    </row>
    <row r="2531" spans="1:18" x14ac:dyDescent="0.25">
      <c r="A2531" t="s">
        <v>30</v>
      </c>
      <c r="B2531" t="s">
        <v>36</v>
      </c>
      <c r="C2531" t="s">
        <v>48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0.4301932</v>
      </c>
      <c r="H2531">
        <v>0.4301932</v>
      </c>
      <c r="I2531">
        <v>69.743399999999994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4674</v>
      </c>
      <c r="P2531" t="s">
        <v>58</v>
      </c>
      <c r="Q2531" t="s">
        <v>60</v>
      </c>
    </row>
    <row r="2532" spans="1:18" x14ac:dyDescent="0.25">
      <c r="A2532" t="s">
        <v>28</v>
      </c>
      <c r="B2532" t="s">
        <v>36</v>
      </c>
      <c r="C2532" t="s">
        <v>48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3.903511</v>
      </c>
      <c r="H2532">
        <v>3.903511</v>
      </c>
      <c r="I2532">
        <v>69.743399999999994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4674</v>
      </c>
      <c r="P2532" t="s">
        <v>58</v>
      </c>
      <c r="Q2532" t="s">
        <v>60</v>
      </c>
    </row>
    <row r="2533" spans="1:18" x14ac:dyDescent="0.25">
      <c r="A2533" t="s">
        <v>29</v>
      </c>
      <c r="B2533" t="s">
        <v>36</v>
      </c>
      <c r="C2533" t="s">
        <v>48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1.6535260000000001</v>
      </c>
      <c r="H2533">
        <v>1.6535260000000001</v>
      </c>
      <c r="I2533">
        <v>69.743399999999994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4674</v>
      </c>
      <c r="P2533" t="s">
        <v>58</v>
      </c>
      <c r="Q2533" t="s">
        <v>60</v>
      </c>
    </row>
    <row r="2534" spans="1:18" x14ac:dyDescent="0.25">
      <c r="A2534" t="s">
        <v>43</v>
      </c>
      <c r="B2534" t="s">
        <v>36</v>
      </c>
      <c r="C2534" t="s">
        <v>48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18.245010000000001</v>
      </c>
      <c r="H2534">
        <v>18.245010000000001</v>
      </c>
      <c r="I2534">
        <v>69.743399999999994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4674</v>
      </c>
      <c r="P2534" t="s">
        <v>58</v>
      </c>
      <c r="Q2534" t="s">
        <v>60</v>
      </c>
    </row>
    <row r="2535" spans="1:18" x14ac:dyDescent="0.25">
      <c r="A2535" t="s">
        <v>30</v>
      </c>
      <c r="B2535" t="s">
        <v>36</v>
      </c>
      <c r="C2535" t="s">
        <v>37</v>
      </c>
      <c r="D2535" t="s">
        <v>47</v>
      </c>
      <c r="E2535">
        <v>7</v>
      </c>
      <c r="F2535" t="str">
        <f t="shared" si="39"/>
        <v>Average Per Ton1-in-2August Typical Event Day30% Cycling7</v>
      </c>
      <c r="G2535">
        <v>0.45590700000000001</v>
      </c>
      <c r="H2535">
        <v>0.4559069</v>
      </c>
      <c r="I2535">
        <v>66.366900000000001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1134</v>
      </c>
      <c r="P2535" t="s">
        <v>58</v>
      </c>
      <c r="Q2535" t="s">
        <v>60</v>
      </c>
      <c r="R2535" t="s">
        <v>66</v>
      </c>
    </row>
    <row r="2536" spans="1:18" x14ac:dyDescent="0.25">
      <c r="A2536" t="s">
        <v>28</v>
      </c>
      <c r="B2536" t="s">
        <v>36</v>
      </c>
      <c r="C2536" t="s">
        <v>37</v>
      </c>
      <c r="D2536" t="s">
        <v>47</v>
      </c>
      <c r="E2536">
        <v>7</v>
      </c>
      <c r="F2536" t="str">
        <f t="shared" si="39"/>
        <v>Average Per Premise1-in-2August Typical Event Day30% Cycling7</v>
      </c>
      <c r="G2536">
        <v>5.0433199999999996</v>
      </c>
      <c r="H2536">
        <v>5.0433199999999996</v>
      </c>
      <c r="I2536">
        <v>66.366900000000001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1134</v>
      </c>
      <c r="P2536" t="s">
        <v>58</v>
      </c>
      <c r="Q2536" t="s">
        <v>60</v>
      </c>
      <c r="R2536" t="s">
        <v>66</v>
      </c>
    </row>
    <row r="2537" spans="1:18" x14ac:dyDescent="0.25">
      <c r="A2537" t="s">
        <v>29</v>
      </c>
      <c r="B2537" t="s">
        <v>36</v>
      </c>
      <c r="C2537" t="s">
        <v>37</v>
      </c>
      <c r="D2537" t="s">
        <v>47</v>
      </c>
      <c r="E2537">
        <v>7</v>
      </c>
      <c r="F2537" t="str">
        <f t="shared" si="39"/>
        <v>Average Per Device1-in-2August Typical Event Day30% Cycling7</v>
      </c>
      <c r="G2537">
        <v>1.7635289999999999</v>
      </c>
      <c r="H2537">
        <v>1.7635289999999999</v>
      </c>
      <c r="I2537">
        <v>66.366900000000001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1134</v>
      </c>
      <c r="P2537" t="s">
        <v>58</v>
      </c>
      <c r="Q2537" t="s">
        <v>60</v>
      </c>
      <c r="R2537" t="s">
        <v>66</v>
      </c>
    </row>
    <row r="2538" spans="1:18" x14ac:dyDescent="0.25">
      <c r="A2538" t="s">
        <v>43</v>
      </c>
      <c r="B2538" t="s">
        <v>36</v>
      </c>
      <c r="C2538" t="s">
        <v>37</v>
      </c>
      <c r="D2538" t="s">
        <v>47</v>
      </c>
      <c r="E2538">
        <v>7</v>
      </c>
      <c r="F2538" t="str">
        <f t="shared" si="39"/>
        <v>Aggregate1-in-2August Typical Event Day30% Cycling7</v>
      </c>
      <c r="G2538">
        <v>5.719125</v>
      </c>
      <c r="H2538">
        <v>5.719125</v>
      </c>
      <c r="I2538">
        <v>66.366900000000001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1134</v>
      </c>
      <c r="P2538" t="s">
        <v>58</v>
      </c>
      <c r="Q2538" t="s">
        <v>60</v>
      </c>
      <c r="R2538" t="s">
        <v>66</v>
      </c>
    </row>
    <row r="2539" spans="1:18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0.3960592</v>
      </c>
      <c r="H2539">
        <v>0.3960592</v>
      </c>
      <c r="I2539">
        <v>66.413700000000006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3540</v>
      </c>
      <c r="P2539" t="s">
        <v>58</v>
      </c>
      <c r="Q2539" t="s">
        <v>60</v>
      </c>
      <c r="R2539" t="s">
        <v>66</v>
      </c>
    </row>
    <row r="2540" spans="1:18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3.34152</v>
      </c>
      <c r="H2540">
        <v>3.34152</v>
      </c>
      <c r="I2540">
        <v>66.413700000000006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3540</v>
      </c>
      <c r="P2540" t="s">
        <v>58</v>
      </c>
      <c r="Q2540" t="s">
        <v>60</v>
      </c>
      <c r="R2540" t="s">
        <v>66</v>
      </c>
    </row>
    <row r="2541" spans="1:18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1.5182880000000001</v>
      </c>
      <c r="H2541">
        <v>1.5182880000000001</v>
      </c>
      <c r="I2541">
        <v>66.413700000000006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3540</v>
      </c>
      <c r="P2541" t="s">
        <v>58</v>
      </c>
      <c r="Q2541" t="s">
        <v>60</v>
      </c>
      <c r="R2541" t="s">
        <v>66</v>
      </c>
    </row>
    <row r="2542" spans="1:18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11.82898</v>
      </c>
      <c r="H2542">
        <v>11.82898</v>
      </c>
      <c r="I2542">
        <v>66.413700000000006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3540</v>
      </c>
      <c r="P2542" t="s">
        <v>58</v>
      </c>
      <c r="Q2542" t="s">
        <v>60</v>
      </c>
      <c r="R2542" t="s">
        <v>66</v>
      </c>
    </row>
    <row r="2543" spans="1:18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0.41057830000000001</v>
      </c>
      <c r="H2543">
        <v>0.41057830000000001</v>
      </c>
      <c r="I2543">
        <v>66.402299999999997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4674</v>
      </c>
      <c r="P2543" t="s">
        <v>58</v>
      </c>
      <c r="Q2543" t="s">
        <v>60</v>
      </c>
    </row>
    <row r="2544" spans="1:18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3.7255280000000002</v>
      </c>
      <c r="H2544">
        <v>3.7255280000000002</v>
      </c>
      <c r="I2544">
        <v>66.402299999999997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4674</v>
      </c>
      <c r="P2544" t="s">
        <v>58</v>
      </c>
      <c r="Q2544" t="s">
        <v>60</v>
      </c>
    </row>
    <row r="2545" spans="1:18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1.578133</v>
      </c>
      <c r="H2545">
        <v>1.578133</v>
      </c>
      <c r="I2545">
        <v>66.402299999999997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4674</v>
      </c>
      <c r="P2545" t="s">
        <v>58</v>
      </c>
      <c r="Q2545" t="s">
        <v>60</v>
      </c>
    </row>
    <row r="2546" spans="1:18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17.413119999999999</v>
      </c>
      <c r="H2546">
        <v>17.413119999999999</v>
      </c>
      <c r="I2546">
        <v>66.402299999999997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4674</v>
      </c>
      <c r="P2546" t="s">
        <v>58</v>
      </c>
      <c r="Q2546" t="s">
        <v>60</v>
      </c>
    </row>
    <row r="2547" spans="1:18" x14ac:dyDescent="0.25">
      <c r="A2547" t="s">
        <v>30</v>
      </c>
      <c r="B2547" t="s">
        <v>36</v>
      </c>
      <c r="C2547" t="s">
        <v>49</v>
      </c>
      <c r="D2547" t="s">
        <v>47</v>
      </c>
      <c r="E2547">
        <v>7</v>
      </c>
      <c r="F2547" t="str">
        <f t="shared" si="39"/>
        <v>Average Per Ton1-in-2July Monthly System Peak Day30% Cycling7</v>
      </c>
      <c r="G2547">
        <v>0.45384249999999998</v>
      </c>
      <c r="H2547">
        <v>0.45384249999999998</v>
      </c>
      <c r="I2547">
        <v>67.453000000000003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1134</v>
      </c>
      <c r="P2547" t="s">
        <v>58</v>
      </c>
      <c r="Q2547" t="s">
        <v>60</v>
      </c>
      <c r="R2547" t="s">
        <v>67</v>
      </c>
    </row>
    <row r="2548" spans="1:18" x14ac:dyDescent="0.25">
      <c r="A2548" t="s">
        <v>28</v>
      </c>
      <c r="B2548" t="s">
        <v>36</v>
      </c>
      <c r="C2548" t="s">
        <v>49</v>
      </c>
      <c r="D2548" t="s">
        <v>47</v>
      </c>
      <c r="E2548">
        <v>7</v>
      </c>
      <c r="F2548" t="str">
        <f t="shared" si="39"/>
        <v>Average Per Premise1-in-2July Monthly System Peak Day30% Cycling7</v>
      </c>
      <c r="G2548">
        <v>5.0204820000000003</v>
      </c>
      <c r="H2548">
        <v>5.0204820000000003</v>
      </c>
      <c r="I2548">
        <v>67.453000000000003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1134</v>
      </c>
      <c r="P2548" t="s">
        <v>58</v>
      </c>
      <c r="Q2548" t="s">
        <v>60</v>
      </c>
      <c r="R2548" t="s">
        <v>67</v>
      </c>
    </row>
    <row r="2549" spans="1:18" x14ac:dyDescent="0.25">
      <c r="A2549" t="s">
        <v>29</v>
      </c>
      <c r="B2549" t="s">
        <v>36</v>
      </c>
      <c r="C2549" t="s">
        <v>49</v>
      </c>
      <c r="D2549" t="s">
        <v>47</v>
      </c>
      <c r="E2549">
        <v>7</v>
      </c>
      <c r="F2549" t="str">
        <f t="shared" si="39"/>
        <v>Average Per Device1-in-2July Monthly System Peak Day30% Cycling7</v>
      </c>
      <c r="G2549">
        <v>1.7555430000000001</v>
      </c>
      <c r="H2549">
        <v>1.7555430000000001</v>
      </c>
      <c r="I2549">
        <v>67.453000000000003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1134</v>
      </c>
      <c r="P2549" t="s">
        <v>58</v>
      </c>
      <c r="Q2549" t="s">
        <v>60</v>
      </c>
      <c r="R2549" t="s">
        <v>67</v>
      </c>
    </row>
    <row r="2550" spans="1:18" x14ac:dyDescent="0.25">
      <c r="A2550" t="s">
        <v>43</v>
      </c>
      <c r="B2550" t="s">
        <v>36</v>
      </c>
      <c r="C2550" t="s">
        <v>49</v>
      </c>
      <c r="D2550" t="s">
        <v>47</v>
      </c>
      <c r="E2550">
        <v>7</v>
      </c>
      <c r="F2550" t="str">
        <f t="shared" si="39"/>
        <v>Aggregate1-in-2July Monthly System Peak Day30% Cycling7</v>
      </c>
      <c r="G2550">
        <v>5.6932270000000003</v>
      </c>
      <c r="H2550">
        <v>5.6932270000000003</v>
      </c>
      <c r="I2550">
        <v>67.453000000000003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1134</v>
      </c>
      <c r="P2550" t="s">
        <v>58</v>
      </c>
      <c r="Q2550" t="s">
        <v>60</v>
      </c>
      <c r="R2550" t="s">
        <v>67</v>
      </c>
    </row>
    <row r="2551" spans="1:18" x14ac:dyDescent="0.25">
      <c r="A2551" t="s">
        <v>30</v>
      </c>
      <c r="B2551" t="s">
        <v>36</v>
      </c>
      <c r="C2551" t="s">
        <v>49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0.39115</v>
      </c>
      <c r="H2551">
        <v>0.39115</v>
      </c>
      <c r="I2551">
        <v>67.369699999999995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3540</v>
      </c>
      <c r="P2551" t="s">
        <v>58</v>
      </c>
      <c r="Q2551" t="s">
        <v>60</v>
      </c>
      <c r="R2551" t="s">
        <v>67</v>
      </c>
    </row>
    <row r="2552" spans="1:18" x14ac:dyDescent="0.25">
      <c r="A2552" t="s">
        <v>28</v>
      </c>
      <c r="B2552" t="s">
        <v>36</v>
      </c>
      <c r="C2552" t="s">
        <v>49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3.3001010000000002</v>
      </c>
      <c r="H2552">
        <v>3.3001010000000002</v>
      </c>
      <c r="I2552">
        <v>67.369699999999995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3540</v>
      </c>
      <c r="P2552" t="s">
        <v>58</v>
      </c>
      <c r="Q2552" t="s">
        <v>60</v>
      </c>
      <c r="R2552" t="s">
        <v>67</v>
      </c>
    </row>
    <row r="2553" spans="1:18" x14ac:dyDescent="0.25">
      <c r="A2553" t="s">
        <v>29</v>
      </c>
      <c r="B2553" t="s">
        <v>36</v>
      </c>
      <c r="C2553" t="s">
        <v>49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1.499468</v>
      </c>
      <c r="H2553">
        <v>1.499468</v>
      </c>
      <c r="I2553">
        <v>67.369699999999995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3540</v>
      </c>
      <c r="P2553" t="s">
        <v>58</v>
      </c>
      <c r="Q2553" t="s">
        <v>60</v>
      </c>
      <c r="R2553" t="s">
        <v>67</v>
      </c>
    </row>
    <row r="2554" spans="1:18" x14ac:dyDescent="0.25">
      <c r="A2554" t="s">
        <v>43</v>
      </c>
      <c r="B2554" t="s">
        <v>36</v>
      </c>
      <c r="C2554" t="s">
        <v>49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11.682359999999999</v>
      </c>
      <c r="H2554">
        <v>11.682359999999999</v>
      </c>
      <c r="I2554">
        <v>67.369699999999995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3540</v>
      </c>
      <c r="P2554" t="s">
        <v>58</v>
      </c>
      <c r="Q2554" t="s">
        <v>60</v>
      </c>
      <c r="R2554" t="s">
        <v>67</v>
      </c>
    </row>
    <row r="2555" spans="1:18" x14ac:dyDescent="0.25">
      <c r="A2555" t="s">
        <v>30</v>
      </c>
      <c r="B2555" t="s">
        <v>36</v>
      </c>
      <c r="C2555" t="s">
        <v>49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0.40635919999999998</v>
      </c>
      <c r="H2555">
        <v>0.40635919999999998</v>
      </c>
      <c r="I2555">
        <v>67.389899999999997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4674</v>
      </c>
      <c r="P2555" t="s">
        <v>58</v>
      </c>
      <c r="Q2555" t="s">
        <v>60</v>
      </c>
    </row>
    <row r="2556" spans="1:18" x14ac:dyDescent="0.25">
      <c r="A2556" t="s">
        <v>28</v>
      </c>
      <c r="B2556" t="s">
        <v>36</v>
      </c>
      <c r="C2556" t="s">
        <v>49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3.6872440000000002</v>
      </c>
      <c r="H2556">
        <v>3.6872440000000002</v>
      </c>
      <c r="I2556">
        <v>67.389899999999997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4674</v>
      </c>
      <c r="P2556" t="s">
        <v>58</v>
      </c>
      <c r="Q2556" t="s">
        <v>60</v>
      </c>
    </row>
    <row r="2557" spans="1:18" x14ac:dyDescent="0.25">
      <c r="A2557" t="s">
        <v>29</v>
      </c>
      <c r="B2557" t="s">
        <v>36</v>
      </c>
      <c r="C2557" t="s">
        <v>49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1.5619160000000001</v>
      </c>
      <c r="H2557">
        <v>1.5619160000000001</v>
      </c>
      <c r="I2557">
        <v>67.389899999999997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4674</v>
      </c>
      <c r="P2557" t="s">
        <v>58</v>
      </c>
      <c r="Q2557" t="s">
        <v>60</v>
      </c>
    </row>
    <row r="2558" spans="1:18" x14ac:dyDescent="0.25">
      <c r="A2558" t="s">
        <v>43</v>
      </c>
      <c r="B2558" t="s">
        <v>36</v>
      </c>
      <c r="C2558" t="s">
        <v>49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17.234179999999999</v>
      </c>
      <c r="H2558">
        <v>17.234179999999999</v>
      </c>
      <c r="I2558">
        <v>67.389899999999997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4674</v>
      </c>
      <c r="P2558" t="s">
        <v>58</v>
      </c>
      <c r="Q2558" t="s">
        <v>60</v>
      </c>
    </row>
    <row r="2559" spans="1:18" x14ac:dyDescent="0.25">
      <c r="A2559" t="s">
        <v>30</v>
      </c>
      <c r="B2559" t="s">
        <v>36</v>
      </c>
      <c r="C2559" t="s">
        <v>50</v>
      </c>
      <c r="D2559" t="s">
        <v>47</v>
      </c>
      <c r="E2559">
        <v>7</v>
      </c>
      <c r="F2559" t="str">
        <f t="shared" si="39"/>
        <v>Average Per Ton1-in-2June Monthly System Peak Day30% Cycling7</v>
      </c>
      <c r="G2559">
        <v>0.43259540000000002</v>
      </c>
      <c r="H2559">
        <v>0.43259540000000002</v>
      </c>
      <c r="I2559">
        <v>61.621600000000001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1134</v>
      </c>
      <c r="P2559" t="s">
        <v>58</v>
      </c>
      <c r="Q2559" t="s">
        <v>60</v>
      </c>
      <c r="R2559" t="s">
        <v>68</v>
      </c>
    </row>
    <row r="2560" spans="1:18" x14ac:dyDescent="0.25">
      <c r="A2560" t="s">
        <v>28</v>
      </c>
      <c r="B2560" t="s">
        <v>36</v>
      </c>
      <c r="C2560" t="s">
        <v>50</v>
      </c>
      <c r="D2560" t="s">
        <v>47</v>
      </c>
      <c r="E2560">
        <v>7</v>
      </c>
      <c r="F2560" t="str">
        <f t="shared" si="39"/>
        <v>Average Per Premise1-in-2June Monthly System Peak Day30% Cycling7</v>
      </c>
      <c r="G2560">
        <v>4.785444</v>
      </c>
      <c r="H2560">
        <v>4.785444</v>
      </c>
      <c r="I2560">
        <v>61.621600000000001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1134</v>
      </c>
      <c r="P2560" t="s">
        <v>58</v>
      </c>
      <c r="Q2560" t="s">
        <v>60</v>
      </c>
      <c r="R2560" t="s">
        <v>68</v>
      </c>
    </row>
    <row r="2561" spans="1:18" x14ac:dyDescent="0.25">
      <c r="A2561" t="s">
        <v>29</v>
      </c>
      <c r="B2561" t="s">
        <v>36</v>
      </c>
      <c r="C2561" t="s">
        <v>50</v>
      </c>
      <c r="D2561" t="s">
        <v>47</v>
      </c>
      <c r="E2561">
        <v>7</v>
      </c>
      <c r="F2561" t="str">
        <f t="shared" si="39"/>
        <v>Average Per Device1-in-2June Monthly System Peak Day30% Cycling7</v>
      </c>
      <c r="G2561">
        <v>1.6733560000000001</v>
      </c>
      <c r="H2561">
        <v>1.6733560000000001</v>
      </c>
      <c r="I2561">
        <v>61.621600000000001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1134</v>
      </c>
      <c r="P2561" t="s">
        <v>58</v>
      </c>
      <c r="Q2561" t="s">
        <v>60</v>
      </c>
      <c r="R2561" t="s">
        <v>68</v>
      </c>
    </row>
    <row r="2562" spans="1:18" x14ac:dyDescent="0.25">
      <c r="A2562" t="s">
        <v>43</v>
      </c>
      <c r="B2562" t="s">
        <v>36</v>
      </c>
      <c r="C2562" t="s">
        <v>50</v>
      </c>
      <c r="D2562" t="s">
        <v>47</v>
      </c>
      <c r="E2562">
        <v>7</v>
      </c>
      <c r="F2562" t="str">
        <f t="shared" si="39"/>
        <v>Aggregate1-in-2June Monthly System Peak Day30% Cycling7</v>
      </c>
      <c r="G2562">
        <v>5.4266940000000004</v>
      </c>
      <c r="H2562">
        <v>5.4266940000000004</v>
      </c>
      <c r="I2562">
        <v>61.621600000000001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1134</v>
      </c>
      <c r="P2562" t="s">
        <v>58</v>
      </c>
      <c r="Q2562" t="s">
        <v>60</v>
      </c>
      <c r="R2562" t="s">
        <v>68</v>
      </c>
    </row>
    <row r="2563" spans="1:18" x14ac:dyDescent="0.25">
      <c r="A2563" t="s">
        <v>30</v>
      </c>
      <c r="B2563" t="s">
        <v>36</v>
      </c>
      <c r="C2563" t="s">
        <v>50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0.35271629999999998</v>
      </c>
      <c r="H2563">
        <v>0.35271629999999998</v>
      </c>
      <c r="I2563">
        <v>61.866199999999999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3540</v>
      </c>
      <c r="P2563" t="s">
        <v>58</v>
      </c>
      <c r="Q2563" t="s">
        <v>60</v>
      </c>
      <c r="R2563" t="s">
        <v>68</v>
      </c>
    </row>
    <row r="2564" spans="1:18" x14ac:dyDescent="0.25">
      <c r="A2564" t="s">
        <v>28</v>
      </c>
      <c r="B2564" t="s">
        <v>36</v>
      </c>
      <c r="C2564" t="s">
        <v>50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2.9758390000000001</v>
      </c>
      <c r="H2564">
        <v>2.9758390000000001</v>
      </c>
      <c r="I2564">
        <v>61.866199999999999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3540</v>
      </c>
      <c r="P2564" t="s">
        <v>58</v>
      </c>
      <c r="Q2564" t="s">
        <v>60</v>
      </c>
      <c r="R2564" t="s">
        <v>68</v>
      </c>
    </row>
    <row r="2565" spans="1:18" x14ac:dyDescent="0.25">
      <c r="A2565" t="s">
        <v>29</v>
      </c>
      <c r="B2565" t="s">
        <v>36</v>
      </c>
      <c r="C2565" t="s">
        <v>50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1.352133</v>
      </c>
      <c r="H2565">
        <v>1.352133</v>
      </c>
      <c r="I2565">
        <v>61.866199999999999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3540</v>
      </c>
      <c r="P2565" t="s">
        <v>58</v>
      </c>
      <c r="Q2565" t="s">
        <v>60</v>
      </c>
      <c r="R2565" t="s">
        <v>68</v>
      </c>
    </row>
    <row r="2566" spans="1:18" x14ac:dyDescent="0.25">
      <c r="A2566" t="s">
        <v>43</v>
      </c>
      <c r="B2566" t="s">
        <v>36</v>
      </c>
      <c r="C2566" t="s">
        <v>50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10.534470000000001</v>
      </c>
      <c r="H2566">
        <v>10.534470000000001</v>
      </c>
      <c r="I2566">
        <v>61.866199999999999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3540</v>
      </c>
      <c r="P2566" t="s">
        <v>58</v>
      </c>
      <c r="Q2566" t="s">
        <v>60</v>
      </c>
      <c r="R2566" t="s">
        <v>68</v>
      </c>
    </row>
    <row r="2567" spans="1:18" x14ac:dyDescent="0.25">
      <c r="A2567" t="s">
        <v>30</v>
      </c>
      <c r="B2567" t="s">
        <v>36</v>
      </c>
      <c r="C2567" t="s">
        <v>50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0.37209500000000001</v>
      </c>
      <c r="H2567">
        <v>0.37209490000000001</v>
      </c>
      <c r="I2567">
        <v>61.806800000000003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4674</v>
      </c>
      <c r="P2567" t="s">
        <v>58</v>
      </c>
      <c r="Q2567" t="s">
        <v>60</v>
      </c>
    </row>
    <row r="2568" spans="1:18" x14ac:dyDescent="0.25">
      <c r="A2568" t="s">
        <v>28</v>
      </c>
      <c r="B2568" t="s">
        <v>36</v>
      </c>
      <c r="C2568" t="s">
        <v>50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3.3763359999999998</v>
      </c>
      <c r="H2568">
        <v>3.3763359999999998</v>
      </c>
      <c r="I2568">
        <v>61.806800000000003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4674</v>
      </c>
      <c r="P2568" t="s">
        <v>58</v>
      </c>
      <c r="Q2568" t="s">
        <v>60</v>
      </c>
    </row>
    <row r="2569" spans="1:18" x14ac:dyDescent="0.25">
      <c r="A2569" t="s">
        <v>29</v>
      </c>
      <c r="B2569" t="s">
        <v>36</v>
      </c>
      <c r="C2569" t="s">
        <v>50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1.430215</v>
      </c>
      <c r="H2569">
        <v>1.430215</v>
      </c>
      <c r="I2569">
        <v>61.806800000000003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4674</v>
      </c>
      <c r="P2569" t="s">
        <v>58</v>
      </c>
      <c r="Q2569" t="s">
        <v>60</v>
      </c>
    </row>
    <row r="2570" spans="1:18" x14ac:dyDescent="0.25">
      <c r="A2570" t="s">
        <v>43</v>
      </c>
      <c r="B2570" t="s">
        <v>36</v>
      </c>
      <c r="C2570" t="s">
        <v>50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15.780989999999999</v>
      </c>
      <c r="H2570">
        <v>15.780989999999999</v>
      </c>
      <c r="I2570">
        <v>61.806800000000003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4674</v>
      </c>
      <c r="P2570" t="s">
        <v>58</v>
      </c>
      <c r="Q2570" t="s">
        <v>60</v>
      </c>
    </row>
    <row r="2571" spans="1:18" x14ac:dyDescent="0.25">
      <c r="A2571" t="s">
        <v>30</v>
      </c>
      <c r="B2571" t="s">
        <v>36</v>
      </c>
      <c r="C2571" t="s">
        <v>51</v>
      </c>
      <c r="D2571" t="s">
        <v>47</v>
      </c>
      <c r="E2571">
        <v>7</v>
      </c>
      <c r="F2571" t="str">
        <f t="shared" si="40"/>
        <v>Average Per Ton1-in-2May Monthly System Peak Day30% Cycling7</v>
      </c>
      <c r="G2571">
        <v>0.43183240000000001</v>
      </c>
      <c r="H2571">
        <v>0.43183240000000001</v>
      </c>
      <c r="I2571">
        <v>61.479500000000002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1134</v>
      </c>
      <c r="P2571" t="s">
        <v>58</v>
      </c>
      <c r="Q2571" t="s">
        <v>60</v>
      </c>
      <c r="R2571" t="s">
        <v>69</v>
      </c>
    </row>
    <row r="2572" spans="1:18" x14ac:dyDescent="0.25">
      <c r="A2572" t="s">
        <v>28</v>
      </c>
      <c r="B2572" t="s">
        <v>36</v>
      </c>
      <c r="C2572" t="s">
        <v>51</v>
      </c>
      <c r="D2572" t="s">
        <v>47</v>
      </c>
      <c r="E2572">
        <v>7</v>
      </c>
      <c r="F2572" t="str">
        <f t="shared" si="40"/>
        <v>Average Per Premise1-in-2May Monthly System Peak Day30% Cycling7</v>
      </c>
      <c r="G2572">
        <v>4.7770039999999998</v>
      </c>
      <c r="H2572">
        <v>4.7770039999999998</v>
      </c>
      <c r="I2572">
        <v>61.479500000000002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1134</v>
      </c>
      <c r="P2572" t="s">
        <v>58</v>
      </c>
      <c r="Q2572" t="s">
        <v>60</v>
      </c>
      <c r="R2572" t="s">
        <v>69</v>
      </c>
    </row>
    <row r="2573" spans="1:18" x14ac:dyDescent="0.25">
      <c r="A2573" t="s">
        <v>29</v>
      </c>
      <c r="B2573" t="s">
        <v>36</v>
      </c>
      <c r="C2573" t="s">
        <v>51</v>
      </c>
      <c r="D2573" t="s">
        <v>47</v>
      </c>
      <c r="E2573">
        <v>7</v>
      </c>
      <c r="F2573" t="str">
        <f t="shared" si="40"/>
        <v>Average Per Device1-in-2May Monthly System Peak Day30% Cycling7</v>
      </c>
      <c r="G2573">
        <v>1.6704049999999999</v>
      </c>
      <c r="H2573">
        <v>1.6704049999999999</v>
      </c>
      <c r="I2573">
        <v>61.479500000000002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1134</v>
      </c>
      <c r="P2573" t="s">
        <v>58</v>
      </c>
      <c r="Q2573" t="s">
        <v>60</v>
      </c>
      <c r="R2573" t="s">
        <v>69</v>
      </c>
    </row>
    <row r="2574" spans="1:18" x14ac:dyDescent="0.25">
      <c r="A2574" t="s">
        <v>43</v>
      </c>
      <c r="B2574" t="s">
        <v>36</v>
      </c>
      <c r="C2574" t="s">
        <v>51</v>
      </c>
      <c r="D2574" t="s">
        <v>47</v>
      </c>
      <c r="E2574">
        <v>7</v>
      </c>
      <c r="F2574" t="str">
        <f t="shared" si="40"/>
        <v>Aggregate1-in-2May Monthly System Peak Day30% Cycling7</v>
      </c>
      <c r="G2574">
        <v>5.417122</v>
      </c>
      <c r="H2574">
        <v>5.417122</v>
      </c>
      <c r="I2574">
        <v>61.479500000000002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1134</v>
      </c>
      <c r="P2574" t="s">
        <v>58</v>
      </c>
      <c r="Q2574" t="s">
        <v>60</v>
      </c>
      <c r="R2574" t="s">
        <v>69</v>
      </c>
    </row>
    <row r="2575" spans="1:18" x14ac:dyDescent="0.25">
      <c r="A2575" t="s">
        <v>30</v>
      </c>
      <c r="B2575" t="s">
        <v>36</v>
      </c>
      <c r="C2575" t="s">
        <v>51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0.349856</v>
      </c>
      <c r="H2575">
        <v>0.349856</v>
      </c>
      <c r="I2575">
        <v>61.613999999999997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3540</v>
      </c>
      <c r="P2575" t="s">
        <v>58</v>
      </c>
      <c r="Q2575" t="s">
        <v>60</v>
      </c>
      <c r="R2575" t="s">
        <v>69</v>
      </c>
    </row>
    <row r="2576" spans="1:18" x14ac:dyDescent="0.25">
      <c r="A2576" t="s">
        <v>28</v>
      </c>
      <c r="B2576" t="s">
        <v>36</v>
      </c>
      <c r="C2576" t="s">
        <v>51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2.951708</v>
      </c>
      <c r="H2576">
        <v>2.951708</v>
      </c>
      <c r="I2576">
        <v>61.613999999999997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3540</v>
      </c>
      <c r="P2576" t="s">
        <v>58</v>
      </c>
      <c r="Q2576" t="s">
        <v>60</v>
      </c>
      <c r="R2576" t="s">
        <v>69</v>
      </c>
    </row>
    <row r="2577" spans="1:18" x14ac:dyDescent="0.25">
      <c r="A2577" t="s">
        <v>29</v>
      </c>
      <c r="B2577" t="s">
        <v>36</v>
      </c>
      <c r="C2577" t="s">
        <v>51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1.3411690000000001</v>
      </c>
      <c r="H2577">
        <v>1.3411690000000001</v>
      </c>
      <c r="I2577">
        <v>61.613999999999997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3540</v>
      </c>
      <c r="P2577" t="s">
        <v>58</v>
      </c>
      <c r="Q2577" t="s">
        <v>60</v>
      </c>
      <c r="R2577" t="s">
        <v>69</v>
      </c>
    </row>
    <row r="2578" spans="1:18" x14ac:dyDescent="0.25">
      <c r="A2578" t="s">
        <v>43</v>
      </c>
      <c r="B2578" t="s">
        <v>36</v>
      </c>
      <c r="C2578" t="s">
        <v>51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10.44905</v>
      </c>
      <c r="H2578">
        <v>10.44905</v>
      </c>
      <c r="I2578">
        <v>61.613999999999997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3540</v>
      </c>
      <c r="P2578" t="s">
        <v>58</v>
      </c>
      <c r="Q2578" t="s">
        <v>60</v>
      </c>
      <c r="R2578" t="s">
        <v>69</v>
      </c>
    </row>
    <row r="2579" spans="1:18" x14ac:dyDescent="0.25">
      <c r="A2579" t="s">
        <v>30</v>
      </c>
      <c r="B2579" t="s">
        <v>36</v>
      </c>
      <c r="C2579" t="s">
        <v>51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0.3697435</v>
      </c>
      <c r="H2579">
        <v>0.3697435</v>
      </c>
      <c r="I2579">
        <v>61.581400000000002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4674</v>
      </c>
      <c r="P2579" t="s">
        <v>58</v>
      </c>
      <c r="Q2579" t="s">
        <v>60</v>
      </c>
    </row>
    <row r="2580" spans="1:18" x14ac:dyDescent="0.25">
      <c r="A2580" t="s">
        <v>28</v>
      </c>
      <c r="B2580" t="s">
        <v>36</v>
      </c>
      <c r="C2580" t="s">
        <v>51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3.3549989999999998</v>
      </c>
      <c r="H2580">
        <v>3.3549989999999998</v>
      </c>
      <c r="I2580">
        <v>61.581400000000002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4674</v>
      </c>
      <c r="P2580" t="s">
        <v>58</v>
      </c>
      <c r="Q2580" t="s">
        <v>60</v>
      </c>
    </row>
    <row r="2581" spans="1:18" x14ac:dyDescent="0.25">
      <c r="A2581" t="s">
        <v>29</v>
      </c>
      <c r="B2581" t="s">
        <v>36</v>
      </c>
      <c r="C2581" t="s">
        <v>51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1.4211769999999999</v>
      </c>
      <c r="H2581">
        <v>1.4211769999999999</v>
      </c>
      <c r="I2581">
        <v>61.581400000000002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4674</v>
      </c>
      <c r="P2581" t="s">
        <v>58</v>
      </c>
      <c r="Q2581" t="s">
        <v>60</v>
      </c>
    </row>
    <row r="2582" spans="1:18" x14ac:dyDescent="0.25">
      <c r="A2582" t="s">
        <v>43</v>
      </c>
      <c r="B2582" t="s">
        <v>36</v>
      </c>
      <c r="C2582" t="s">
        <v>51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15.68127</v>
      </c>
      <c r="H2582">
        <v>15.68127</v>
      </c>
      <c r="I2582">
        <v>61.581400000000002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4674</v>
      </c>
      <c r="P2582" t="s">
        <v>58</v>
      </c>
      <c r="Q2582" t="s">
        <v>60</v>
      </c>
    </row>
    <row r="2583" spans="1:18" x14ac:dyDescent="0.25">
      <c r="A2583" t="s">
        <v>30</v>
      </c>
      <c r="B2583" t="s">
        <v>36</v>
      </c>
      <c r="C2583" t="s">
        <v>52</v>
      </c>
      <c r="D2583" t="s">
        <v>47</v>
      </c>
      <c r="E2583">
        <v>7</v>
      </c>
      <c r="F2583" t="str">
        <f t="shared" si="40"/>
        <v>Average Per Ton1-in-2October Monthly System Peak Day30% Cycling7</v>
      </c>
      <c r="G2583">
        <v>0.44758439999999999</v>
      </c>
      <c r="H2583">
        <v>0.44758439999999999</v>
      </c>
      <c r="I2583">
        <v>62.075499999999998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1134</v>
      </c>
      <c r="P2583" t="s">
        <v>58</v>
      </c>
      <c r="Q2583" t="s">
        <v>60</v>
      </c>
      <c r="R2583" t="s">
        <v>70</v>
      </c>
    </row>
    <row r="2584" spans="1:18" x14ac:dyDescent="0.25">
      <c r="A2584" t="s">
        <v>28</v>
      </c>
      <c r="B2584" t="s">
        <v>36</v>
      </c>
      <c r="C2584" t="s">
        <v>52</v>
      </c>
      <c r="D2584" t="s">
        <v>47</v>
      </c>
      <c r="E2584">
        <v>7</v>
      </c>
      <c r="F2584" t="str">
        <f t="shared" si="40"/>
        <v>Average Per Premise1-in-2October Monthly System Peak Day30% Cycling7</v>
      </c>
      <c r="G2584">
        <v>4.9512539999999996</v>
      </c>
      <c r="H2584">
        <v>4.9512549999999997</v>
      </c>
      <c r="I2584">
        <v>62.075499999999998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1134</v>
      </c>
      <c r="P2584" t="s">
        <v>58</v>
      </c>
      <c r="Q2584" t="s">
        <v>60</v>
      </c>
      <c r="R2584" t="s">
        <v>70</v>
      </c>
    </row>
    <row r="2585" spans="1:18" x14ac:dyDescent="0.25">
      <c r="A2585" t="s">
        <v>29</v>
      </c>
      <c r="B2585" t="s">
        <v>36</v>
      </c>
      <c r="C2585" t="s">
        <v>52</v>
      </c>
      <c r="D2585" t="s">
        <v>47</v>
      </c>
      <c r="E2585">
        <v>7</v>
      </c>
      <c r="F2585" t="str">
        <f t="shared" si="40"/>
        <v>Average Per Device1-in-2October Monthly System Peak Day30% Cycling7</v>
      </c>
      <c r="G2585">
        <v>1.731336</v>
      </c>
      <c r="H2585">
        <v>1.731336</v>
      </c>
      <c r="I2585">
        <v>62.075499999999998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1134</v>
      </c>
      <c r="P2585" t="s">
        <v>58</v>
      </c>
      <c r="Q2585" t="s">
        <v>60</v>
      </c>
      <c r="R2585" t="s">
        <v>70</v>
      </c>
    </row>
    <row r="2586" spans="1:18" x14ac:dyDescent="0.25">
      <c r="A2586" t="s">
        <v>43</v>
      </c>
      <c r="B2586" t="s">
        <v>36</v>
      </c>
      <c r="C2586" t="s">
        <v>52</v>
      </c>
      <c r="D2586" t="s">
        <v>47</v>
      </c>
      <c r="E2586">
        <v>7</v>
      </c>
      <c r="F2586" t="str">
        <f t="shared" si="40"/>
        <v>Aggregate1-in-2October Monthly System Peak Day30% Cycling7</v>
      </c>
      <c r="G2586">
        <v>5.6147229999999997</v>
      </c>
      <c r="H2586">
        <v>5.6147229999999997</v>
      </c>
      <c r="I2586">
        <v>62.075499999999998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1134</v>
      </c>
      <c r="P2586" t="s">
        <v>58</v>
      </c>
      <c r="Q2586" t="s">
        <v>60</v>
      </c>
      <c r="R2586" t="s">
        <v>70</v>
      </c>
    </row>
    <row r="2587" spans="1:18" x14ac:dyDescent="0.25">
      <c r="A2587" t="s">
        <v>30</v>
      </c>
      <c r="B2587" t="s">
        <v>36</v>
      </c>
      <c r="C2587" t="s">
        <v>52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0.38006279999999998</v>
      </c>
      <c r="H2587">
        <v>0.38006279999999998</v>
      </c>
      <c r="I2587">
        <v>62.377200000000002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3540</v>
      </c>
      <c r="P2587" t="s">
        <v>58</v>
      </c>
      <c r="Q2587" t="s">
        <v>60</v>
      </c>
      <c r="R2587" t="s">
        <v>70</v>
      </c>
    </row>
    <row r="2588" spans="1:18" x14ac:dyDescent="0.25">
      <c r="A2588" t="s">
        <v>28</v>
      </c>
      <c r="B2588" t="s">
        <v>36</v>
      </c>
      <c r="C2588" t="s">
        <v>52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3.2065589999999999</v>
      </c>
      <c r="H2588">
        <v>3.2065589999999999</v>
      </c>
      <c r="I2588">
        <v>62.377200000000002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3540</v>
      </c>
      <c r="P2588" t="s">
        <v>58</v>
      </c>
      <c r="Q2588" t="s">
        <v>60</v>
      </c>
      <c r="R2588" t="s">
        <v>70</v>
      </c>
    </row>
    <row r="2589" spans="1:18" x14ac:dyDescent="0.25">
      <c r="A2589" t="s">
        <v>29</v>
      </c>
      <c r="B2589" t="s">
        <v>36</v>
      </c>
      <c r="C2589" t="s">
        <v>52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1.456966</v>
      </c>
      <c r="H2589">
        <v>1.456966</v>
      </c>
      <c r="I2589">
        <v>62.377200000000002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3540</v>
      </c>
      <c r="P2589" t="s">
        <v>58</v>
      </c>
      <c r="Q2589" t="s">
        <v>60</v>
      </c>
      <c r="R2589" t="s">
        <v>70</v>
      </c>
    </row>
    <row r="2590" spans="1:18" x14ac:dyDescent="0.25">
      <c r="A2590" t="s">
        <v>43</v>
      </c>
      <c r="B2590" t="s">
        <v>36</v>
      </c>
      <c r="C2590" t="s">
        <v>52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11.35122</v>
      </c>
      <c r="H2590">
        <v>11.35122</v>
      </c>
      <c r="I2590">
        <v>62.377200000000002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3540</v>
      </c>
      <c r="P2590" t="s">
        <v>58</v>
      </c>
      <c r="Q2590" t="s">
        <v>60</v>
      </c>
      <c r="R2590" t="s">
        <v>70</v>
      </c>
    </row>
    <row r="2591" spans="1:18" x14ac:dyDescent="0.25">
      <c r="A2591" t="s">
        <v>30</v>
      </c>
      <c r="B2591" t="s">
        <v>36</v>
      </c>
      <c r="C2591" t="s">
        <v>52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0.3964435</v>
      </c>
      <c r="H2591">
        <v>0.3964435</v>
      </c>
      <c r="I2591">
        <v>62.304000000000002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4674</v>
      </c>
      <c r="P2591" t="s">
        <v>58</v>
      </c>
      <c r="Q2591" t="s">
        <v>60</v>
      </c>
    </row>
    <row r="2592" spans="1:18" x14ac:dyDescent="0.25">
      <c r="A2592" t="s">
        <v>28</v>
      </c>
      <c r="B2592" t="s">
        <v>36</v>
      </c>
      <c r="C2592" t="s">
        <v>52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3.5972710000000001</v>
      </c>
      <c r="H2592">
        <v>3.5972710000000001</v>
      </c>
      <c r="I2592">
        <v>62.304000000000002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4674</v>
      </c>
      <c r="P2592" t="s">
        <v>58</v>
      </c>
      <c r="Q2592" t="s">
        <v>60</v>
      </c>
    </row>
    <row r="2593" spans="1:18" x14ac:dyDescent="0.25">
      <c r="A2593" t="s">
        <v>29</v>
      </c>
      <c r="B2593" t="s">
        <v>36</v>
      </c>
      <c r="C2593" t="s">
        <v>52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1.523803</v>
      </c>
      <c r="H2593">
        <v>1.523803</v>
      </c>
      <c r="I2593">
        <v>62.304000000000002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4674</v>
      </c>
      <c r="P2593" t="s">
        <v>58</v>
      </c>
      <c r="Q2593" t="s">
        <v>60</v>
      </c>
    </row>
    <row r="2594" spans="1:18" x14ac:dyDescent="0.25">
      <c r="A2594" t="s">
        <v>43</v>
      </c>
      <c r="B2594" t="s">
        <v>36</v>
      </c>
      <c r="C2594" t="s">
        <v>52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16.813639999999999</v>
      </c>
      <c r="H2594">
        <v>16.813639999999999</v>
      </c>
      <c r="I2594">
        <v>62.304000000000002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4674</v>
      </c>
      <c r="P2594" t="s">
        <v>58</v>
      </c>
      <c r="Q2594" t="s">
        <v>60</v>
      </c>
    </row>
    <row r="2595" spans="1:18" x14ac:dyDescent="0.25">
      <c r="A2595" t="s">
        <v>30</v>
      </c>
      <c r="B2595" t="s">
        <v>36</v>
      </c>
      <c r="C2595" t="s">
        <v>53</v>
      </c>
      <c r="D2595" t="s">
        <v>47</v>
      </c>
      <c r="E2595">
        <v>7</v>
      </c>
      <c r="F2595" t="str">
        <f t="shared" si="40"/>
        <v>Average Per Ton1-in-2September Monthly System Peak Day30% Cycling7</v>
      </c>
      <c r="G2595">
        <v>0.4701284</v>
      </c>
      <c r="H2595">
        <v>0.4701285</v>
      </c>
      <c r="I2595">
        <v>66.814700000000002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1134</v>
      </c>
      <c r="P2595" t="s">
        <v>58</v>
      </c>
      <c r="Q2595" t="s">
        <v>60</v>
      </c>
      <c r="R2595" t="s">
        <v>71</v>
      </c>
    </row>
    <row r="2596" spans="1:18" x14ac:dyDescent="0.25">
      <c r="A2596" t="s">
        <v>28</v>
      </c>
      <c r="B2596" t="s">
        <v>36</v>
      </c>
      <c r="C2596" t="s">
        <v>53</v>
      </c>
      <c r="D2596" t="s">
        <v>47</v>
      </c>
      <c r="E2596">
        <v>7</v>
      </c>
      <c r="F2596" t="str">
        <f t="shared" si="40"/>
        <v>Average Per Premise1-in-2September Monthly System Peak Day30% Cycling7</v>
      </c>
      <c r="G2596">
        <v>5.2006410000000001</v>
      </c>
      <c r="H2596">
        <v>5.2006410000000001</v>
      </c>
      <c r="I2596">
        <v>66.814700000000002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1134</v>
      </c>
      <c r="P2596" t="s">
        <v>58</v>
      </c>
      <c r="Q2596" t="s">
        <v>60</v>
      </c>
      <c r="R2596" t="s">
        <v>71</v>
      </c>
    </row>
    <row r="2597" spans="1:18" x14ac:dyDescent="0.25">
      <c r="A2597" t="s">
        <v>29</v>
      </c>
      <c r="B2597" t="s">
        <v>36</v>
      </c>
      <c r="C2597" t="s">
        <v>53</v>
      </c>
      <c r="D2597" t="s">
        <v>47</v>
      </c>
      <c r="E2597">
        <v>7</v>
      </c>
      <c r="F2597" t="str">
        <f t="shared" si="40"/>
        <v>Average Per Device1-in-2September Monthly System Peak Day30% Cycling7</v>
      </c>
      <c r="G2597">
        <v>1.81854</v>
      </c>
      <c r="H2597">
        <v>1.81854</v>
      </c>
      <c r="I2597">
        <v>66.814700000000002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1134</v>
      </c>
      <c r="P2597" t="s">
        <v>58</v>
      </c>
      <c r="Q2597" t="s">
        <v>60</v>
      </c>
      <c r="R2597" t="s">
        <v>71</v>
      </c>
    </row>
    <row r="2598" spans="1:18" x14ac:dyDescent="0.25">
      <c r="A2598" t="s">
        <v>43</v>
      </c>
      <c r="B2598" t="s">
        <v>36</v>
      </c>
      <c r="C2598" t="s">
        <v>53</v>
      </c>
      <c r="D2598" t="s">
        <v>47</v>
      </c>
      <c r="E2598">
        <v>7</v>
      </c>
      <c r="F2598" t="str">
        <f t="shared" si="40"/>
        <v>Aggregate1-in-2September Monthly System Peak Day30% Cycling7</v>
      </c>
      <c r="G2598">
        <v>5.897526</v>
      </c>
      <c r="H2598">
        <v>5.8975270000000002</v>
      </c>
      <c r="I2598">
        <v>66.814700000000002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1134</v>
      </c>
      <c r="P2598" t="s">
        <v>58</v>
      </c>
      <c r="Q2598" t="s">
        <v>60</v>
      </c>
      <c r="R2598" t="s">
        <v>71</v>
      </c>
    </row>
    <row r="2599" spans="1:18" x14ac:dyDescent="0.25">
      <c r="A2599" t="s">
        <v>30</v>
      </c>
      <c r="B2599" t="s">
        <v>36</v>
      </c>
      <c r="C2599" t="s">
        <v>53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0.42198639999999998</v>
      </c>
      <c r="H2599">
        <v>0.42198639999999998</v>
      </c>
      <c r="I2599">
        <v>66.622500000000002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3540</v>
      </c>
      <c r="P2599" t="s">
        <v>58</v>
      </c>
      <c r="Q2599" t="s">
        <v>60</v>
      </c>
      <c r="R2599" t="s">
        <v>71</v>
      </c>
    </row>
    <row r="2600" spans="1:18" x14ac:dyDescent="0.25">
      <c r="A2600" t="s">
        <v>28</v>
      </c>
      <c r="B2600" t="s">
        <v>36</v>
      </c>
      <c r="C2600" t="s">
        <v>53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3.5602659999999999</v>
      </c>
      <c r="H2600">
        <v>3.5602659999999999</v>
      </c>
      <c r="I2600">
        <v>66.622500000000002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3540</v>
      </c>
      <c r="P2600" t="s">
        <v>58</v>
      </c>
      <c r="Q2600" t="s">
        <v>60</v>
      </c>
      <c r="R2600" t="s">
        <v>71</v>
      </c>
    </row>
    <row r="2601" spans="1:18" x14ac:dyDescent="0.25">
      <c r="A2601" t="s">
        <v>29</v>
      </c>
      <c r="B2601" t="s">
        <v>36</v>
      </c>
      <c r="C2601" t="s">
        <v>53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1.6176790000000001</v>
      </c>
      <c r="H2601">
        <v>1.6176790000000001</v>
      </c>
      <c r="I2601">
        <v>66.622500000000002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3540</v>
      </c>
      <c r="P2601" t="s">
        <v>58</v>
      </c>
      <c r="Q2601" t="s">
        <v>60</v>
      </c>
      <c r="R2601" t="s">
        <v>71</v>
      </c>
    </row>
    <row r="2602" spans="1:18" x14ac:dyDescent="0.25">
      <c r="A2602" t="s">
        <v>43</v>
      </c>
      <c r="B2602" t="s">
        <v>36</v>
      </c>
      <c r="C2602" t="s">
        <v>53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12.603339999999999</v>
      </c>
      <c r="H2602">
        <v>12.603339999999999</v>
      </c>
      <c r="I2602">
        <v>66.622500000000002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3540</v>
      </c>
      <c r="P2602" t="s">
        <v>58</v>
      </c>
      <c r="Q2602" t="s">
        <v>60</v>
      </c>
      <c r="R2602" t="s">
        <v>71</v>
      </c>
    </row>
    <row r="2603" spans="1:18" x14ac:dyDescent="0.25">
      <c r="A2603" t="s">
        <v>30</v>
      </c>
      <c r="B2603" t="s">
        <v>36</v>
      </c>
      <c r="C2603" t="s">
        <v>53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0.43366569999999999</v>
      </c>
      <c r="H2603">
        <v>0.43366569999999999</v>
      </c>
      <c r="I2603">
        <v>66.6691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4674</v>
      </c>
      <c r="P2603" t="s">
        <v>58</v>
      </c>
      <c r="Q2603" t="s">
        <v>60</v>
      </c>
    </row>
    <row r="2604" spans="1:18" x14ac:dyDescent="0.25">
      <c r="A2604" t="s">
        <v>28</v>
      </c>
      <c r="B2604" t="s">
        <v>36</v>
      </c>
      <c r="C2604" t="s">
        <v>53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3.9350200000000002</v>
      </c>
      <c r="H2604">
        <v>3.935019</v>
      </c>
      <c r="I2604">
        <v>66.6691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4674</v>
      </c>
      <c r="P2604" t="s">
        <v>58</v>
      </c>
      <c r="Q2604" t="s">
        <v>60</v>
      </c>
    </row>
    <row r="2605" spans="1:18" x14ac:dyDescent="0.25">
      <c r="A2605" t="s">
        <v>29</v>
      </c>
      <c r="B2605" t="s">
        <v>36</v>
      </c>
      <c r="C2605" t="s">
        <v>53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1.666873</v>
      </c>
      <c r="H2605">
        <v>1.666873</v>
      </c>
      <c r="I2605">
        <v>66.6691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4674</v>
      </c>
      <c r="P2605" t="s">
        <v>58</v>
      </c>
      <c r="Q2605" t="s">
        <v>60</v>
      </c>
    </row>
    <row r="2606" spans="1:18" x14ac:dyDescent="0.25">
      <c r="A2606" t="s">
        <v>43</v>
      </c>
      <c r="B2606" t="s">
        <v>36</v>
      </c>
      <c r="C2606" t="s">
        <v>53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18.39228</v>
      </c>
      <c r="H2606">
        <v>18.39228</v>
      </c>
      <c r="I2606">
        <v>66.6691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4674</v>
      </c>
      <c r="P2606" t="s">
        <v>58</v>
      </c>
      <c r="Q2606" t="s">
        <v>60</v>
      </c>
    </row>
    <row r="2607" spans="1:18" x14ac:dyDescent="0.25">
      <c r="A2607" t="s">
        <v>30</v>
      </c>
      <c r="B2607" t="s">
        <v>36</v>
      </c>
      <c r="C2607" t="s">
        <v>48</v>
      </c>
      <c r="D2607" t="s">
        <v>47</v>
      </c>
      <c r="E2607">
        <v>8</v>
      </c>
      <c r="F2607" t="str">
        <f t="shared" si="40"/>
        <v>Average Per Ton1-in-2August Monthly System Peak Day30% Cycling8</v>
      </c>
      <c r="G2607">
        <v>0.56636370000000003</v>
      </c>
      <c r="H2607">
        <v>0.56636370000000003</v>
      </c>
      <c r="I2607">
        <v>69.294200000000004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1134</v>
      </c>
      <c r="P2607" t="s">
        <v>58</v>
      </c>
      <c r="Q2607" t="s">
        <v>60</v>
      </c>
      <c r="R2607" t="s">
        <v>66</v>
      </c>
    </row>
    <row r="2608" spans="1:18" x14ac:dyDescent="0.25">
      <c r="A2608" t="s">
        <v>28</v>
      </c>
      <c r="B2608" t="s">
        <v>36</v>
      </c>
      <c r="C2608" t="s">
        <v>48</v>
      </c>
      <c r="D2608" t="s">
        <v>47</v>
      </c>
      <c r="E2608">
        <v>8</v>
      </c>
      <c r="F2608" t="str">
        <f t="shared" si="40"/>
        <v>Average Per Premise1-in-2August Monthly System Peak Day30% Cycling8</v>
      </c>
      <c r="G2608">
        <v>6.2652109999999999</v>
      </c>
      <c r="H2608">
        <v>6.2652109999999999</v>
      </c>
      <c r="I2608">
        <v>69.294200000000004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1134</v>
      </c>
      <c r="P2608" t="s">
        <v>58</v>
      </c>
      <c r="Q2608" t="s">
        <v>60</v>
      </c>
      <c r="R2608" t="s">
        <v>66</v>
      </c>
    </row>
    <row r="2609" spans="1:18" x14ac:dyDescent="0.25">
      <c r="A2609" t="s">
        <v>29</v>
      </c>
      <c r="B2609" t="s">
        <v>36</v>
      </c>
      <c r="C2609" t="s">
        <v>48</v>
      </c>
      <c r="D2609" t="s">
        <v>47</v>
      </c>
      <c r="E2609">
        <v>8</v>
      </c>
      <c r="F2609" t="str">
        <f t="shared" si="40"/>
        <v>Average Per Device1-in-2August Monthly System Peak Day30% Cycling8</v>
      </c>
      <c r="G2609">
        <v>2.190795</v>
      </c>
      <c r="H2609">
        <v>2.190795</v>
      </c>
      <c r="I2609">
        <v>69.294200000000004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1134</v>
      </c>
      <c r="P2609" t="s">
        <v>58</v>
      </c>
      <c r="Q2609" t="s">
        <v>60</v>
      </c>
      <c r="R2609" t="s">
        <v>66</v>
      </c>
    </row>
    <row r="2610" spans="1:18" x14ac:dyDescent="0.25">
      <c r="A2610" t="s">
        <v>43</v>
      </c>
      <c r="B2610" t="s">
        <v>36</v>
      </c>
      <c r="C2610" t="s">
        <v>48</v>
      </c>
      <c r="D2610" t="s">
        <v>47</v>
      </c>
      <c r="E2610">
        <v>8</v>
      </c>
      <c r="F2610" t="str">
        <f t="shared" si="40"/>
        <v>Aggregate1-in-2August Monthly System Peak Day30% Cycling8</v>
      </c>
      <c r="G2610">
        <v>7.1047500000000001</v>
      </c>
      <c r="H2610">
        <v>7.1047500000000001</v>
      </c>
      <c r="I2610">
        <v>69.294200000000004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1134</v>
      </c>
      <c r="P2610" t="s">
        <v>58</v>
      </c>
      <c r="Q2610" t="s">
        <v>60</v>
      </c>
      <c r="R2610" t="s">
        <v>66</v>
      </c>
    </row>
    <row r="2611" spans="1:18" x14ac:dyDescent="0.25">
      <c r="A2611" t="s">
        <v>30</v>
      </c>
      <c r="B2611" t="s">
        <v>36</v>
      </c>
      <c r="C2611" t="s">
        <v>48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0.511046</v>
      </c>
      <c r="H2611">
        <v>0.511046</v>
      </c>
      <c r="I2611">
        <v>69.488900000000001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3540</v>
      </c>
      <c r="P2611" t="s">
        <v>58</v>
      </c>
      <c r="Q2611" t="s">
        <v>60</v>
      </c>
      <c r="R2611" t="s">
        <v>66</v>
      </c>
    </row>
    <row r="2612" spans="1:18" x14ac:dyDescent="0.25">
      <c r="A2612" t="s">
        <v>28</v>
      </c>
      <c r="B2612" t="s">
        <v>36</v>
      </c>
      <c r="C2612" t="s">
        <v>48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4.3116539999999999</v>
      </c>
      <c r="H2612">
        <v>4.3116539999999999</v>
      </c>
      <c r="I2612">
        <v>69.488900000000001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3540</v>
      </c>
      <c r="P2612" t="s">
        <v>58</v>
      </c>
      <c r="Q2612" t="s">
        <v>60</v>
      </c>
      <c r="R2612" t="s">
        <v>66</v>
      </c>
    </row>
    <row r="2613" spans="1:18" x14ac:dyDescent="0.25">
      <c r="A2613" t="s">
        <v>29</v>
      </c>
      <c r="B2613" t="s">
        <v>36</v>
      </c>
      <c r="C2613" t="s">
        <v>48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1.9590879999999999</v>
      </c>
      <c r="H2613">
        <v>1.9590879999999999</v>
      </c>
      <c r="I2613">
        <v>69.488900000000001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3540</v>
      </c>
      <c r="P2613" t="s">
        <v>58</v>
      </c>
      <c r="Q2613" t="s">
        <v>60</v>
      </c>
      <c r="R2613" t="s">
        <v>66</v>
      </c>
    </row>
    <row r="2614" spans="1:18" x14ac:dyDescent="0.25">
      <c r="A2614" t="s">
        <v>43</v>
      </c>
      <c r="B2614" t="s">
        <v>36</v>
      </c>
      <c r="C2614" t="s">
        <v>48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15.263260000000001</v>
      </c>
      <c r="H2614">
        <v>15.263260000000001</v>
      </c>
      <c r="I2614">
        <v>69.488900000000001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3540</v>
      </c>
      <c r="P2614" t="s">
        <v>58</v>
      </c>
      <c r="Q2614" t="s">
        <v>60</v>
      </c>
      <c r="R2614" t="s">
        <v>66</v>
      </c>
    </row>
    <row r="2615" spans="1:18" x14ac:dyDescent="0.25">
      <c r="A2615" t="s">
        <v>30</v>
      </c>
      <c r="B2615" t="s">
        <v>36</v>
      </c>
      <c r="C2615" t="s">
        <v>48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0.52446610000000005</v>
      </c>
      <c r="H2615">
        <v>0.52446610000000005</v>
      </c>
      <c r="I2615">
        <v>69.441699999999997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4674</v>
      </c>
      <c r="P2615" t="s">
        <v>58</v>
      </c>
      <c r="Q2615" t="s">
        <v>60</v>
      </c>
    </row>
    <row r="2616" spans="1:18" x14ac:dyDescent="0.25">
      <c r="A2616" t="s">
        <v>28</v>
      </c>
      <c r="B2616" t="s">
        <v>36</v>
      </c>
      <c r="C2616" t="s">
        <v>48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4.7589290000000002</v>
      </c>
      <c r="H2616">
        <v>4.7589290000000002</v>
      </c>
      <c r="I2616">
        <v>69.441699999999997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4674</v>
      </c>
      <c r="P2616" t="s">
        <v>58</v>
      </c>
      <c r="Q2616" t="s">
        <v>60</v>
      </c>
    </row>
    <row r="2617" spans="1:18" x14ac:dyDescent="0.25">
      <c r="A2617" t="s">
        <v>29</v>
      </c>
      <c r="B2617" t="s">
        <v>36</v>
      </c>
      <c r="C2617" t="s">
        <v>48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2.0158809999999998</v>
      </c>
      <c r="H2617">
        <v>2.0158809999999998</v>
      </c>
      <c r="I2617">
        <v>69.441699999999997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4674</v>
      </c>
      <c r="P2617" t="s">
        <v>58</v>
      </c>
      <c r="Q2617" t="s">
        <v>60</v>
      </c>
    </row>
    <row r="2618" spans="1:18" x14ac:dyDescent="0.25">
      <c r="A2618" t="s">
        <v>43</v>
      </c>
      <c r="B2618" t="s">
        <v>36</v>
      </c>
      <c r="C2618" t="s">
        <v>48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22.24324</v>
      </c>
      <c r="H2618">
        <v>22.243230000000001</v>
      </c>
      <c r="I2618">
        <v>69.441699999999997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4674</v>
      </c>
      <c r="P2618" t="s">
        <v>58</v>
      </c>
      <c r="Q2618" t="s">
        <v>60</v>
      </c>
    </row>
    <row r="2619" spans="1:18" x14ac:dyDescent="0.25">
      <c r="A2619" t="s">
        <v>30</v>
      </c>
      <c r="B2619" t="s">
        <v>36</v>
      </c>
      <c r="C2619" t="s">
        <v>37</v>
      </c>
      <c r="D2619" t="s">
        <v>47</v>
      </c>
      <c r="E2619">
        <v>8</v>
      </c>
      <c r="F2619" t="str">
        <f t="shared" si="40"/>
        <v>Average Per Ton1-in-2August Typical Event Day30% Cycling8</v>
      </c>
      <c r="G2619">
        <v>0.55283780000000005</v>
      </c>
      <c r="H2619">
        <v>0.55283780000000005</v>
      </c>
      <c r="I2619">
        <v>67.680400000000006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1134</v>
      </c>
      <c r="P2619" t="s">
        <v>58</v>
      </c>
      <c r="Q2619" t="s">
        <v>60</v>
      </c>
      <c r="R2619" t="s">
        <v>66</v>
      </c>
    </row>
    <row r="2620" spans="1:18" x14ac:dyDescent="0.25">
      <c r="A2620" t="s">
        <v>28</v>
      </c>
      <c r="B2620" t="s">
        <v>36</v>
      </c>
      <c r="C2620" t="s">
        <v>37</v>
      </c>
      <c r="D2620" t="s">
        <v>47</v>
      </c>
      <c r="E2620">
        <v>8</v>
      </c>
      <c r="F2620" t="str">
        <f t="shared" si="40"/>
        <v>Average Per Premise1-in-2August Typical Event Day30% Cycling8</v>
      </c>
      <c r="G2620">
        <v>6.1155850000000003</v>
      </c>
      <c r="H2620">
        <v>6.1155850000000003</v>
      </c>
      <c r="I2620">
        <v>67.680400000000006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1134</v>
      </c>
      <c r="P2620" t="s">
        <v>58</v>
      </c>
      <c r="Q2620" t="s">
        <v>60</v>
      </c>
      <c r="R2620" t="s">
        <v>66</v>
      </c>
    </row>
    <row r="2621" spans="1:18" x14ac:dyDescent="0.25">
      <c r="A2621" t="s">
        <v>29</v>
      </c>
      <c r="B2621" t="s">
        <v>36</v>
      </c>
      <c r="C2621" t="s">
        <v>37</v>
      </c>
      <c r="D2621" t="s">
        <v>47</v>
      </c>
      <c r="E2621">
        <v>8</v>
      </c>
      <c r="F2621" t="str">
        <f t="shared" si="40"/>
        <v>Average Per Device1-in-2August Typical Event Day30% Cycling8</v>
      </c>
      <c r="G2621">
        <v>2.1384750000000001</v>
      </c>
      <c r="H2621">
        <v>2.1384750000000001</v>
      </c>
      <c r="I2621">
        <v>67.680400000000006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1134</v>
      </c>
      <c r="P2621" t="s">
        <v>58</v>
      </c>
      <c r="Q2621" t="s">
        <v>60</v>
      </c>
      <c r="R2621" t="s">
        <v>66</v>
      </c>
    </row>
    <row r="2622" spans="1:18" x14ac:dyDescent="0.25">
      <c r="A2622" t="s">
        <v>43</v>
      </c>
      <c r="B2622" t="s">
        <v>36</v>
      </c>
      <c r="C2622" t="s">
        <v>37</v>
      </c>
      <c r="D2622" t="s">
        <v>47</v>
      </c>
      <c r="E2622">
        <v>8</v>
      </c>
      <c r="F2622" t="str">
        <f t="shared" si="40"/>
        <v>Aggregate1-in-2August Typical Event Day30% Cycling8</v>
      </c>
      <c r="G2622">
        <v>6.9350740000000002</v>
      </c>
      <c r="H2622">
        <v>6.9350740000000002</v>
      </c>
      <c r="I2622">
        <v>67.680400000000006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1134</v>
      </c>
      <c r="P2622" t="s">
        <v>58</v>
      </c>
      <c r="Q2622" t="s">
        <v>60</v>
      </c>
      <c r="R2622" t="s">
        <v>66</v>
      </c>
    </row>
    <row r="2623" spans="1:18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0.4837766</v>
      </c>
      <c r="H2623">
        <v>0.4837766</v>
      </c>
      <c r="I2623">
        <v>67.618899999999996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3540</v>
      </c>
      <c r="P2623" t="s">
        <v>58</v>
      </c>
      <c r="Q2623" t="s">
        <v>60</v>
      </c>
      <c r="R2623" t="s">
        <v>66</v>
      </c>
    </row>
    <row r="2624" spans="1:18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4.0815849999999996</v>
      </c>
      <c r="H2624">
        <v>4.0815849999999996</v>
      </c>
      <c r="I2624">
        <v>67.618899999999996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3540</v>
      </c>
      <c r="P2624" t="s">
        <v>58</v>
      </c>
      <c r="Q2624" t="s">
        <v>60</v>
      </c>
      <c r="R2624" t="s">
        <v>66</v>
      </c>
    </row>
    <row r="2625" spans="1:18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1.854552</v>
      </c>
      <c r="H2625">
        <v>1.854552</v>
      </c>
      <c r="I2625">
        <v>67.618899999999996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3540</v>
      </c>
      <c r="P2625" t="s">
        <v>58</v>
      </c>
      <c r="Q2625" t="s">
        <v>60</v>
      </c>
      <c r="R2625" t="s">
        <v>66</v>
      </c>
    </row>
    <row r="2626" spans="1:18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14.44881</v>
      </c>
      <c r="H2626">
        <v>14.44881</v>
      </c>
      <c r="I2626">
        <v>67.618899999999996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3540</v>
      </c>
      <c r="P2626" t="s">
        <v>58</v>
      </c>
      <c r="Q2626" t="s">
        <v>60</v>
      </c>
      <c r="R2626" t="s">
        <v>66</v>
      </c>
    </row>
    <row r="2627" spans="1:18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0.5005309</v>
      </c>
      <c r="H2627">
        <v>0.5005309</v>
      </c>
      <c r="I2627">
        <v>67.633799999999994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4674</v>
      </c>
      <c r="P2627" t="s">
        <v>58</v>
      </c>
      <c r="Q2627" t="s">
        <v>60</v>
      </c>
    </row>
    <row r="2628" spans="1:18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4.5417449999999997</v>
      </c>
      <c r="H2628">
        <v>4.5417449999999997</v>
      </c>
      <c r="I2628">
        <v>67.633799999999994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4674</v>
      </c>
      <c r="P2628" t="s">
        <v>58</v>
      </c>
      <c r="Q2628" t="s">
        <v>60</v>
      </c>
    </row>
    <row r="2629" spans="1:18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1.9238820000000001</v>
      </c>
      <c r="H2629">
        <v>1.9238820000000001</v>
      </c>
      <c r="I2629">
        <v>67.633799999999994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4674</v>
      </c>
      <c r="P2629" t="s">
        <v>58</v>
      </c>
      <c r="Q2629" t="s">
        <v>60</v>
      </c>
    </row>
    <row r="2630" spans="1:18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21.228120000000001</v>
      </c>
      <c r="H2630">
        <v>21.228110000000001</v>
      </c>
      <c r="I2630">
        <v>67.633799999999994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4674</v>
      </c>
      <c r="P2630" t="s">
        <v>58</v>
      </c>
      <c r="Q2630" t="s">
        <v>60</v>
      </c>
    </row>
    <row r="2631" spans="1:18" x14ac:dyDescent="0.25">
      <c r="A2631" t="s">
        <v>30</v>
      </c>
      <c r="B2631" t="s">
        <v>36</v>
      </c>
      <c r="C2631" t="s">
        <v>49</v>
      </c>
      <c r="D2631" t="s">
        <v>47</v>
      </c>
      <c r="E2631">
        <v>8</v>
      </c>
      <c r="F2631" t="str">
        <f t="shared" si="41"/>
        <v>Average Per Ton1-in-2July Monthly System Peak Day30% Cycling8</v>
      </c>
      <c r="G2631">
        <v>0.55033430000000005</v>
      </c>
      <c r="H2631">
        <v>0.55033430000000005</v>
      </c>
      <c r="I2631">
        <v>68.907899999999998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1134</v>
      </c>
      <c r="P2631" t="s">
        <v>58</v>
      </c>
      <c r="Q2631" t="s">
        <v>60</v>
      </c>
      <c r="R2631" t="s">
        <v>67</v>
      </c>
    </row>
    <row r="2632" spans="1:18" x14ac:dyDescent="0.25">
      <c r="A2632" t="s">
        <v>28</v>
      </c>
      <c r="B2632" t="s">
        <v>36</v>
      </c>
      <c r="C2632" t="s">
        <v>49</v>
      </c>
      <c r="D2632" t="s">
        <v>47</v>
      </c>
      <c r="E2632">
        <v>8</v>
      </c>
      <c r="F2632" t="str">
        <f t="shared" si="41"/>
        <v>Average Per Premise1-in-2July Monthly System Peak Day30% Cycling8</v>
      </c>
      <c r="G2632">
        <v>6.0878920000000001</v>
      </c>
      <c r="H2632">
        <v>6.0878920000000001</v>
      </c>
      <c r="I2632">
        <v>68.907899999999998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1134</v>
      </c>
      <c r="P2632" t="s">
        <v>58</v>
      </c>
      <c r="Q2632" t="s">
        <v>60</v>
      </c>
      <c r="R2632" t="s">
        <v>67</v>
      </c>
    </row>
    <row r="2633" spans="1:18" x14ac:dyDescent="0.25">
      <c r="A2633" t="s">
        <v>29</v>
      </c>
      <c r="B2633" t="s">
        <v>36</v>
      </c>
      <c r="C2633" t="s">
        <v>49</v>
      </c>
      <c r="D2633" t="s">
        <v>47</v>
      </c>
      <c r="E2633">
        <v>8</v>
      </c>
      <c r="F2633" t="str">
        <f t="shared" si="41"/>
        <v>Average Per Device1-in-2July Monthly System Peak Day30% Cycling8</v>
      </c>
      <c r="G2633">
        <v>2.1287910000000001</v>
      </c>
      <c r="H2633">
        <v>2.1287910000000001</v>
      </c>
      <c r="I2633">
        <v>68.907899999999998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1134</v>
      </c>
      <c r="P2633" t="s">
        <v>58</v>
      </c>
      <c r="Q2633" t="s">
        <v>60</v>
      </c>
      <c r="R2633" t="s">
        <v>67</v>
      </c>
    </row>
    <row r="2634" spans="1:18" x14ac:dyDescent="0.25">
      <c r="A2634" t="s">
        <v>43</v>
      </c>
      <c r="B2634" t="s">
        <v>36</v>
      </c>
      <c r="C2634" t="s">
        <v>49</v>
      </c>
      <c r="D2634" t="s">
        <v>47</v>
      </c>
      <c r="E2634">
        <v>8</v>
      </c>
      <c r="F2634" t="str">
        <f t="shared" si="41"/>
        <v>Aggregate1-in-2July Monthly System Peak Day30% Cycling8</v>
      </c>
      <c r="G2634">
        <v>6.9036689999999998</v>
      </c>
      <c r="H2634">
        <v>6.9036689999999998</v>
      </c>
      <c r="I2634">
        <v>68.907899999999998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1134</v>
      </c>
      <c r="P2634" t="s">
        <v>58</v>
      </c>
      <c r="Q2634" t="s">
        <v>60</v>
      </c>
      <c r="R2634" t="s">
        <v>67</v>
      </c>
    </row>
    <row r="2635" spans="1:18" x14ac:dyDescent="0.25">
      <c r="A2635" t="s">
        <v>30</v>
      </c>
      <c r="B2635" t="s">
        <v>36</v>
      </c>
      <c r="C2635" t="s">
        <v>49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0.47778009999999999</v>
      </c>
      <c r="H2635">
        <v>0.47778009999999999</v>
      </c>
      <c r="I2635">
        <v>68.741799999999998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3540</v>
      </c>
      <c r="P2635" t="s">
        <v>58</v>
      </c>
      <c r="Q2635" t="s">
        <v>60</v>
      </c>
      <c r="R2635" t="s">
        <v>67</v>
      </c>
    </row>
    <row r="2636" spans="1:18" x14ac:dyDescent="0.25">
      <c r="A2636" t="s">
        <v>28</v>
      </c>
      <c r="B2636" t="s">
        <v>36</v>
      </c>
      <c r="C2636" t="s">
        <v>49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4.0309929999999996</v>
      </c>
      <c r="H2636">
        <v>4.0309929999999996</v>
      </c>
      <c r="I2636">
        <v>68.741799999999998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3540</v>
      </c>
      <c r="P2636" t="s">
        <v>58</v>
      </c>
      <c r="Q2636" t="s">
        <v>60</v>
      </c>
      <c r="R2636" t="s">
        <v>67</v>
      </c>
    </row>
    <row r="2637" spans="1:18" x14ac:dyDescent="0.25">
      <c r="A2637" t="s">
        <v>29</v>
      </c>
      <c r="B2637" t="s">
        <v>36</v>
      </c>
      <c r="C2637" t="s">
        <v>49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1.831564</v>
      </c>
      <c r="H2637">
        <v>1.831564</v>
      </c>
      <c r="I2637">
        <v>68.741799999999998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3540</v>
      </c>
      <c r="P2637" t="s">
        <v>58</v>
      </c>
      <c r="Q2637" t="s">
        <v>60</v>
      </c>
      <c r="R2637" t="s">
        <v>67</v>
      </c>
    </row>
    <row r="2638" spans="1:18" x14ac:dyDescent="0.25">
      <c r="A2638" t="s">
        <v>43</v>
      </c>
      <c r="B2638" t="s">
        <v>36</v>
      </c>
      <c r="C2638" t="s">
        <v>49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14.26971</v>
      </c>
      <c r="H2638">
        <v>14.26971</v>
      </c>
      <c r="I2638">
        <v>68.741799999999998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3540</v>
      </c>
      <c r="P2638" t="s">
        <v>58</v>
      </c>
      <c r="Q2638" t="s">
        <v>60</v>
      </c>
      <c r="R2638" t="s">
        <v>67</v>
      </c>
    </row>
    <row r="2639" spans="1:18" x14ac:dyDescent="0.25">
      <c r="A2639" t="s">
        <v>30</v>
      </c>
      <c r="B2639" t="s">
        <v>36</v>
      </c>
      <c r="C2639" t="s">
        <v>49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0.49538179999999998</v>
      </c>
      <c r="H2639">
        <v>0.49538179999999998</v>
      </c>
      <c r="I2639">
        <v>68.7821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4674</v>
      </c>
      <c r="P2639" t="s">
        <v>58</v>
      </c>
      <c r="Q2639" t="s">
        <v>60</v>
      </c>
    </row>
    <row r="2640" spans="1:18" x14ac:dyDescent="0.25">
      <c r="A2640" t="s">
        <v>28</v>
      </c>
      <c r="B2640" t="s">
        <v>36</v>
      </c>
      <c r="C2640" t="s">
        <v>49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4.4950219999999996</v>
      </c>
      <c r="H2640">
        <v>4.4950219999999996</v>
      </c>
      <c r="I2640">
        <v>68.7821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4674</v>
      </c>
      <c r="P2640" t="s">
        <v>58</v>
      </c>
      <c r="Q2640" t="s">
        <v>60</v>
      </c>
    </row>
    <row r="2641" spans="1:18" x14ac:dyDescent="0.25">
      <c r="A2641" t="s">
        <v>29</v>
      </c>
      <c r="B2641" t="s">
        <v>36</v>
      </c>
      <c r="C2641" t="s">
        <v>49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1.9040900000000001</v>
      </c>
      <c r="H2641">
        <v>1.9040900000000001</v>
      </c>
      <c r="I2641">
        <v>68.7821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4674</v>
      </c>
      <c r="P2641" t="s">
        <v>58</v>
      </c>
      <c r="Q2641" t="s">
        <v>60</v>
      </c>
    </row>
    <row r="2642" spans="1:18" x14ac:dyDescent="0.25">
      <c r="A2642" t="s">
        <v>43</v>
      </c>
      <c r="B2642" t="s">
        <v>36</v>
      </c>
      <c r="C2642" t="s">
        <v>49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21.009730000000001</v>
      </c>
      <c r="H2642">
        <v>21.009730000000001</v>
      </c>
      <c r="I2642">
        <v>68.7821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4674</v>
      </c>
      <c r="P2642" t="s">
        <v>58</v>
      </c>
      <c r="Q2642" t="s">
        <v>60</v>
      </c>
    </row>
    <row r="2643" spans="1:18" x14ac:dyDescent="0.25">
      <c r="A2643" t="s">
        <v>30</v>
      </c>
      <c r="B2643" t="s">
        <v>36</v>
      </c>
      <c r="C2643" t="s">
        <v>50</v>
      </c>
      <c r="D2643" t="s">
        <v>47</v>
      </c>
      <c r="E2643">
        <v>8</v>
      </c>
      <c r="F2643" t="str">
        <f t="shared" si="41"/>
        <v>Average Per Ton1-in-2June Monthly System Peak Day30% Cycling8</v>
      </c>
      <c r="G2643">
        <v>0.52456999999999998</v>
      </c>
      <c r="H2643">
        <v>0.52456999999999998</v>
      </c>
      <c r="I2643">
        <v>64.399100000000004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1134</v>
      </c>
      <c r="P2643" t="s">
        <v>58</v>
      </c>
      <c r="Q2643" t="s">
        <v>60</v>
      </c>
      <c r="R2643" t="s">
        <v>68</v>
      </c>
    </row>
    <row r="2644" spans="1:18" x14ac:dyDescent="0.25">
      <c r="A2644" t="s">
        <v>28</v>
      </c>
      <c r="B2644" t="s">
        <v>36</v>
      </c>
      <c r="C2644" t="s">
        <v>50</v>
      </c>
      <c r="D2644" t="s">
        <v>47</v>
      </c>
      <c r="E2644">
        <v>8</v>
      </c>
      <c r="F2644" t="str">
        <f t="shared" si="41"/>
        <v>Average Per Premise1-in-2June Monthly System Peak Day30% Cycling8</v>
      </c>
      <c r="G2644">
        <v>5.8028820000000003</v>
      </c>
      <c r="H2644">
        <v>5.8028820000000003</v>
      </c>
      <c r="I2644">
        <v>64.399100000000004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1134</v>
      </c>
      <c r="P2644" t="s">
        <v>58</v>
      </c>
      <c r="Q2644" t="s">
        <v>60</v>
      </c>
      <c r="R2644" t="s">
        <v>68</v>
      </c>
    </row>
    <row r="2645" spans="1:18" x14ac:dyDescent="0.25">
      <c r="A2645" t="s">
        <v>29</v>
      </c>
      <c r="B2645" t="s">
        <v>36</v>
      </c>
      <c r="C2645" t="s">
        <v>50</v>
      </c>
      <c r="D2645" t="s">
        <v>47</v>
      </c>
      <c r="E2645">
        <v>8</v>
      </c>
      <c r="F2645" t="str">
        <f t="shared" si="41"/>
        <v>Average Per Device1-in-2June Monthly System Peak Day30% Cycling8</v>
      </c>
      <c r="G2645">
        <v>2.0291299999999999</v>
      </c>
      <c r="H2645">
        <v>2.0291299999999999</v>
      </c>
      <c r="I2645">
        <v>64.399100000000004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1134</v>
      </c>
      <c r="P2645" t="s">
        <v>58</v>
      </c>
      <c r="Q2645" t="s">
        <v>60</v>
      </c>
      <c r="R2645" t="s">
        <v>68</v>
      </c>
    </row>
    <row r="2646" spans="1:18" x14ac:dyDescent="0.25">
      <c r="A2646" t="s">
        <v>43</v>
      </c>
      <c r="B2646" t="s">
        <v>36</v>
      </c>
      <c r="C2646" t="s">
        <v>50</v>
      </c>
      <c r="D2646" t="s">
        <v>47</v>
      </c>
      <c r="E2646">
        <v>8</v>
      </c>
      <c r="F2646" t="str">
        <f t="shared" si="41"/>
        <v>Aggregate1-in-2June Monthly System Peak Day30% Cycling8</v>
      </c>
      <c r="G2646">
        <v>6.5804679999999998</v>
      </c>
      <c r="H2646">
        <v>6.5804679999999998</v>
      </c>
      <c r="I2646">
        <v>64.399100000000004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1134</v>
      </c>
      <c r="P2646" t="s">
        <v>58</v>
      </c>
      <c r="Q2646" t="s">
        <v>60</v>
      </c>
      <c r="R2646" t="s">
        <v>68</v>
      </c>
    </row>
    <row r="2647" spans="1:18" x14ac:dyDescent="0.25">
      <c r="A2647" t="s">
        <v>30</v>
      </c>
      <c r="B2647" t="s">
        <v>36</v>
      </c>
      <c r="C2647" t="s">
        <v>50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0.4308343</v>
      </c>
      <c r="H2647">
        <v>0.4308343</v>
      </c>
      <c r="I2647">
        <v>64.370699999999999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3540</v>
      </c>
      <c r="P2647" t="s">
        <v>58</v>
      </c>
      <c r="Q2647" t="s">
        <v>60</v>
      </c>
      <c r="R2647" t="s">
        <v>68</v>
      </c>
    </row>
    <row r="2648" spans="1:18" x14ac:dyDescent="0.25">
      <c r="A2648" t="s">
        <v>28</v>
      </c>
      <c r="B2648" t="s">
        <v>36</v>
      </c>
      <c r="C2648" t="s">
        <v>50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3.6349140000000002</v>
      </c>
      <c r="H2648">
        <v>3.6349140000000002</v>
      </c>
      <c r="I2648">
        <v>64.370699999999999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3540</v>
      </c>
      <c r="P2648" t="s">
        <v>58</v>
      </c>
      <c r="Q2648" t="s">
        <v>60</v>
      </c>
      <c r="R2648" t="s">
        <v>68</v>
      </c>
    </row>
    <row r="2649" spans="1:18" x14ac:dyDescent="0.25">
      <c r="A2649" t="s">
        <v>29</v>
      </c>
      <c r="B2649" t="s">
        <v>36</v>
      </c>
      <c r="C2649" t="s">
        <v>50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1.6515979999999999</v>
      </c>
      <c r="H2649">
        <v>1.6515979999999999</v>
      </c>
      <c r="I2649">
        <v>64.370699999999999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3540</v>
      </c>
      <c r="P2649" t="s">
        <v>58</v>
      </c>
      <c r="Q2649" t="s">
        <v>60</v>
      </c>
      <c r="R2649" t="s">
        <v>68</v>
      </c>
    </row>
    <row r="2650" spans="1:18" x14ac:dyDescent="0.25">
      <c r="A2650" t="s">
        <v>43</v>
      </c>
      <c r="B2650" t="s">
        <v>36</v>
      </c>
      <c r="C2650" t="s">
        <v>50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12.867599999999999</v>
      </c>
      <c r="H2650">
        <v>12.867599999999999</v>
      </c>
      <c r="I2650">
        <v>64.370699999999999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3540</v>
      </c>
      <c r="P2650" t="s">
        <v>58</v>
      </c>
      <c r="Q2650" t="s">
        <v>60</v>
      </c>
      <c r="R2650" t="s">
        <v>68</v>
      </c>
    </row>
    <row r="2651" spans="1:18" x14ac:dyDescent="0.25">
      <c r="A2651" t="s">
        <v>30</v>
      </c>
      <c r="B2651" t="s">
        <v>36</v>
      </c>
      <c r="C2651" t="s">
        <v>50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0.45357459999999999</v>
      </c>
      <c r="H2651">
        <v>0.45357449999999999</v>
      </c>
      <c r="I2651">
        <v>64.377600000000001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4674</v>
      </c>
      <c r="P2651" t="s">
        <v>58</v>
      </c>
      <c r="Q2651" t="s">
        <v>60</v>
      </c>
    </row>
    <row r="2652" spans="1:18" x14ac:dyDescent="0.25">
      <c r="A2652" t="s">
        <v>28</v>
      </c>
      <c r="B2652" t="s">
        <v>36</v>
      </c>
      <c r="C2652" t="s">
        <v>50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4.1156699999999997</v>
      </c>
      <c r="H2652">
        <v>4.1156699999999997</v>
      </c>
      <c r="I2652">
        <v>64.377600000000001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4674</v>
      </c>
      <c r="P2652" t="s">
        <v>58</v>
      </c>
      <c r="Q2652" t="s">
        <v>60</v>
      </c>
    </row>
    <row r="2653" spans="1:18" x14ac:dyDescent="0.25">
      <c r="A2653" t="s">
        <v>29</v>
      </c>
      <c r="B2653" t="s">
        <v>36</v>
      </c>
      <c r="C2653" t="s">
        <v>50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1.7433970000000001</v>
      </c>
      <c r="H2653">
        <v>1.7433970000000001</v>
      </c>
      <c r="I2653">
        <v>64.377600000000001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4674</v>
      </c>
      <c r="P2653" t="s">
        <v>58</v>
      </c>
      <c r="Q2653" t="s">
        <v>60</v>
      </c>
    </row>
    <row r="2654" spans="1:18" x14ac:dyDescent="0.25">
      <c r="A2654" t="s">
        <v>43</v>
      </c>
      <c r="B2654" t="s">
        <v>36</v>
      </c>
      <c r="C2654" t="s">
        <v>50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19.236640000000001</v>
      </c>
      <c r="H2654">
        <v>19.236640000000001</v>
      </c>
      <c r="I2654">
        <v>64.377600000000001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4674</v>
      </c>
      <c r="P2654" t="s">
        <v>58</v>
      </c>
      <c r="Q2654" t="s">
        <v>60</v>
      </c>
    </row>
    <row r="2655" spans="1:18" x14ac:dyDescent="0.25">
      <c r="A2655" t="s">
        <v>30</v>
      </c>
      <c r="B2655" t="s">
        <v>36</v>
      </c>
      <c r="C2655" t="s">
        <v>51</v>
      </c>
      <c r="D2655" t="s">
        <v>47</v>
      </c>
      <c r="E2655">
        <v>8</v>
      </c>
      <c r="F2655" t="str">
        <f t="shared" si="41"/>
        <v>Average Per Ton1-in-2May Monthly System Peak Day30% Cycling8</v>
      </c>
      <c r="G2655">
        <v>0.52364469999999996</v>
      </c>
      <c r="H2655">
        <v>0.52364469999999996</v>
      </c>
      <c r="I2655">
        <v>64.388099999999994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1134</v>
      </c>
      <c r="P2655" t="s">
        <v>58</v>
      </c>
      <c r="Q2655" t="s">
        <v>60</v>
      </c>
      <c r="R2655" t="s">
        <v>69</v>
      </c>
    </row>
    <row r="2656" spans="1:18" x14ac:dyDescent="0.25">
      <c r="A2656" t="s">
        <v>28</v>
      </c>
      <c r="B2656" t="s">
        <v>36</v>
      </c>
      <c r="C2656" t="s">
        <v>51</v>
      </c>
      <c r="D2656" t="s">
        <v>47</v>
      </c>
      <c r="E2656">
        <v>8</v>
      </c>
      <c r="F2656" t="str">
        <f t="shared" si="41"/>
        <v>Average Per Premise1-in-2May Monthly System Peak Day30% Cycling8</v>
      </c>
      <c r="G2656">
        <v>5.7926469999999997</v>
      </c>
      <c r="H2656">
        <v>5.7926469999999997</v>
      </c>
      <c r="I2656">
        <v>64.388099999999994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1134</v>
      </c>
      <c r="P2656" t="s">
        <v>58</v>
      </c>
      <c r="Q2656" t="s">
        <v>60</v>
      </c>
      <c r="R2656" t="s">
        <v>69</v>
      </c>
    </row>
    <row r="2657" spans="1:18" x14ac:dyDescent="0.25">
      <c r="A2657" t="s">
        <v>29</v>
      </c>
      <c r="B2657" t="s">
        <v>36</v>
      </c>
      <c r="C2657" t="s">
        <v>51</v>
      </c>
      <c r="D2657" t="s">
        <v>47</v>
      </c>
      <c r="E2657">
        <v>8</v>
      </c>
      <c r="F2657" t="str">
        <f t="shared" si="41"/>
        <v>Average Per Device1-in-2May Monthly System Peak Day30% Cycling8</v>
      </c>
      <c r="G2657">
        <v>2.0255510000000001</v>
      </c>
      <c r="H2657">
        <v>2.0255510000000001</v>
      </c>
      <c r="I2657">
        <v>64.388099999999994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1134</v>
      </c>
      <c r="P2657" t="s">
        <v>58</v>
      </c>
      <c r="Q2657" t="s">
        <v>60</v>
      </c>
      <c r="R2657" t="s">
        <v>69</v>
      </c>
    </row>
    <row r="2658" spans="1:18" x14ac:dyDescent="0.25">
      <c r="A2658" t="s">
        <v>43</v>
      </c>
      <c r="B2658" t="s">
        <v>36</v>
      </c>
      <c r="C2658" t="s">
        <v>51</v>
      </c>
      <c r="D2658" t="s">
        <v>47</v>
      </c>
      <c r="E2658">
        <v>8</v>
      </c>
      <c r="F2658" t="str">
        <f t="shared" si="41"/>
        <v>Aggregate1-in-2May Monthly System Peak Day30% Cycling8</v>
      </c>
      <c r="G2658">
        <v>6.5688620000000002</v>
      </c>
      <c r="H2658">
        <v>6.5688620000000002</v>
      </c>
      <c r="I2658">
        <v>64.388099999999994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1134</v>
      </c>
      <c r="P2658" t="s">
        <v>58</v>
      </c>
      <c r="Q2658" t="s">
        <v>60</v>
      </c>
      <c r="R2658" t="s">
        <v>69</v>
      </c>
    </row>
    <row r="2659" spans="1:18" x14ac:dyDescent="0.25">
      <c r="A2659" t="s">
        <v>30</v>
      </c>
      <c r="B2659" t="s">
        <v>36</v>
      </c>
      <c r="C2659" t="s">
        <v>51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0.42734060000000001</v>
      </c>
      <c r="H2659">
        <v>0.42734060000000001</v>
      </c>
      <c r="I2659">
        <v>64.146299999999997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3540</v>
      </c>
      <c r="P2659" t="s">
        <v>58</v>
      </c>
      <c r="Q2659" t="s">
        <v>60</v>
      </c>
      <c r="R2659" t="s">
        <v>69</v>
      </c>
    </row>
    <row r="2660" spans="1:18" x14ac:dyDescent="0.25">
      <c r="A2660" t="s">
        <v>28</v>
      </c>
      <c r="B2660" t="s">
        <v>36</v>
      </c>
      <c r="C2660" t="s">
        <v>51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3.6054379999999999</v>
      </c>
      <c r="H2660">
        <v>3.6054379999999999</v>
      </c>
      <c r="I2660">
        <v>64.146299999999997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3540</v>
      </c>
      <c r="P2660" t="s">
        <v>58</v>
      </c>
      <c r="Q2660" t="s">
        <v>60</v>
      </c>
      <c r="R2660" t="s">
        <v>69</v>
      </c>
    </row>
    <row r="2661" spans="1:18" x14ac:dyDescent="0.25">
      <c r="A2661" t="s">
        <v>29</v>
      </c>
      <c r="B2661" t="s">
        <v>36</v>
      </c>
      <c r="C2661" t="s">
        <v>51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1.6382049999999999</v>
      </c>
      <c r="H2661">
        <v>1.6382049999999999</v>
      </c>
      <c r="I2661">
        <v>64.146299999999997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3540</v>
      </c>
      <c r="P2661" t="s">
        <v>58</v>
      </c>
      <c r="Q2661" t="s">
        <v>60</v>
      </c>
      <c r="R2661" t="s">
        <v>69</v>
      </c>
    </row>
    <row r="2662" spans="1:18" x14ac:dyDescent="0.25">
      <c r="A2662" t="s">
        <v>43</v>
      </c>
      <c r="B2662" t="s">
        <v>36</v>
      </c>
      <c r="C2662" t="s">
        <v>51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12.763249999999999</v>
      </c>
      <c r="H2662">
        <v>12.763249999999999</v>
      </c>
      <c r="I2662">
        <v>64.146299999999997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3540</v>
      </c>
      <c r="P2662" t="s">
        <v>58</v>
      </c>
      <c r="Q2662" t="s">
        <v>60</v>
      </c>
      <c r="R2662" t="s">
        <v>69</v>
      </c>
    </row>
    <row r="2663" spans="1:18" x14ac:dyDescent="0.25">
      <c r="A2663" t="s">
        <v>30</v>
      </c>
      <c r="B2663" t="s">
        <v>36</v>
      </c>
      <c r="C2663" t="s">
        <v>51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0.45070389999999999</v>
      </c>
      <c r="H2663">
        <v>0.45070399999999999</v>
      </c>
      <c r="I2663">
        <v>64.204899999999995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4674</v>
      </c>
      <c r="P2663" t="s">
        <v>58</v>
      </c>
      <c r="Q2663" t="s">
        <v>60</v>
      </c>
    </row>
    <row r="2664" spans="1:18" x14ac:dyDescent="0.25">
      <c r="A2664" t="s">
        <v>28</v>
      </c>
      <c r="B2664" t="s">
        <v>36</v>
      </c>
      <c r="C2664" t="s">
        <v>51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4.0896220000000003</v>
      </c>
      <c r="H2664">
        <v>4.0896229999999996</v>
      </c>
      <c r="I2664">
        <v>64.204899999999995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4674</v>
      </c>
      <c r="P2664" t="s">
        <v>58</v>
      </c>
      <c r="Q2664" t="s">
        <v>60</v>
      </c>
    </row>
    <row r="2665" spans="1:18" x14ac:dyDescent="0.25">
      <c r="A2665" t="s">
        <v>29</v>
      </c>
      <c r="B2665" t="s">
        <v>36</v>
      </c>
      <c r="C2665" t="s">
        <v>51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1.7323630000000001</v>
      </c>
      <c r="H2665">
        <v>1.7323630000000001</v>
      </c>
      <c r="I2665">
        <v>64.204899999999995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4674</v>
      </c>
      <c r="P2665" t="s">
        <v>58</v>
      </c>
      <c r="Q2665" t="s">
        <v>60</v>
      </c>
    </row>
    <row r="2666" spans="1:18" x14ac:dyDescent="0.25">
      <c r="A2666" t="s">
        <v>43</v>
      </c>
      <c r="B2666" t="s">
        <v>36</v>
      </c>
      <c r="C2666" t="s">
        <v>51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19.114899999999999</v>
      </c>
      <c r="H2666">
        <v>19.114899999999999</v>
      </c>
      <c r="I2666">
        <v>64.204899999999995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4674</v>
      </c>
      <c r="P2666" t="s">
        <v>58</v>
      </c>
      <c r="Q2666" t="s">
        <v>60</v>
      </c>
    </row>
    <row r="2667" spans="1:18" x14ac:dyDescent="0.25">
      <c r="A2667" t="s">
        <v>30</v>
      </c>
      <c r="B2667" t="s">
        <v>36</v>
      </c>
      <c r="C2667" t="s">
        <v>52</v>
      </c>
      <c r="D2667" t="s">
        <v>47</v>
      </c>
      <c r="E2667">
        <v>8</v>
      </c>
      <c r="F2667" t="str">
        <f t="shared" si="41"/>
        <v>Average Per Ton1-in-2October Monthly System Peak Day30% Cycling8</v>
      </c>
      <c r="G2667">
        <v>0.54274579999999994</v>
      </c>
      <c r="H2667">
        <v>0.54274579999999994</v>
      </c>
      <c r="I2667">
        <v>64.248099999999994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1134</v>
      </c>
      <c r="P2667" t="s">
        <v>58</v>
      </c>
      <c r="Q2667" t="s">
        <v>60</v>
      </c>
      <c r="R2667" t="s">
        <v>70</v>
      </c>
    </row>
    <row r="2668" spans="1:18" x14ac:dyDescent="0.25">
      <c r="A2668" t="s">
        <v>28</v>
      </c>
      <c r="B2668" t="s">
        <v>36</v>
      </c>
      <c r="C2668" t="s">
        <v>52</v>
      </c>
      <c r="D2668" t="s">
        <v>47</v>
      </c>
      <c r="E2668">
        <v>8</v>
      </c>
      <c r="F2668" t="str">
        <f t="shared" si="41"/>
        <v>Average Per Premise1-in-2October Monthly System Peak Day30% Cycling8</v>
      </c>
      <c r="G2668">
        <v>6.003946</v>
      </c>
      <c r="H2668">
        <v>6.003946</v>
      </c>
      <c r="I2668">
        <v>64.248099999999994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1134</v>
      </c>
      <c r="P2668" t="s">
        <v>58</v>
      </c>
      <c r="Q2668" t="s">
        <v>60</v>
      </c>
      <c r="R2668" t="s">
        <v>70</v>
      </c>
    </row>
    <row r="2669" spans="1:18" x14ac:dyDescent="0.25">
      <c r="A2669" t="s">
        <v>29</v>
      </c>
      <c r="B2669" t="s">
        <v>36</v>
      </c>
      <c r="C2669" t="s">
        <v>52</v>
      </c>
      <c r="D2669" t="s">
        <v>47</v>
      </c>
      <c r="E2669">
        <v>8</v>
      </c>
      <c r="F2669" t="str">
        <f t="shared" si="41"/>
        <v>Average Per Device1-in-2October Monthly System Peak Day30% Cycling8</v>
      </c>
      <c r="G2669">
        <v>2.099437</v>
      </c>
      <c r="H2669">
        <v>2.099437</v>
      </c>
      <c r="I2669">
        <v>64.248099999999994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1134</v>
      </c>
      <c r="P2669" t="s">
        <v>58</v>
      </c>
      <c r="Q2669" t="s">
        <v>60</v>
      </c>
      <c r="R2669" t="s">
        <v>70</v>
      </c>
    </row>
    <row r="2670" spans="1:18" x14ac:dyDescent="0.25">
      <c r="A2670" t="s">
        <v>43</v>
      </c>
      <c r="B2670" t="s">
        <v>36</v>
      </c>
      <c r="C2670" t="s">
        <v>52</v>
      </c>
      <c r="D2670" t="s">
        <v>47</v>
      </c>
      <c r="E2670">
        <v>8</v>
      </c>
      <c r="F2670" t="str">
        <f t="shared" si="41"/>
        <v>Aggregate1-in-2October Monthly System Peak Day30% Cycling8</v>
      </c>
      <c r="G2670">
        <v>6.8084749999999996</v>
      </c>
      <c r="H2670">
        <v>6.8084740000000004</v>
      </c>
      <c r="I2670">
        <v>64.248099999999994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1134</v>
      </c>
      <c r="P2670" t="s">
        <v>58</v>
      </c>
      <c r="Q2670" t="s">
        <v>60</v>
      </c>
      <c r="R2670" t="s">
        <v>70</v>
      </c>
    </row>
    <row r="2671" spans="1:18" x14ac:dyDescent="0.25">
      <c r="A2671" t="s">
        <v>30</v>
      </c>
      <c r="B2671" t="s">
        <v>36</v>
      </c>
      <c r="C2671" t="s">
        <v>52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0.46423730000000002</v>
      </c>
      <c r="H2671">
        <v>0.46423730000000002</v>
      </c>
      <c r="I2671">
        <v>64.247500000000002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3540</v>
      </c>
      <c r="P2671" t="s">
        <v>58</v>
      </c>
      <c r="Q2671" t="s">
        <v>60</v>
      </c>
      <c r="R2671" t="s">
        <v>70</v>
      </c>
    </row>
    <row r="2672" spans="1:18" x14ac:dyDescent="0.25">
      <c r="A2672" t="s">
        <v>28</v>
      </c>
      <c r="B2672" t="s">
        <v>36</v>
      </c>
      <c r="C2672" t="s">
        <v>52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3.9167329999999998</v>
      </c>
      <c r="H2672">
        <v>3.9167329999999998</v>
      </c>
      <c r="I2672">
        <v>64.247500000000002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3540</v>
      </c>
      <c r="P2672" t="s">
        <v>58</v>
      </c>
      <c r="Q2672" t="s">
        <v>60</v>
      </c>
      <c r="R2672" t="s">
        <v>70</v>
      </c>
    </row>
    <row r="2673" spans="1:18" x14ac:dyDescent="0.25">
      <c r="A2673" t="s">
        <v>29</v>
      </c>
      <c r="B2673" t="s">
        <v>36</v>
      </c>
      <c r="C2673" t="s">
        <v>52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1.7796479999999999</v>
      </c>
      <c r="H2673">
        <v>1.7796479999999999</v>
      </c>
      <c r="I2673">
        <v>64.247500000000002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3540</v>
      </c>
      <c r="P2673" t="s">
        <v>58</v>
      </c>
      <c r="Q2673" t="s">
        <v>60</v>
      </c>
      <c r="R2673" t="s">
        <v>70</v>
      </c>
    </row>
    <row r="2674" spans="1:18" x14ac:dyDescent="0.25">
      <c r="A2674" t="s">
        <v>43</v>
      </c>
      <c r="B2674" t="s">
        <v>36</v>
      </c>
      <c r="C2674" t="s">
        <v>52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13.86524</v>
      </c>
      <c r="H2674">
        <v>13.86524</v>
      </c>
      <c r="I2674">
        <v>64.247500000000002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3540</v>
      </c>
      <c r="P2674" t="s">
        <v>58</v>
      </c>
      <c r="Q2674" t="s">
        <v>60</v>
      </c>
      <c r="R2674" t="s">
        <v>70</v>
      </c>
    </row>
    <row r="2675" spans="1:18" x14ac:dyDescent="0.25">
      <c r="A2675" t="s">
        <v>30</v>
      </c>
      <c r="B2675" t="s">
        <v>36</v>
      </c>
      <c r="C2675" t="s">
        <v>52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0.48328349999999998</v>
      </c>
      <c r="H2675">
        <v>0.48328349999999998</v>
      </c>
      <c r="I2675">
        <v>64.247600000000006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4674</v>
      </c>
      <c r="P2675" t="s">
        <v>58</v>
      </c>
      <c r="Q2675" t="s">
        <v>60</v>
      </c>
    </row>
    <row r="2676" spans="1:18" x14ac:dyDescent="0.25">
      <c r="A2676" t="s">
        <v>28</v>
      </c>
      <c r="B2676" t="s">
        <v>36</v>
      </c>
      <c r="C2676" t="s">
        <v>52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4.3852440000000001</v>
      </c>
      <c r="H2676">
        <v>4.3852440000000001</v>
      </c>
      <c r="I2676">
        <v>64.247600000000006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4674</v>
      </c>
      <c r="P2676" t="s">
        <v>58</v>
      </c>
      <c r="Q2676" t="s">
        <v>60</v>
      </c>
    </row>
    <row r="2677" spans="1:18" x14ac:dyDescent="0.25">
      <c r="A2677" t="s">
        <v>29</v>
      </c>
      <c r="B2677" t="s">
        <v>36</v>
      </c>
      <c r="C2677" t="s">
        <v>52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1.857588</v>
      </c>
      <c r="H2677">
        <v>1.857588</v>
      </c>
      <c r="I2677">
        <v>64.247600000000006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4674</v>
      </c>
      <c r="P2677" t="s">
        <v>58</v>
      </c>
      <c r="Q2677" t="s">
        <v>60</v>
      </c>
    </row>
    <row r="2678" spans="1:18" x14ac:dyDescent="0.25">
      <c r="A2678" t="s">
        <v>43</v>
      </c>
      <c r="B2678" t="s">
        <v>36</v>
      </c>
      <c r="C2678" t="s">
        <v>52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20.49663</v>
      </c>
      <c r="H2678">
        <v>20.49663</v>
      </c>
      <c r="I2678">
        <v>64.247600000000006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4674</v>
      </c>
      <c r="P2678" t="s">
        <v>58</v>
      </c>
      <c r="Q2678" t="s">
        <v>60</v>
      </c>
    </row>
    <row r="2679" spans="1:18" x14ac:dyDescent="0.25">
      <c r="A2679" t="s">
        <v>30</v>
      </c>
      <c r="B2679" t="s">
        <v>36</v>
      </c>
      <c r="C2679" t="s">
        <v>53</v>
      </c>
      <c r="D2679" t="s">
        <v>47</v>
      </c>
      <c r="E2679">
        <v>8</v>
      </c>
      <c r="F2679" t="str">
        <f t="shared" si="41"/>
        <v>Average Per Ton1-in-2September Monthly System Peak Day30% Cycling8</v>
      </c>
      <c r="G2679">
        <v>0.57008289999999995</v>
      </c>
      <c r="H2679">
        <v>0.57008289999999995</v>
      </c>
      <c r="I2679">
        <v>68.120599999999996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1134</v>
      </c>
      <c r="P2679" t="s">
        <v>58</v>
      </c>
      <c r="Q2679" t="s">
        <v>60</v>
      </c>
      <c r="R2679" t="s">
        <v>71</v>
      </c>
    </row>
    <row r="2680" spans="1:18" x14ac:dyDescent="0.25">
      <c r="A2680" t="s">
        <v>28</v>
      </c>
      <c r="B2680" t="s">
        <v>36</v>
      </c>
      <c r="C2680" t="s">
        <v>53</v>
      </c>
      <c r="D2680" t="s">
        <v>47</v>
      </c>
      <c r="E2680">
        <v>8</v>
      </c>
      <c r="F2680" t="str">
        <f t="shared" si="41"/>
        <v>Average Per Premise1-in-2September Monthly System Peak Day30% Cycling8</v>
      </c>
      <c r="G2680">
        <v>6.3063539999999998</v>
      </c>
      <c r="H2680">
        <v>6.3063539999999998</v>
      </c>
      <c r="I2680">
        <v>68.120599999999996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1134</v>
      </c>
      <c r="P2680" t="s">
        <v>58</v>
      </c>
      <c r="Q2680" t="s">
        <v>60</v>
      </c>
      <c r="R2680" t="s">
        <v>71</v>
      </c>
    </row>
    <row r="2681" spans="1:18" x14ac:dyDescent="0.25">
      <c r="A2681" t="s">
        <v>29</v>
      </c>
      <c r="B2681" t="s">
        <v>36</v>
      </c>
      <c r="C2681" t="s">
        <v>53</v>
      </c>
      <c r="D2681" t="s">
        <v>47</v>
      </c>
      <c r="E2681">
        <v>8</v>
      </c>
      <c r="F2681" t="str">
        <f t="shared" si="41"/>
        <v>Average Per Device1-in-2September Monthly System Peak Day30% Cycling8</v>
      </c>
      <c r="G2681">
        <v>2.2051820000000002</v>
      </c>
      <c r="H2681">
        <v>2.2051820000000002</v>
      </c>
      <c r="I2681">
        <v>68.120599999999996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1134</v>
      </c>
      <c r="P2681" t="s">
        <v>58</v>
      </c>
      <c r="Q2681" t="s">
        <v>60</v>
      </c>
      <c r="R2681" t="s">
        <v>71</v>
      </c>
    </row>
    <row r="2682" spans="1:18" x14ac:dyDescent="0.25">
      <c r="A2682" t="s">
        <v>43</v>
      </c>
      <c r="B2682" t="s">
        <v>36</v>
      </c>
      <c r="C2682" t="s">
        <v>53</v>
      </c>
      <c r="D2682" t="s">
        <v>47</v>
      </c>
      <c r="E2682">
        <v>8</v>
      </c>
      <c r="F2682" t="str">
        <f t="shared" si="41"/>
        <v>Aggregate1-in-2September Monthly System Peak Day30% Cycling8</v>
      </c>
      <c r="G2682">
        <v>7.1514049999999996</v>
      </c>
      <c r="H2682">
        <v>7.1514059999999997</v>
      </c>
      <c r="I2682">
        <v>68.120599999999996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1134</v>
      </c>
      <c r="P2682" t="s">
        <v>58</v>
      </c>
      <c r="Q2682" t="s">
        <v>60</v>
      </c>
      <c r="R2682" t="s">
        <v>71</v>
      </c>
    </row>
    <row r="2683" spans="1:18" x14ac:dyDescent="0.25">
      <c r="A2683" t="s">
        <v>30</v>
      </c>
      <c r="B2683" t="s">
        <v>36</v>
      </c>
      <c r="C2683" t="s">
        <v>53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0.51544599999999996</v>
      </c>
      <c r="H2683">
        <v>0.51544599999999996</v>
      </c>
      <c r="I2683">
        <v>67.873900000000006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3540</v>
      </c>
      <c r="P2683" t="s">
        <v>58</v>
      </c>
      <c r="Q2683" t="s">
        <v>60</v>
      </c>
      <c r="R2683" t="s">
        <v>71</v>
      </c>
    </row>
    <row r="2684" spans="1:18" x14ac:dyDescent="0.25">
      <c r="A2684" t="s">
        <v>28</v>
      </c>
      <c r="B2684" t="s">
        <v>36</v>
      </c>
      <c r="C2684" t="s">
        <v>53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4.3487770000000001</v>
      </c>
      <c r="H2684">
        <v>4.3487770000000001</v>
      </c>
      <c r="I2684">
        <v>67.873900000000006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3540</v>
      </c>
      <c r="P2684" t="s">
        <v>58</v>
      </c>
      <c r="Q2684" t="s">
        <v>60</v>
      </c>
      <c r="R2684" t="s">
        <v>71</v>
      </c>
    </row>
    <row r="2685" spans="1:18" x14ac:dyDescent="0.25">
      <c r="A2685" t="s">
        <v>29</v>
      </c>
      <c r="B2685" t="s">
        <v>36</v>
      </c>
      <c r="C2685" t="s">
        <v>53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1.975956</v>
      </c>
      <c r="H2685">
        <v>1.975956</v>
      </c>
      <c r="I2685">
        <v>67.873900000000006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3540</v>
      </c>
      <c r="P2685" t="s">
        <v>58</v>
      </c>
      <c r="Q2685" t="s">
        <v>60</v>
      </c>
      <c r="R2685" t="s">
        <v>71</v>
      </c>
    </row>
    <row r="2686" spans="1:18" x14ac:dyDescent="0.25">
      <c r="A2686" t="s">
        <v>43</v>
      </c>
      <c r="B2686" t="s">
        <v>36</v>
      </c>
      <c r="C2686" t="s">
        <v>53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15.39467</v>
      </c>
      <c r="H2686">
        <v>15.39467</v>
      </c>
      <c r="I2686">
        <v>67.873900000000006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3540</v>
      </c>
      <c r="P2686" t="s">
        <v>58</v>
      </c>
      <c r="Q2686" t="s">
        <v>60</v>
      </c>
      <c r="R2686" t="s">
        <v>71</v>
      </c>
    </row>
    <row r="2687" spans="1:18" x14ac:dyDescent="0.25">
      <c r="A2687" t="s">
        <v>30</v>
      </c>
      <c r="B2687" t="s">
        <v>36</v>
      </c>
      <c r="C2687" t="s">
        <v>53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0.52870090000000003</v>
      </c>
      <c r="H2687">
        <v>0.52870090000000003</v>
      </c>
      <c r="I2687">
        <v>67.933700000000002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4674</v>
      </c>
      <c r="P2687" t="s">
        <v>58</v>
      </c>
      <c r="Q2687" t="s">
        <v>60</v>
      </c>
    </row>
    <row r="2688" spans="1:18" x14ac:dyDescent="0.25">
      <c r="A2688" t="s">
        <v>28</v>
      </c>
      <c r="B2688" t="s">
        <v>36</v>
      </c>
      <c r="C2688" t="s">
        <v>53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4.7973559999999997</v>
      </c>
      <c r="H2688">
        <v>4.7973559999999997</v>
      </c>
      <c r="I2688">
        <v>67.933700000000002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4674</v>
      </c>
      <c r="P2688" t="s">
        <v>58</v>
      </c>
      <c r="Q2688" t="s">
        <v>60</v>
      </c>
    </row>
    <row r="2689" spans="1:18" x14ac:dyDescent="0.25">
      <c r="A2689" t="s">
        <v>29</v>
      </c>
      <c r="B2689" t="s">
        <v>36</v>
      </c>
      <c r="C2689" t="s">
        <v>53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2.032159</v>
      </c>
      <c r="H2689">
        <v>2.032159</v>
      </c>
      <c r="I2689">
        <v>67.933700000000002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4674</v>
      </c>
      <c r="P2689" t="s">
        <v>58</v>
      </c>
      <c r="Q2689" t="s">
        <v>60</v>
      </c>
    </row>
    <row r="2690" spans="1:18" x14ac:dyDescent="0.25">
      <c r="A2690" t="s">
        <v>43</v>
      </c>
      <c r="B2690" t="s">
        <v>36</v>
      </c>
      <c r="C2690" t="s">
        <v>53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22.422840000000001</v>
      </c>
      <c r="H2690">
        <v>22.422840000000001</v>
      </c>
      <c r="I2690">
        <v>67.933700000000002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4674</v>
      </c>
      <c r="P2690" t="s">
        <v>58</v>
      </c>
      <c r="Q2690" t="s">
        <v>60</v>
      </c>
    </row>
    <row r="2691" spans="1:18" x14ac:dyDescent="0.25">
      <c r="A2691" t="s">
        <v>30</v>
      </c>
      <c r="B2691" t="s">
        <v>36</v>
      </c>
      <c r="C2691" t="s">
        <v>48</v>
      </c>
      <c r="D2691" t="s">
        <v>47</v>
      </c>
      <c r="E2691">
        <v>9</v>
      </c>
      <c r="F2691" t="str">
        <f t="shared" ref="F2691:F2754" si="42">CONCATENATE(A2691,B2691,C2691,D2691,E2691)</f>
        <v>Average Per Ton1-in-2August Monthly System Peak Day30% Cycling9</v>
      </c>
      <c r="G2691">
        <v>0.72603879999999998</v>
      </c>
      <c r="H2691">
        <v>0.72603879999999998</v>
      </c>
      <c r="I2691">
        <v>71.325500000000005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1134</v>
      </c>
      <c r="P2691" t="s">
        <v>58</v>
      </c>
      <c r="Q2691" t="s">
        <v>60</v>
      </c>
      <c r="R2691" t="s">
        <v>66</v>
      </c>
    </row>
    <row r="2692" spans="1:18" x14ac:dyDescent="0.25">
      <c r="A2692" t="s">
        <v>28</v>
      </c>
      <c r="B2692" t="s">
        <v>36</v>
      </c>
      <c r="C2692" t="s">
        <v>48</v>
      </c>
      <c r="D2692" t="s">
        <v>47</v>
      </c>
      <c r="E2692">
        <v>9</v>
      </c>
      <c r="F2692" t="str">
        <f t="shared" si="42"/>
        <v>Average Per Premise1-in-2August Monthly System Peak Day30% Cycling9</v>
      </c>
      <c r="G2692">
        <v>8.0315650000000005</v>
      </c>
      <c r="H2692">
        <v>8.0315639999999995</v>
      </c>
      <c r="I2692">
        <v>71.325500000000005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1134</v>
      </c>
      <c r="P2692" t="s">
        <v>58</v>
      </c>
      <c r="Q2692" t="s">
        <v>60</v>
      </c>
      <c r="R2692" t="s">
        <v>66</v>
      </c>
    </row>
    <row r="2693" spans="1:18" x14ac:dyDescent="0.25">
      <c r="A2693" t="s">
        <v>29</v>
      </c>
      <c r="B2693" t="s">
        <v>36</v>
      </c>
      <c r="C2693" t="s">
        <v>48</v>
      </c>
      <c r="D2693" t="s">
        <v>47</v>
      </c>
      <c r="E2693">
        <v>9</v>
      </c>
      <c r="F2693" t="str">
        <f t="shared" si="42"/>
        <v>Average Per Device1-in-2August Monthly System Peak Day30% Cycling9</v>
      </c>
      <c r="G2693">
        <v>2.8084470000000001</v>
      </c>
      <c r="H2693">
        <v>2.8084470000000001</v>
      </c>
      <c r="I2693">
        <v>71.325500000000005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1134</v>
      </c>
      <c r="P2693" t="s">
        <v>58</v>
      </c>
      <c r="Q2693" t="s">
        <v>60</v>
      </c>
      <c r="R2693" t="s">
        <v>66</v>
      </c>
    </row>
    <row r="2694" spans="1:18" x14ac:dyDescent="0.25">
      <c r="A2694" t="s">
        <v>43</v>
      </c>
      <c r="B2694" t="s">
        <v>36</v>
      </c>
      <c r="C2694" t="s">
        <v>48</v>
      </c>
      <c r="D2694" t="s">
        <v>47</v>
      </c>
      <c r="E2694">
        <v>9</v>
      </c>
      <c r="F2694" t="str">
        <f t="shared" si="42"/>
        <v>Aggregate1-in-2August Monthly System Peak Day30% Cycling9</v>
      </c>
      <c r="G2694">
        <v>9.1077940000000002</v>
      </c>
      <c r="H2694">
        <v>9.1077940000000002</v>
      </c>
      <c r="I2694">
        <v>71.325500000000005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1134</v>
      </c>
      <c r="P2694" t="s">
        <v>58</v>
      </c>
      <c r="Q2694" t="s">
        <v>60</v>
      </c>
      <c r="R2694" t="s">
        <v>66</v>
      </c>
    </row>
    <row r="2695" spans="1:18" x14ac:dyDescent="0.25">
      <c r="A2695" t="s">
        <v>30</v>
      </c>
      <c r="B2695" t="s">
        <v>36</v>
      </c>
      <c r="C2695" t="s">
        <v>48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0.64947160000000004</v>
      </c>
      <c r="H2695">
        <v>0.64947160000000004</v>
      </c>
      <c r="I2695">
        <v>71.304500000000004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3540</v>
      </c>
      <c r="P2695" t="s">
        <v>58</v>
      </c>
      <c r="Q2695" t="s">
        <v>60</v>
      </c>
      <c r="R2695" t="s">
        <v>66</v>
      </c>
    </row>
    <row r="2696" spans="1:18" x14ac:dyDescent="0.25">
      <c r="A2696" t="s">
        <v>28</v>
      </c>
      <c r="B2696" t="s">
        <v>36</v>
      </c>
      <c r="C2696" t="s">
        <v>48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5.4795410000000002</v>
      </c>
      <c r="H2696">
        <v>5.4795410000000002</v>
      </c>
      <c r="I2696">
        <v>71.304500000000004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3540</v>
      </c>
      <c r="P2696" t="s">
        <v>58</v>
      </c>
      <c r="Q2696" t="s">
        <v>60</v>
      </c>
      <c r="R2696" t="s">
        <v>66</v>
      </c>
    </row>
    <row r="2697" spans="1:18" x14ac:dyDescent="0.25">
      <c r="A2697" t="s">
        <v>29</v>
      </c>
      <c r="B2697" t="s">
        <v>36</v>
      </c>
      <c r="C2697" t="s">
        <v>48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2.489741</v>
      </c>
      <c r="H2697">
        <v>2.489741</v>
      </c>
      <c r="I2697">
        <v>71.304500000000004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3540</v>
      </c>
      <c r="P2697" t="s">
        <v>58</v>
      </c>
      <c r="Q2697" t="s">
        <v>60</v>
      </c>
      <c r="R2697" t="s">
        <v>66</v>
      </c>
    </row>
    <row r="2698" spans="1:18" x14ac:dyDescent="0.25">
      <c r="A2698" t="s">
        <v>43</v>
      </c>
      <c r="B2698" t="s">
        <v>36</v>
      </c>
      <c r="C2698" t="s">
        <v>48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19.397570000000002</v>
      </c>
      <c r="H2698">
        <v>19.397570000000002</v>
      </c>
      <c r="I2698">
        <v>71.304500000000004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3540</v>
      </c>
      <c r="P2698" t="s">
        <v>58</v>
      </c>
      <c r="Q2698" t="s">
        <v>60</v>
      </c>
      <c r="R2698" t="s">
        <v>66</v>
      </c>
    </row>
    <row r="2699" spans="1:18" x14ac:dyDescent="0.25">
      <c r="A2699" t="s">
        <v>30</v>
      </c>
      <c r="B2699" t="s">
        <v>36</v>
      </c>
      <c r="C2699" t="s">
        <v>48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0.66804680000000005</v>
      </c>
      <c r="H2699">
        <v>0.66804680000000005</v>
      </c>
      <c r="I2699">
        <v>71.309600000000003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4674</v>
      </c>
      <c r="P2699" t="s">
        <v>58</v>
      </c>
      <c r="Q2699" t="s">
        <v>60</v>
      </c>
    </row>
    <row r="2700" spans="1:18" x14ac:dyDescent="0.25">
      <c r="A2700" t="s">
        <v>28</v>
      </c>
      <c r="B2700" t="s">
        <v>36</v>
      </c>
      <c r="C2700" t="s">
        <v>48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6.0617599999999996</v>
      </c>
      <c r="H2700">
        <v>6.0617599999999996</v>
      </c>
      <c r="I2700">
        <v>71.309600000000003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4674</v>
      </c>
      <c r="P2700" t="s">
        <v>58</v>
      </c>
      <c r="Q2700" t="s">
        <v>60</v>
      </c>
    </row>
    <row r="2701" spans="1:18" x14ac:dyDescent="0.25">
      <c r="A2701" t="s">
        <v>29</v>
      </c>
      <c r="B2701" t="s">
        <v>36</v>
      </c>
      <c r="C2701" t="s">
        <v>48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2.5677599999999998</v>
      </c>
      <c r="H2701">
        <v>2.5677599999999998</v>
      </c>
      <c r="I2701">
        <v>71.309600000000003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4674</v>
      </c>
      <c r="P2701" t="s">
        <v>58</v>
      </c>
      <c r="Q2701" t="s">
        <v>60</v>
      </c>
    </row>
    <row r="2702" spans="1:18" x14ac:dyDescent="0.25">
      <c r="A2702" t="s">
        <v>43</v>
      </c>
      <c r="B2702" t="s">
        <v>36</v>
      </c>
      <c r="C2702" t="s">
        <v>48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28.33267</v>
      </c>
      <c r="H2702">
        <v>28.33267</v>
      </c>
      <c r="I2702">
        <v>71.309600000000003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4674</v>
      </c>
      <c r="P2702" t="s">
        <v>58</v>
      </c>
      <c r="Q2702" t="s">
        <v>60</v>
      </c>
    </row>
    <row r="2703" spans="1:18" x14ac:dyDescent="0.25">
      <c r="A2703" t="s">
        <v>30</v>
      </c>
      <c r="B2703" t="s">
        <v>36</v>
      </c>
      <c r="C2703" t="s">
        <v>37</v>
      </c>
      <c r="D2703" t="s">
        <v>47</v>
      </c>
      <c r="E2703">
        <v>9</v>
      </c>
      <c r="F2703" t="str">
        <f t="shared" si="42"/>
        <v>Average Per Ton1-in-2August Typical Event Day30% Cycling9</v>
      </c>
      <c r="G2703">
        <v>0.70869950000000004</v>
      </c>
      <c r="H2703">
        <v>0.70869950000000004</v>
      </c>
      <c r="I2703">
        <v>70.911699999999996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1134</v>
      </c>
      <c r="P2703" t="s">
        <v>58</v>
      </c>
      <c r="Q2703" t="s">
        <v>60</v>
      </c>
      <c r="R2703" t="s">
        <v>66</v>
      </c>
    </row>
    <row r="2704" spans="1:18" x14ac:dyDescent="0.25">
      <c r="A2704" t="s">
        <v>28</v>
      </c>
      <c r="B2704" t="s">
        <v>36</v>
      </c>
      <c r="C2704" t="s">
        <v>37</v>
      </c>
      <c r="D2704" t="s">
        <v>47</v>
      </c>
      <c r="E2704">
        <v>9</v>
      </c>
      <c r="F2704" t="str">
        <f t="shared" si="42"/>
        <v>Average Per Premise1-in-2August Typical Event Day30% Cycling9</v>
      </c>
      <c r="G2704">
        <v>7.8397540000000001</v>
      </c>
      <c r="H2704">
        <v>7.8397540000000001</v>
      </c>
      <c r="I2704">
        <v>70.911699999999996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1134</v>
      </c>
      <c r="P2704" t="s">
        <v>58</v>
      </c>
      <c r="Q2704" t="s">
        <v>60</v>
      </c>
      <c r="R2704" t="s">
        <v>66</v>
      </c>
    </row>
    <row r="2705" spans="1:18" x14ac:dyDescent="0.25">
      <c r="A2705" t="s">
        <v>29</v>
      </c>
      <c r="B2705" t="s">
        <v>36</v>
      </c>
      <c r="C2705" t="s">
        <v>37</v>
      </c>
      <c r="D2705" t="s">
        <v>47</v>
      </c>
      <c r="E2705">
        <v>9</v>
      </c>
      <c r="F2705" t="str">
        <f t="shared" si="42"/>
        <v>Average Per Device1-in-2August Typical Event Day30% Cycling9</v>
      </c>
      <c r="G2705">
        <v>2.7413750000000001</v>
      </c>
      <c r="H2705">
        <v>2.7413759999999998</v>
      </c>
      <c r="I2705">
        <v>70.911699999999996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1134</v>
      </c>
      <c r="P2705" t="s">
        <v>58</v>
      </c>
      <c r="Q2705" t="s">
        <v>60</v>
      </c>
      <c r="R2705" t="s">
        <v>66</v>
      </c>
    </row>
    <row r="2706" spans="1:18" x14ac:dyDescent="0.25">
      <c r="A2706" t="s">
        <v>43</v>
      </c>
      <c r="B2706" t="s">
        <v>36</v>
      </c>
      <c r="C2706" t="s">
        <v>37</v>
      </c>
      <c r="D2706" t="s">
        <v>47</v>
      </c>
      <c r="E2706">
        <v>9</v>
      </c>
      <c r="F2706" t="str">
        <f t="shared" si="42"/>
        <v>Aggregate1-in-2August Typical Event Day30% Cycling9</v>
      </c>
      <c r="G2706">
        <v>8.8902809999999999</v>
      </c>
      <c r="H2706">
        <v>8.8902809999999999</v>
      </c>
      <c r="I2706">
        <v>70.911699999999996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1134</v>
      </c>
      <c r="P2706" t="s">
        <v>58</v>
      </c>
      <c r="Q2706" t="s">
        <v>60</v>
      </c>
      <c r="R2706" t="s">
        <v>66</v>
      </c>
    </row>
    <row r="2707" spans="1:18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0.61481600000000003</v>
      </c>
      <c r="H2707">
        <v>0.61481589999999997</v>
      </c>
      <c r="I2707">
        <v>70.490700000000004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3540</v>
      </c>
      <c r="P2707" t="s">
        <v>58</v>
      </c>
      <c r="Q2707" t="s">
        <v>60</v>
      </c>
      <c r="R2707" t="s">
        <v>66</v>
      </c>
    </row>
    <row r="2708" spans="1:18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5.1871530000000003</v>
      </c>
      <c r="H2708">
        <v>5.1871530000000003</v>
      </c>
      <c r="I2708">
        <v>70.490700000000004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3540</v>
      </c>
      <c r="P2708" t="s">
        <v>58</v>
      </c>
      <c r="Q2708" t="s">
        <v>60</v>
      </c>
      <c r="R2708" t="s">
        <v>66</v>
      </c>
    </row>
    <row r="2709" spans="1:18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2.3568889999999998</v>
      </c>
      <c r="H2709">
        <v>2.3568889999999998</v>
      </c>
      <c r="I2709">
        <v>70.490700000000004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3540</v>
      </c>
      <c r="P2709" t="s">
        <v>58</v>
      </c>
      <c r="Q2709" t="s">
        <v>60</v>
      </c>
      <c r="R2709" t="s">
        <v>66</v>
      </c>
    </row>
    <row r="2710" spans="1:18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18.36252</v>
      </c>
      <c r="H2710">
        <v>18.36252</v>
      </c>
      <c r="I2710">
        <v>70.490700000000004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3540</v>
      </c>
      <c r="P2710" t="s">
        <v>58</v>
      </c>
      <c r="Q2710" t="s">
        <v>60</v>
      </c>
      <c r="R2710" t="s">
        <v>66</v>
      </c>
    </row>
    <row r="2711" spans="1:18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0.63759209999999999</v>
      </c>
      <c r="H2711">
        <v>0.63759209999999999</v>
      </c>
      <c r="I2711">
        <v>70.592799999999997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4674</v>
      </c>
      <c r="P2711" t="s">
        <v>58</v>
      </c>
      <c r="Q2711" t="s">
        <v>60</v>
      </c>
    </row>
    <row r="2712" spans="1:18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5.7854190000000001</v>
      </c>
      <c r="H2712">
        <v>5.7854179999999999</v>
      </c>
      <c r="I2712">
        <v>70.592799999999997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4674</v>
      </c>
      <c r="P2712" t="s">
        <v>58</v>
      </c>
      <c r="Q2712" t="s">
        <v>60</v>
      </c>
    </row>
    <row r="2713" spans="1:18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2.4507020000000002</v>
      </c>
      <c r="H2713">
        <v>2.4507020000000002</v>
      </c>
      <c r="I2713">
        <v>70.592799999999997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4674</v>
      </c>
      <c r="P2713" t="s">
        <v>58</v>
      </c>
      <c r="Q2713" t="s">
        <v>60</v>
      </c>
    </row>
    <row r="2714" spans="1:18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27.041049999999998</v>
      </c>
      <c r="H2714">
        <v>27.041049999999998</v>
      </c>
      <c r="I2714">
        <v>70.592799999999997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4674</v>
      </c>
      <c r="P2714" t="s">
        <v>58</v>
      </c>
      <c r="Q2714" t="s">
        <v>60</v>
      </c>
    </row>
    <row r="2715" spans="1:18" x14ac:dyDescent="0.25">
      <c r="A2715" t="s">
        <v>30</v>
      </c>
      <c r="B2715" t="s">
        <v>36</v>
      </c>
      <c r="C2715" t="s">
        <v>49</v>
      </c>
      <c r="D2715" t="s">
        <v>47</v>
      </c>
      <c r="E2715">
        <v>9</v>
      </c>
      <c r="F2715" t="str">
        <f t="shared" si="42"/>
        <v>Average Per Ton1-in-2July Monthly System Peak Day30% Cycling9</v>
      </c>
      <c r="G2715">
        <v>0.70549030000000001</v>
      </c>
      <c r="H2715">
        <v>0.70549030000000001</v>
      </c>
      <c r="I2715">
        <v>72.073400000000007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1134</v>
      </c>
      <c r="P2715" t="s">
        <v>58</v>
      </c>
      <c r="Q2715" t="s">
        <v>60</v>
      </c>
      <c r="R2715" t="s">
        <v>67</v>
      </c>
    </row>
    <row r="2716" spans="1:18" x14ac:dyDescent="0.25">
      <c r="A2716" t="s">
        <v>28</v>
      </c>
      <c r="B2716" t="s">
        <v>36</v>
      </c>
      <c r="C2716" t="s">
        <v>49</v>
      </c>
      <c r="D2716" t="s">
        <v>47</v>
      </c>
      <c r="E2716">
        <v>9</v>
      </c>
      <c r="F2716" t="str">
        <f t="shared" si="42"/>
        <v>Average Per Premise1-in-2July Monthly System Peak Day30% Cycling9</v>
      </c>
      <c r="G2716">
        <v>7.8042530000000001</v>
      </c>
      <c r="H2716">
        <v>7.8042530000000001</v>
      </c>
      <c r="I2716">
        <v>72.073400000000007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1134</v>
      </c>
      <c r="P2716" t="s">
        <v>58</v>
      </c>
      <c r="Q2716" t="s">
        <v>60</v>
      </c>
      <c r="R2716" t="s">
        <v>67</v>
      </c>
    </row>
    <row r="2717" spans="1:18" x14ac:dyDescent="0.25">
      <c r="A2717" t="s">
        <v>29</v>
      </c>
      <c r="B2717" t="s">
        <v>36</v>
      </c>
      <c r="C2717" t="s">
        <v>49</v>
      </c>
      <c r="D2717" t="s">
        <v>47</v>
      </c>
      <c r="E2717">
        <v>9</v>
      </c>
      <c r="F2717" t="str">
        <f t="shared" si="42"/>
        <v>Average Per Device1-in-2July Monthly System Peak Day30% Cycling9</v>
      </c>
      <c r="G2717">
        <v>2.7289620000000001</v>
      </c>
      <c r="H2717">
        <v>2.7289620000000001</v>
      </c>
      <c r="I2717">
        <v>72.073400000000007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1134</v>
      </c>
      <c r="P2717" t="s">
        <v>58</v>
      </c>
      <c r="Q2717" t="s">
        <v>60</v>
      </c>
      <c r="R2717" t="s">
        <v>67</v>
      </c>
    </row>
    <row r="2718" spans="1:18" x14ac:dyDescent="0.25">
      <c r="A2718" t="s">
        <v>43</v>
      </c>
      <c r="B2718" t="s">
        <v>36</v>
      </c>
      <c r="C2718" t="s">
        <v>49</v>
      </c>
      <c r="D2718" t="s">
        <v>47</v>
      </c>
      <c r="E2718">
        <v>9</v>
      </c>
      <c r="F2718" t="str">
        <f t="shared" si="42"/>
        <v>Aggregate1-in-2July Monthly System Peak Day30% Cycling9</v>
      </c>
      <c r="G2718">
        <v>8.8500230000000002</v>
      </c>
      <c r="H2718">
        <v>8.8500230000000002</v>
      </c>
      <c r="I2718">
        <v>72.073400000000007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1134</v>
      </c>
      <c r="P2718" t="s">
        <v>58</v>
      </c>
      <c r="Q2718" t="s">
        <v>60</v>
      </c>
      <c r="R2718" t="s">
        <v>67</v>
      </c>
    </row>
    <row r="2719" spans="1:18" x14ac:dyDescent="0.25">
      <c r="A2719" t="s">
        <v>30</v>
      </c>
      <c r="B2719" t="s">
        <v>36</v>
      </c>
      <c r="C2719" t="s">
        <v>49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0.60719509999999999</v>
      </c>
      <c r="H2719">
        <v>0.60719509999999999</v>
      </c>
      <c r="I2719">
        <v>71.392700000000005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3540</v>
      </c>
      <c r="P2719" t="s">
        <v>58</v>
      </c>
      <c r="Q2719" t="s">
        <v>60</v>
      </c>
      <c r="R2719" t="s">
        <v>67</v>
      </c>
    </row>
    <row r="2720" spans="1:18" x14ac:dyDescent="0.25">
      <c r="A2720" t="s">
        <v>28</v>
      </c>
      <c r="B2720" t="s">
        <v>36</v>
      </c>
      <c r="C2720" t="s">
        <v>49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5.1228569999999998</v>
      </c>
      <c r="H2720">
        <v>5.1228569999999998</v>
      </c>
      <c r="I2720">
        <v>71.392700000000005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3540</v>
      </c>
      <c r="P2720" t="s">
        <v>58</v>
      </c>
      <c r="Q2720" t="s">
        <v>60</v>
      </c>
      <c r="R2720" t="s">
        <v>67</v>
      </c>
    </row>
    <row r="2721" spans="1:18" x14ac:dyDescent="0.25">
      <c r="A2721" t="s">
        <v>29</v>
      </c>
      <c r="B2721" t="s">
        <v>36</v>
      </c>
      <c r="C2721" t="s">
        <v>49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2.3276750000000002</v>
      </c>
      <c r="H2721">
        <v>2.3276750000000002</v>
      </c>
      <c r="I2721">
        <v>71.392700000000005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3540</v>
      </c>
      <c r="P2721" t="s">
        <v>58</v>
      </c>
      <c r="Q2721" t="s">
        <v>60</v>
      </c>
      <c r="R2721" t="s">
        <v>67</v>
      </c>
    </row>
    <row r="2722" spans="1:18" x14ac:dyDescent="0.25">
      <c r="A2722" t="s">
        <v>43</v>
      </c>
      <c r="B2722" t="s">
        <v>36</v>
      </c>
      <c r="C2722" t="s">
        <v>49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18.134910000000001</v>
      </c>
      <c r="H2722">
        <v>18.134910000000001</v>
      </c>
      <c r="I2722">
        <v>71.392700000000005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3540</v>
      </c>
      <c r="P2722" t="s">
        <v>58</v>
      </c>
      <c r="Q2722" t="s">
        <v>60</v>
      </c>
      <c r="R2722" t="s">
        <v>67</v>
      </c>
    </row>
    <row r="2723" spans="1:18" x14ac:dyDescent="0.25">
      <c r="A2723" t="s">
        <v>30</v>
      </c>
      <c r="B2723" t="s">
        <v>36</v>
      </c>
      <c r="C2723" t="s">
        <v>49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0.63104150000000003</v>
      </c>
      <c r="H2723">
        <v>0.63104150000000003</v>
      </c>
      <c r="I2723">
        <v>71.5578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4674</v>
      </c>
      <c r="P2723" t="s">
        <v>58</v>
      </c>
      <c r="Q2723" t="s">
        <v>60</v>
      </c>
    </row>
    <row r="2724" spans="1:18" x14ac:dyDescent="0.25">
      <c r="A2724" t="s">
        <v>28</v>
      </c>
      <c r="B2724" t="s">
        <v>36</v>
      </c>
      <c r="C2724" t="s">
        <v>49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5.7259799999999998</v>
      </c>
      <c r="H2724">
        <v>5.7259799999999998</v>
      </c>
      <c r="I2724">
        <v>71.5578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4674</v>
      </c>
      <c r="P2724" t="s">
        <v>58</v>
      </c>
      <c r="Q2724" t="s">
        <v>60</v>
      </c>
    </row>
    <row r="2725" spans="1:18" x14ac:dyDescent="0.25">
      <c r="A2725" t="s">
        <v>29</v>
      </c>
      <c r="B2725" t="s">
        <v>36</v>
      </c>
      <c r="C2725" t="s">
        <v>49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2.4255239999999998</v>
      </c>
      <c r="H2725">
        <v>2.4255239999999998</v>
      </c>
      <c r="I2725">
        <v>71.5578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4674</v>
      </c>
      <c r="P2725" t="s">
        <v>58</v>
      </c>
      <c r="Q2725" t="s">
        <v>60</v>
      </c>
    </row>
    <row r="2726" spans="1:18" x14ac:dyDescent="0.25">
      <c r="A2726" t="s">
        <v>43</v>
      </c>
      <c r="B2726" t="s">
        <v>36</v>
      </c>
      <c r="C2726" t="s">
        <v>49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26.76323</v>
      </c>
      <c r="H2726">
        <v>26.76323</v>
      </c>
      <c r="I2726">
        <v>71.5578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4674</v>
      </c>
      <c r="P2726" t="s">
        <v>58</v>
      </c>
      <c r="Q2726" t="s">
        <v>60</v>
      </c>
    </row>
    <row r="2727" spans="1:18" x14ac:dyDescent="0.25">
      <c r="A2727" t="s">
        <v>30</v>
      </c>
      <c r="B2727" t="s">
        <v>36</v>
      </c>
      <c r="C2727" t="s">
        <v>50</v>
      </c>
      <c r="D2727" t="s">
        <v>47</v>
      </c>
      <c r="E2727">
        <v>9</v>
      </c>
      <c r="F2727" t="str">
        <f t="shared" si="42"/>
        <v>Average Per Ton1-in-2June Monthly System Peak Day30% Cycling9</v>
      </c>
      <c r="G2727">
        <v>0.67246220000000001</v>
      </c>
      <c r="H2727">
        <v>0.67246209999999995</v>
      </c>
      <c r="I2727">
        <v>66.756900000000002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1134</v>
      </c>
      <c r="P2727" t="s">
        <v>58</v>
      </c>
      <c r="Q2727" t="s">
        <v>60</v>
      </c>
      <c r="R2727" t="s">
        <v>68</v>
      </c>
    </row>
    <row r="2728" spans="1:18" x14ac:dyDescent="0.25">
      <c r="A2728" t="s">
        <v>28</v>
      </c>
      <c r="B2728" t="s">
        <v>36</v>
      </c>
      <c r="C2728" t="s">
        <v>50</v>
      </c>
      <c r="D2728" t="s">
        <v>47</v>
      </c>
      <c r="E2728">
        <v>9</v>
      </c>
      <c r="F2728" t="str">
        <f t="shared" si="42"/>
        <v>Average Per Premise1-in-2June Monthly System Peak Day30% Cycling9</v>
      </c>
      <c r="G2728">
        <v>7.4388909999999999</v>
      </c>
      <c r="H2728">
        <v>7.4388899999999998</v>
      </c>
      <c r="I2728">
        <v>66.756900000000002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1134</v>
      </c>
      <c r="P2728" t="s">
        <v>58</v>
      </c>
      <c r="Q2728" t="s">
        <v>60</v>
      </c>
      <c r="R2728" t="s">
        <v>68</v>
      </c>
    </row>
    <row r="2729" spans="1:18" x14ac:dyDescent="0.25">
      <c r="A2729" t="s">
        <v>29</v>
      </c>
      <c r="B2729" t="s">
        <v>36</v>
      </c>
      <c r="C2729" t="s">
        <v>50</v>
      </c>
      <c r="D2729" t="s">
        <v>47</v>
      </c>
      <c r="E2729">
        <v>9</v>
      </c>
      <c r="F2729" t="str">
        <f t="shared" si="42"/>
        <v>Average Per Device1-in-2June Monthly System Peak Day30% Cycling9</v>
      </c>
      <c r="G2729">
        <v>2.6012029999999999</v>
      </c>
      <c r="H2729">
        <v>2.6012029999999999</v>
      </c>
      <c r="I2729">
        <v>66.756900000000002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1134</v>
      </c>
      <c r="P2729" t="s">
        <v>58</v>
      </c>
      <c r="Q2729" t="s">
        <v>60</v>
      </c>
      <c r="R2729" t="s">
        <v>68</v>
      </c>
    </row>
    <row r="2730" spans="1:18" x14ac:dyDescent="0.25">
      <c r="A2730" t="s">
        <v>43</v>
      </c>
      <c r="B2730" t="s">
        <v>36</v>
      </c>
      <c r="C2730" t="s">
        <v>50</v>
      </c>
      <c r="D2730" t="s">
        <v>47</v>
      </c>
      <c r="E2730">
        <v>9</v>
      </c>
      <c r="F2730" t="str">
        <f t="shared" si="42"/>
        <v>Aggregate1-in-2June Monthly System Peak Day30% Cycling9</v>
      </c>
      <c r="G2730">
        <v>8.4357019999999991</v>
      </c>
      <c r="H2730">
        <v>8.4357019999999991</v>
      </c>
      <c r="I2730">
        <v>66.756900000000002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1134</v>
      </c>
      <c r="P2730" t="s">
        <v>58</v>
      </c>
      <c r="Q2730" t="s">
        <v>60</v>
      </c>
      <c r="R2730" t="s">
        <v>68</v>
      </c>
    </row>
    <row r="2731" spans="1:18" x14ac:dyDescent="0.25">
      <c r="A2731" t="s">
        <v>30</v>
      </c>
      <c r="B2731" t="s">
        <v>36</v>
      </c>
      <c r="C2731" t="s">
        <v>50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0.54753320000000005</v>
      </c>
      <c r="H2731">
        <v>0.54753320000000005</v>
      </c>
      <c r="I2731">
        <v>66.618600000000001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3540</v>
      </c>
      <c r="P2731" t="s">
        <v>58</v>
      </c>
      <c r="Q2731" t="s">
        <v>60</v>
      </c>
      <c r="R2731" t="s">
        <v>68</v>
      </c>
    </row>
    <row r="2732" spans="1:18" x14ac:dyDescent="0.25">
      <c r="A2732" t="s">
        <v>28</v>
      </c>
      <c r="B2732" t="s">
        <v>36</v>
      </c>
      <c r="C2732" t="s">
        <v>50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4.6194940000000004</v>
      </c>
      <c r="H2732">
        <v>4.6194940000000004</v>
      </c>
      <c r="I2732">
        <v>66.618600000000001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3540</v>
      </c>
      <c r="P2732" t="s">
        <v>58</v>
      </c>
      <c r="Q2732" t="s">
        <v>60</v>
      </c>
      <c r="R2732" t="s">
        <v>68</v>
      </c>
    </row>
    <row r="2733" spans="1:18" x14ac:dyDescent="0.25">
      <c r="A2733" t="s">
        <v>29</v>
      </c>
      <c r="B2733" t="s">
        <v>36</v>
      </c>
      <c r="C2733" t="s">
        <v>50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2.0989620000000002</v>
      </c>
      <c r="H2733">
        <v>2.0989620000000002</v>
      </c>
      <c r="I2733">
        <v>66.618600000000001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3540</v>
      </c>
      <c r="P2733" t="s">
        <v>58</v>
      </c>
      <c r="Q2733" t="s">
        <v>60</v>
      </c>
      <c r="R2733" t="s">
        <v>68</v>
      </c>
    </row>
    <row r="2734" spans="1:18" x14ac:dyDescent="0.25">
      <c r="A2734" t="s">
        <v>43</v>
      </c>
      <c r="B2734" t="s">
        <v>36</v>
      </c>
      <c r="C2734" t="s">
        <v>50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16.353010000000001</v>
      </c>
      <c r="H2734">
        <v>16.353010000000001</v>
      </c>
      <c r="I2734">
        <v>66.618600000000001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3540</v>
      </c>
      <c r="P2734" t="s">
        <v>58</v>
      </c>
      <c r="Q2734" t="s">
        <v>60</v>
      </c>
      <c r="R2734" t="s">
        <v>68</v>
      </c>
    </row>
    <row r="2735" spans="1:18" x14ac:dyDescent="0.25">
      <c r="A2735" t="s">
        <v>30</v>
      </c>
      <c r="B2735" t="s">
        <v>36</v>
      </c>
      <c r="C2735" t="s">
        <v>50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0.57784100000000005</v>
      </c>
      <c r="H2735">
        <v>0.57784100000000005</v>
      </c>
      <c r="I2735">
        <v>66.652100000000004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4674</v>
      </c>
      <c r="P2735" t="s">
        <v>58</v>
      </c>
      <c r="Q2735" t="s">
        <v>60</v>
      </c>
    </row>
    <row r="2736" spans="1:18" x14ac:dyDescent="0.25">
      <c r="A2736" t="s">
        <v>28</v>
      </c>
      <c r="B2736" t="s">
        <v>36</v>
      </c>
      <c r="C2736" t="s">
        <v>50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5.2432460000000001</v>
      </c>
      <c r="H2736">
        <v>5.2432449999999999</v>
      </c>
      <c r="I2736">
        <v>66.652100000000004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4674</v>
      </c>
      <c r="P2736" t="s">
        <v>58</v>
      </c>
      <c r="Q2736" t="s">
        <v>60</v>
      </c>
    </row>
    <row r="2737" spans="1:18" x14ac:dyDescent="0.25">
      <c r="A2737" t="s">
        <v>29</v>
      </c>
      <c r="B2737" t="s">
        <v>36</v>
      </c>
      <c r="C2737" t="s">
        <v>50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2.2210380000000001</v>
      </c>
      <c r="H2737">
        <v>2.2210369999999999</v>
      </c>
      <c r="I2737">
        <v>66.652100000000004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4674</v>
      </c>
      <c r="P2737" t="s">
        <v>58</v>
      </c>
      <c r="Q2737" t="s">
        <v>60</v>
      </c>
    </row>
    <row r="2738" spans="1:18" x14ac:dyDescent="0.25">
      <c r="A2738" t="s">
        <v>43</v>
      </c>
      <c r="B2738" t="s">
        <v>36</v>
      </c>
      <c r="C2738" t="s">
        <v>50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24.506930000000001</v>
      </c>
      <c r="H2738">
        <v>24.506930000000001</v>
      </c>
      <c r="I2738">
        <v>66.652100000000004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4674</v>
      </c>
      <c r="P2738" t="s">
        <v>58</v>
      </c>
      <c r="Q2738" t="s">
        <v>60</v>
      </c>
    </row>
    <row r="2739" spans="1:18" x14ac:dyDescent="0.25">
      <c r="A2739" t="s">
        <v>30</v>
      </c>
      <c r="B2739" t="s">
        <v>36</v>
      </c>
      <c r="C2739" t="s">
        <v>51</v>
      </c>
      <c r="D2739" t="s">
        <v>47</v>
      </c>
      <c r="E2739">
        <v>9</v>
      </c>
      <c r="F2739" t="str">
        <f t="shared" si="42"/>
        <v>Average Per Ton1-in-2May Monthly System Peak Day30% Cycling9</v>
      </c>
      <c r="G2739">
        <v>0.67127599999999998</v>
      </c>
      <c r="H2739">
        <v>0.67127610000000004</v>
      </c>
      <c r="I2739">
        <v>68.308700000000002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1134</v>
      </c>
      <c r="P2739" t="s">
        <v>58</v>
      </c>
      <c r="Q2739" t="s">
        <v>60</v>
      </c>
      <c r="R2739" t="s">
        <v>69</v>
      </c>
    </row>
    <row r="2740" spans="1:18" x14ac:dyDescent="0.25">
      <c r="A2740" t="s">
        <v>28</v>
      </c>
      <c r="B2740" t="s">
        <v>36</v>
      </c>
      <c r="C2740" t="s">
        <v>51</v>
      </c>
      <c r="D2740" t="s">
        <v>47</v>
      </c>
      <c r="E2740">
        <v>9</v>
      </c>
      <c r="F2740" t="str">
        <f t="shared" si="42"/>
        <v>Average Per Premise1-in-2May Monthly System Peak Day30% Cycling9</v>
      </c>
      <c r="G2740">
        <v>7.4257689999999998</v>
      </c>
      <c r="H2740">
        <v>7.42577</v>
      </c>
      <c r="I2740">
        <v>68.308700000000002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1134</v>
      </c>
      <c r="P2740" t="s">
        <v>58</v>
      </c>
      <c r="Q2740" t="s">
        <v>60</v>
      </c>
      <c r="R2740" t="s">
        <v>69</v>
      </c>
    </row>
    <row r="2741" spans="1:18" x14ac:dyDescent="0.25">
      <c r="A2741" t="s">
        <v>29</v>
      </c>
      <c r="B2741" t="s">
        <v>36</v>
      </c>
      <c r="C2741" t="s">
        <v>51</v>
      </c>
      <c r="D2741" t="s">
        <v>47</v>
      </c>
      <c r="E2741">
        <v>9</v>
      </c>
      <c r="F2741" t="str">
        <f t="shared" si="42"/>
        <v>Average Per Device1-in-2May Monthly System Peak Day30% Cycling9</v>
      </c>
      <c r="G2741">
        <v>2.5966149999999999</v>
      </c>
      <c r="H2741">
        <v>2.5966149999999999</v>
      </c>
      <c r="I2741">
        <v>68.308700000000002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1134</v>
      </c>
      <c r="P2741" t="s">
        <v>58</v>
      </c>
      <c r="Q2741" t="s">
        <v>60</v>
      </c>
      <c r="R2741" t="s">
        <v>69</v>
      </c>
    </row>
    <row r="2742" spans="1:18" x14ac:dyDescent="0.25">
      <c r="A2742" t="s">
        <v>43</v>
      </c>
      <c r="B2742" t="s">
        <v>36</v>
      </c>
      <c r="C2742" t="s">
        <v>51</v>
      </c>
      <c r="D2742" t="s">
        <v>47</v>
      </c>
      <c r="E2742">
        <v>9</v>
      </c>
      <c r="F2742" t="str">
        <f t="shared" si="42"/>
        <v>Aggregate1-in-2May Monthly System Peak Day30% Cycling9</v>
      </c>
      <c r="G2742">
        <v>8.4208219999999994</v>
      </c>
      <c r="H2742">
        <v>8.4208230000000004</v>
      </c>
      <c r="I2742">
        <v>68.308700000000002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1134</v>
      </c>
      <c r="P2742" t="s">
        <v>58</v>
      </c>
      <c r="Q2742" t="s">
        <v>60</v>
      </c>
      <c r="R2742" t="s">
        <v>69</v>
      </c>
    </row>
    <row r="2743" spans="1:18" x14ac:dyDescent="0.25">
      <c r="A2743" t="s">
        <v>30</v>
      </c>
      <c r="B2743" t="s">
        <v>36</v>
      </c>
      <c r="C2743" t="s">
        <v>51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0.54309320000000005</v>
      </c>
      <c r="H2743">
        <v>0.54309320000000005</v>
      </c>
      <c r="I2743">
        <v>67.764099999999999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3540</v>
      </c>
      <c r="P2743" t="s">
        <v>58</v>
      </c>
      <c r="Q2743" t="s">
        <v>60</v>
      </c>
      <c r="R2743" t="s">
        <v>69</v>
      </c>
    </row>
    <row r="2744" spans="1:18" x14ac:dyDescent="0.25">
      <c r="A2744" t="s">
        <v>28</v>
      </c>
      <c r="B2744" t="s">
        <v>36</v>
      </c>
      <c r="C2744" t="s">
        <v>51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4.5820340000000002</v>
      </c>
      <c r="H2744">
        <v>4.5820340000000002</v>
      </c>
      <c r="I2744">
        <v>67.764099999999999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3540</v>
      </c>
      <c r="P2744" t="s">
        <v>58</v>
      </c>
      <c r="Q2744" t="s">
        <v>60</v>
      </c>
      <c r="R2744" t="s">
        <v>69</v>
      </c>
    </row>
    <row r="2745" spans="1:18" x14ac:dyDescent="0.25">
      <c r="A2745" t="s">
        <v>29</v>
      </c>
      <c r="B2745" t="s">
        <v>36</v>
      </c>
      <c r="C2745" t="s">
        <v>51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2.081941</v>
      </c>
      <c r="H2745">
        <v>2.081941</v>
      </c>
      <c r="I2745">
        <v>67.764099999999999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3540</v>
      </c>
      <c r="P2745" t="s">
        <v>58</v>
      </c>
      <c r="Q2745" t="s">
        <v>60</v>
      </c>
      <c r="R2745" t="s">
        <v>69</v>
      </c>
    </row>
    <row r="2746" spans="1:18" x14ac:dyDescent="0.25">
      <c r="A2746" t="s">
        <v>43</v>
      </c>
      <c r="B2746" t="s">
        <v>36</v>
      </c>
      <c r="C2746" t="s">
        <v>51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16.220400000000001</v>
      </c>
      <c r="H2746">
        <v>16.220400000000001</v>
      </c>
      <c r="I2746">
        <v>67.764099999999999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3540</v>
      </c>
      <c r="P2746" t="s">
        <v>58</v>
      </c>
      <c r="Q2746" t="s">
        <v>60</v>
      </c>
      <c r="R2746" t="s">
        <v>69</v>
      </c>
    </row>
    <row r="2747" spans="1:18" x14ac:dyDescent="0.25">
      <c r="A2747" t="s">
        <v>30</v>
      </c>
      <c r="B2747" t="s">
        <v>36</v>
      </c>
      <c r="C2747" t="s">
        <v>51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0.57419039999999999</v>
      </c>
      <c r="H2747">
        <v>0.57419039999999999</v>
      </c>
      <c r="I2747">
        <v>67.896199999999993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4674</v>
      </c>
      <c r="P2747" t="s">
        <v>58</v>
      </c>
      <c r="Q2747" t="s">
        <v>60</v>
      </c>
    </row>
    <row r="2748" spans="1:18" x14ac:dyDescent="0.25">
      <c r="A2748" t="s">
        <v>28</v>
      </c>
      <c r="B2748" t="s">
        <v>36</v>
      </c>
      <c r="C2748" t="s">
        <v>51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5.2101199999999999</v>
      </c>
      <c r="H2748">
        <v>5.2101199999999999</v>
      </c>
      <c r="I2748">
        <v>67.896199999999993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4674</v>
      </c>
      <c r="P2748" t="s">
        <v>58</v>
      </c>
      <c r="Q2748" t="s">
        <v>60</v>
      </c>
    </row>
    <row r="2749" spans="1:18" x14ac:dyDescent="0.25">
      <c r="A2749" t="s">
        <v>29</v>
      </c>
      <c r="B2749" t="s">
        <v>36</v>
      </c>
      <c r="C2749" t="s">
        <v>51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2.2070059999999998</v>
      </c>
      <c r="H2749">
        <v>2.2070059999999998</v>
      </c>
      <c r="I2749">
        <v>67.896199999999993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4674</v>
      </c>
      <c r="P2749" t="s">
        <v>58</v>
      </c>
      <c r="Q2749" t="s">
        <v>60</v>
      </c>
    </row>
    <row r="2750" spans="1:18" x14ac:dyDescent="0.25">
      <c r="A2750" t="s">
        <v>43</v>
      </c>
      <c r="B2750" t="s">
        <v>36</v>
      </c>
      <c r="C2750" t="s">
        <v>51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24.3521</v>
      </c>
      <c r="H2750">
        <v>24.3521</v>
      </c>
      <c r="I2750">
        <v>67.896199999999993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4674</v>
      </c>
      <c r="P2750" t="s">
        <v>58</v>
      </c>
      <c r="Q2750" t="s">
        <v>60</v>
      </c>
    </row>
    <row r="2751" spans="1:18" x14ac:dyDescent="0.25">
      <c r="A2751" t="s">
        <v>30</v>
      </c>
      <c r="B2751" t="s">
        <v>36</v>
      </c>
      <c r="C2751" t="s">
        <v>52</v>
      </c>
      <c r="D2751" t="s">
        <v>47</v>
      </c>
      <c r="E2751">
        <v>9</v>
      </c>
      <c r="F2751" t="str">
        <f t="shared" si="42"/>
        <v>Average Per Ton1-in-2October Monthly System Peak Day30% Cycling9</v>
      </c>
      <c r="G2751">
        <v>0.6957622</v>
      </c>
      <c r="H2751">
        <v>0.6957622</v>
      </c>
      <c r="I2751">
        <v>68.394999999999996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1134</v>
      </c>
      <c r="P2751" t="s">
        <v>58</v>
      </c>
      <c r="Q2751" t="s">
        <v>60</v>
      </c>
      <c r="R2751" t="s">
        <v>70</v>
      </c>
    </row>
    <row r="2752" spans="1:18" x14ac:dyDescent="0.25">
      <c r="A2752" t="s">
        <v>28</v>
      </c>
      <c r="B2752" t="s">
        <v>36</v>
      </c>
      <c r="C2752" t="s">
        <v>52</v>
      </c>
      <c r="D2752" t="s">
        <v>47</v>
      </c>
      <c r="E2752">
        <v>9</v>
      </c>
      <c r="F2752" t="str">
        <f t="shared" si="42"/>
        <v>Average Per Premise1-in-2October Monthly System Peak Day30% Cycling9</v>
      </c>
      <c r="G2752">
        <v>7.6966400000000004</v>
      </c>
      <c r="H2752">
        <v>7.6966400000000004</v>
      </c>
      <c r="I2752">
        <v>68.394999999999996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1134</v>
      </c>
      <c r="P2752" t="s">
        <v>58</v>
      </c>
      <c r="Q2752" t="s">
        <v>60</v>
      </c>
      <c r="R2752" t="s">
        <v>70</v>
      </c>
    </row>
    <row r="2753" spans="1:18" x14ac:dyDescent="0.25">
      <c r="A2753" t="s">
        <v>29</v>
      </c>
      <c r="B2753" t="s">
        <v>36</v>
      </c>
      <c r="C2753" t="s">
        <v>52</v>
      </c>
      <c r="D2753" t="s">
        <v>47</v>
      </c>
      <c r="E2753">
        <v>9</v>
      </c>
      <c r="F2753" t="str">
        <f t="shared" si="42"/>
        <v>Average Per Device1-in-2October Monthly System Peak Day30% Cycling9</v>
      </c>
      <c r="G2753">
        <v>2.6913320000000001</v>
      </c>
      <c r="H2753">
        <v>2.6913320000000001</v>
      </c>
      <c r="I2753">
        <v>68.394999999999996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1134</v>
      </c>
      <c r="P2753" t="s">
        <v>58</v>
      </c>
      <c r="Q2753" t="s">
        <v>60</v>
      </c>
      <c r="R2753" t="s">
        <v>70</v>
      </c>
    </row>
    <row r="2754" spans="1:18" x14ac:dyDescent="0.25">
      <c r="A2754" t="s">
        <v>43</v>
      </c>
      <c r="B2754" t="s">
        <v>36</v>
      </c>
      <c r="C2754" t="s">
        <v>52</v>
      </c>
      <c r="D2754" t="s">
        <v>47</v>
      </c>
      <c r="E2754">
        <v>9</v>
      </c>
      <c r="F2754" t="str">
        <f t="shared" si="42"/>
        <v>Aggregate1-in-2October Monthly System Peak Day30% Cycling9</v>
      </c>
      <c r="G2754">
        <v>8.7279890000000009</v>
      </c>
      <c r="H2754">
        <v>8.7279900000000001</v>
      </c>
      <c r="I2754">
        <v>68.394999999999996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1134</v>
      </c>
      <c r="P2754" t="s">
        <v>58</v>
      </c>
      <c r="Q2754" t="s">
        <v>60</v>
      </c>
      <c r="R2754" t="s">
        <v>70</v>
      </c>
    </row>
    <row r="2755" spans="1:18" x14ac:dyDescent="0.25">
      <c r="A2755" t="s">
        <v>30</v>
      </c>
      <c r="B2755" t="s">
        <v>36</v>
      </c>
      <c r="C2755" t="s">
        <v>52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0.58998410000000001</v>
      </c>
      <c r="H2755">
        <v>0.58998410000000001</v>
      </c>
      <c r="I2755">
        <v>68.014899999999997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3540</v>
      </c>
      <c r="P2755" t="s">
        <v>58</v>
      </c>
      <c r="Q2755" t="s">
        <v>60</v>
      </c>
      <c r="R2755" t="s">
        <v>70</v>
      </c>
    </row>
    <row r="2756" spans="1:18" x14ac:dyDescent="0.25">
      <c r="A2756" t="s">
        <v>28</v>
      </c>
      <c r="B2756" t="s">
        <v>36</v>
      </c>
      <c r="C2756" t="s">
        <v>52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4.9776490000000004</v>
      </c>
      <c r="H2756">
        <v>4.9776490000000004</v>
      </c>
      <c r="I2756">
        <v>68.014899999999997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3540</v>
      </c>
      <c r="P2756" t="s">
        <v>58</v>
      </c>
      <c r="Q2756" t="s">
        <v>60</v>
      </c>
      <c r="R2756" t="s">
        <v>70</v>
      </c>
    </row>
    <row r="2757" spans="1:18" x14ac:dyDescent="0.25">
      <c r="A2757" t="s">
        <v>29</v>
      </c>
      <c r="B2757" t="s">
        <v>36</v>
      </c>
      <c r="C2757" t="s">
        <v>52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2.2616960000000002</v>
      </c>
      <c r="H2757">
        <v>2.2616960000000002</v>
      </c>
      <c r="I2757">
        <v>68.014899999999997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3540</v>
      </c>
      <c r="P2757" t="s">
        <v>58</v>
      </c>
      <c r="Q2757" t="s">
        <v>60</v>
      </c>
      <c r="R2757" t="s">
        <v>70</v>
      </c>
    </row>
    <row r="2758" spans="1:18" x14ac:dyDescent="0.25">
      <c r="A2758" t="s">
        <v>43</v>
      </c>
      <c r="B2758" t="s">
        <v>36</v>
      </c>
      <c r="C2758" t="s">
        <v>52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17.62088</v>
      </c>
      <c r="H2758">
        <v>17.62088</v>
      </c>
      <c r="I2758">
        <v>68.014899999999997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3540</v>
      </c>
      <c r="P2758" t="s">
        <v>58</v>
      </c>
      <c r="Q2758" t="s">
        <v>60</v>
      </c>
      <c r="R2758" t="s">
        <v>70</v>
      </c>
    </row>
    <row r="2759" spans="1:18" x14ac:dyDescent="0.25">
      <c r="A2759" t="s">
        <v>30</v>
      </c>
      <c r="B2759" t="s">
        <v>36</v>
      </c>
      <c r="C2759" t="s">
        <v>52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0.61564589999999997</v>
      </c>
      <c r="H2759">
        <v>0.61564589999999997</v>
      </c>
      <c r="I2759">
        <v>68.107100000000003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4674</v>
      </c>
      <c r="P2759" t="s">
        <v>58</v>
      </c>
      <c r="Q2759" t="s">
        <v>60</v>
      </c>
    </row>
    <row r="2760" spans="1:18" x14ac:dyDescent="0.25">
      <c r="A2760" t="s">
        <v>28</v>
      </c>
      <c r="B2760" t="s">
        <v>36</v>
      </c>
      <c r="C2760" t="s">
        <v>52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5.5862809999999996</v>
      </c>
      <c r="H2760">
        <v>5.5862809999999996</v>
      </c>
      <c r="I2760">
        <v>68.107100000000003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4674</v>
      </c>
      <c r="P2760" t="s">
        <v>58</v>
      </c>
      <c r="Q2760" t="s">
        <v>60</v>
      </c>
    </row>
    <row r="2761" spans="1:18" x14ac:dyDescent="0.25">
      <c r="A2761" t="s">
        <v>29</v>
      </c>
      <c r="B2761" t="s">
        <v>36</v>
      </c>
      <c r="C2761" t="s">
        <v>52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2.3663479999999999</v>
      </c>
      <c r="H2761">
        <v>2.3663470000000002</v>
      </c>
      <c r="I2761">
        <v>68.107100000000003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4674</v>
      </c>
      <c r="P2761" t="s">
        <v>58</v>
      </c>
      <c r="Q2761" t="s">
        <v>60</v>
      </c>
    </row>
    <row r="2762" spans="1:18" x14ac:dyDescent="0.25">
      <c r="A2762" t="s">
        <v>43</v>
      </c>
      <c r="B2762" t="s">
        <v>36</v>
      </c>
      <c r="C2762" t="s">
        <v>52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26.110279999999999</v>
      </c>
      <c r="H2762">
        <v>26.110279999999999</v>
      </c>
      <c r="I2762">
        <v>68.107100000000003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4674</v>
      </c>
      <c r="P2762" t="s">
        <v>58</v>
      </c>
      <c r="Q2762" t="s">
        <v>60</v>
      </c>
    </row>
    <row r="2763" spans="1:18" x14ac:dyDescent="0.25">
      <c r="A2763" t="s">
        <v>30</v>
      </c>
      <c r="B2763" t="s">
        <v>36</v>
      </c>
      <c r="C2763" t="s">
        <v>53</v>
      </c>
      <c r="D2763" t="s">
        <v>47</v>
      </c>
      <c r="E2763">
        <v>9</v>
      </c>
      <c r="F2763" t="str">
        <f t="shared" si="43"/>
        <v>Average Per Ton1-in-2September Monthly System Peak Day30% Cycling9</v>
      </c>
      <c r="G2763">
        <v>0.73080659999999997</v>
      </c>
      <c r="H2763">
        <v>0.73080659999999997</v>
      </c>
      <c r="I2763">
        <v>73.491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1134</v>
      </c>
      <c r="P2763" t="s">
        <v>58</v>
      </c>
      <c r="Q2763" t="s">
        <v>60</v>
      </c>
      <c r="R2763" t="s">
        <v>71</v>
      </c>
    </row>
    <row r="2764" spans="1:18" x14ac:dyDescent="0.25">
      <c r="A2764" t="s">
        <v>28</v>
      </c>
      <c r="B2764" t="s">
        <v>36</v>
      </c>
      <c r="C2764" t="s">
        <v>53</v>
      </c>
      <c r="D2764" t="s">
        <v>47</v>
      </c>
      <c r="E2764">
        <v>9</v>
      </c>
      <c r="F2764" t="str">
        <f t="shared" si="43"/>
        <v>Average Per Premise1-in-2September Monthly System Peak Day30% Cycling9</v>
      </c>
      <c r="G2764">
        <v>8.0843059999999998</v>
      </c>
      <c r="H2764">
        <v>8.0843059999999998</v>
      </c>
      <c r="I2764">
        <v>73.491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1134</v>
      </c>
      <c r="P2764" t="s">
        <v>58</v>
      </c>
      <c r="Q2764" t="s">
        <v>60</v>
      </c>
      <c r="R2764" t="s">
        <v>71</v>
      </c>
    </row>
    <row r="2765" spans="1:18" x14ac:dyDescent="0.25">
      <c r="A2765" t="s">
        <v>29</v>
      </c>
      <c r="B2765" t="s">
        <v>36</v>
      </c>
      <c r="C2765" t="s">
        <v>53</v>
      </c>
      <c r="D2765" t="s">
        <v>47</v>
      </c>
      <c r="E2765">
        <v>9</v>
      </c>
      <c r="F2765" t="str">
        <f t="shared" si="43"/>
        <v>Average Per Device1-in-2September Monthly System Peak Day30% Cycling9</v>
      </c>
      <c r="G2765">
        <v>2.8268900000000001</v>
      </c>
      <c r="H2765">
        <v>2.8268900000000001</v>
      </c>
      <c r="I2765">
        <v>73.491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1134</v>
      </c>
      <c r="P2765" t="s">
        <v>58</v>
      </c>
      <c r="Q2765" t="s">
        <v>60</v>
      </c>
      <c r="R2765" t="s">
        <v>71</v>
      </c>
    </row>
    <row r="2766" spans="1:18" x14ac:dyDescent="0.25">
      <c r="A2766" t="s">
        <v>43</v>
      </c>
      <c r="B2766" t="s">
        <v>36</v>
      </c>
      <c r="C2766" t="s">
        <v>53</v>
      </c>
      <c r="D2766" t="s">
        <v>47</v>
      </c>
      <c r="E2766">
        <v>9</v>
      </c>
      <c r="F2766" t="str">
        <f t="shared" si="43"/>
        <v>Aggregate1-in-2September Monthly System Peak Day30% Cycling9</v>
      </c>
      <c r="G2766">
        <v>9.1676040000000008</v>
      </c>
      <c r="H2766">
        <v>9.1676029999999997</v>
      </c>
      <c r="I2766">
        <v>73.491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1134</v>
      </c>
      <c r="P2766" t="s">
        <v>58</v>
      </c>
      <c r="Q2766" t="s">
        <v>60</v>
      </c>
      <c r="R2766" t="s">
        <v>71</v>
      </c>
    </row>
    <row r="2767" spans="1:18" x14ac:dyDescent="0.25">
      <c r="A2767" t="s">
        <v>30</v>
      </c>
      <c r="B2767" t="s">
        <v>36</v>
      </c>
      <c r="C2767" t="s">
        <v>53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0.65506350000000002</v>
      </c>
      <c r="H2767">
        <v>0.65506350000000002</v>
      </c>
      <c r="I2767">
        <v>72.646900000000002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3540</v>
      </c>
      <c r="P2767" t="s">
        <v>58</v>
      </c>
      <c r="Q2767" t="s">
        <v>60</v>
      </c>
      <c r="R2767" t="s">
        <v>71</v>
      </c>
    </row>
    <row r="2768" spans="1:18" x14ac:dyDescent="0.25">
      <c r="A2768" t="s">
        <v>28</v>
      </c>
      <c r="B2768" t="s">
        <v>36</v>
      </c>
      <c r="C2768" t="s">
        <v>53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5.5267189999999999</v>
      </c>
      <c r="H2768">
        <v>5.5267189999999999</v>
      </c>
      <c r="I2768">
        <v>72.646900000000002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3540</v>
      </c>
      <c r="P2768" t="s">
        <v>58</v>
      </c>
      <c r="Q2768" t="s">
        <v>60</v>
      </c>
      <c r="R2768" t="s">
        <v>71</v>
      </c>
    </row>
    <row r="2769" spans="1:18" x14ac:dyDescent="0.25">
      <c r="A2769" t="s">
        <v>29</v>
      </c>
      <c r="B2769" t="s">
        <v>36</v>
      </c>
      <c r="C2769" t="s">
        <v>53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2.5111780000000001</v>
      </c>
      <c r="H2769">
        <v>2.5111780000000001</v>
      </c>
      <c r="I2769">
        <v>72.646900000000002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3540</v>
      </c>
      <c r="P2769" t="s">
        <v>58</v>
      </c>
      <c r="Q2769" t="s">
        <v>60</v>
      </c>
      <c r="R2769" t="s">
        <v>71</v>
      </c>
    </row>
    <row r="2770" spans="1:18" x14ac:dyDescent="0.25">
      <c r="A2770" t="s">
        <v>43</v>
      </c>
      <c r="B2770" t="s">
        <v>36</v>
      </c>
      <c r="C2770" t="s">
        <v>53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19.564579999999999</v>
      </c>
      <c r="H2770">
        <v>19.564579999999999</v>
      </c>
      <c r="I2770">
        <v>72.646900000000002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3540</v>
      </c>
      <c r="P2770" t="s">
        <v>58</v>
      </c>
      <c r="Q2770" t="s">
        <v>60</v>
      </c>
      <c r="R2770" t="s">
        <v>71</v>
      </c>
    </row>
    <row r="2771" spans="1:18" x14ac:dyDescent="0.25">
      <c r="A2771" t="s">
        <v>30</v>
      </c>
      <c r="B2771" t="s">
        <v>36</v>
      </c>
      <c r="C2771" t="s">
        <v>53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0.6734388</v>
      </c>
      <c r="H2771">
        <v>0.6734388</v>
      </c>
      <c r="I2771">
        <v>72.851699999999994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4674</v>
      </c>
      <c r="P2771" t="s">
        <v>58</v>
      </c>
      <c r="Q2771" t="s">
        <v>60</v>
      </c>
    </row>
    <row r="2772" spans="1:18" x14ac:dyDescent="0.25">
      <c r="A2772" t="s">
        <v>28</v>
      </c>
      <c r="B2772" t="s">
        <v>36</v>
      </c>
      <c r="C2772" t="s">
        <v>53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6.1106860000000003</v>
      </c>
      <c r="H2772">
        <v>6.1106860000000003</v>
      </c>
      <c r="I2772">
        <v>72.851699999999994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4674</v>
      </c>
      <c r="P2772" t="s">
        <v>58</v>
      </c>
      <c r="Q2772" t="s">
        <v>60</v>
      </c>
    </row>
    <row r="2773" spans="1:18" x14ac:dyDescent="0.25">
      <c r="A2773" t="s">
        <v>29</v>
      </c>
      <c r="B2773" t="s">
        <v>36</v>
      </c>
      <c r="C2773" t="s">
        <v>53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2.5884849999999999</v>
      </c>
      <c r="H2773">
        <v>2.5884849999999999</v>
      </c>
      <c r="I2773">
        <v>72.851699999999994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4674</v>
      </c>
      <c r="P2773" t="s">
        <v>58</v>
      </c>
      <c r="Q2773" t="s">
        <v>60</v>
      </c>
    </row>
    <row r="2774" spans="1:18" x14ac:dyDescent="0.25">
      <c r="A2774" t="s">
        <v>43</v>
      </c>
      <c r="B2774" t="s">
        <v>36</v>
      </c>
      <c r="C2774" t="s">
        <v>53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28.561350000000001</v>
      </c>
      <c r="H2774">
        <v>28.561350000000001</v>
      </c>
      <c r="I2774">
        <v>72.851699999999994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4674</v>
      </c>
      <c r="P2774" t="s">
        <v>58</v>
      </c>
      <c r="Q2774" t="s">
        <v>60</v>
      </c>
    </row>
    <row r="2775" spans="1:18" x14ac:dyDescent="0.25">
      <c r="A2775" t="s">
        <v>30</v>
      </c>
      <c r="B2775" t="s">
        <v>36</v>
      </c>
      <c r="C2775" t="s">
        <v>48</v>
      </c>
      <c r="D2775" t="s">
        <v>47</v>
      </c>
      <c r="E2775">
        <v>10</v>
      </c>
      <c r="F2775" t="str">
        <f t="shared" si="43"/>
        <v>Average Per Ton1-in-2August Monthly System Peak Day30% Cycling10</v>
      </c>
      <c r="G2775">
        <v>0.87669319999999995</v>
      </c>
      <c r="H2775">
        <v>0.87669330000000001</v>
      </c>
      <c r="I2775">
        <v>74.262699999999995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1134</v>
      </c>
      <c r="P2775" t="s">
        <v>58</v>
      </c>
      <c r="Q2775" t="s">
        <v>60</v>
      </c>
      <c r="R2775" t="s">
        <v>66</v>
      </c>
    </row>
    <row r="2776" spans="1:18" x14ac:dyDescent="0.25">
      <c r="A2776" t="s">
        <v>28</v>
      </c>
      <c r="B2776" t="s">
        <v>36</v>
      </c>
      <c r="C2776" t="s">
        <v>48</v>
      </c>
      <c r="D2776" t="s">
        <v>47</v>
      </c>
      <c r="E2776">
        <v>10</v>
      </c>
      <c r="F2776" t="str">
        <f t="shared" si="43"/>
        <v>Average Per Premise1-in-2August Monthly System Peak Day30% Cycling10</v>
      </c>
      <c r="G2776">
        <v>9.6981289999999998</v>
      </c>
      <c r="H2776">
        <v>9.6981300000000008</v>
      </c>
      <c r="I2776">
        <v>74.262699999999995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1134</v>
      </c>
      <c r="P2776" t="s">
        <v>58</v>
      </c>
      <c r="Q2776" t="s">
        <v>60</v>
      </c>
      <c r="R2776" t="s">
        <v>66</v>
      </c>
    </row>
    <row r="2777" spans="1:18" x14ac:dyDescent="0.25">
      <c r="A2777" t="s">
        <v>29</v>
      </c>
      <c r="B2777" t="s">
        <v>36</v>
      </c>
      <c r="C2777" t="s">
        <v>48</v>
      </c>
      <c r="D2777" t="s">
        <v>47</v>
      </c>
      <c r="E2777">
        <v>10</v>
      </c>
      <c r="F2777" t="str">
        <f t="shared" si="43"/>
        <v>Average Per Device1-in-2August Monthly System Peak Day30% Cycling10</v>
      </c>
      <c r="G2777">
        <v>3.3912049999999998</v>
      </c>
      <c r="H2777">
        <v>3.3912049999999998</v>
      </c>
      <c r="I2777">
        <v>74.262699999999995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1134</v>
      </c>
      <c r="P2777" t="s">
        <v>58</v>
      </c>
      <c r="Q2777" t="s">
        <v>60</v>
      </c>
      <c r="R2777" t="s">
        <v>66</v>
      </c>
    </row>
    <row r="2778" spans="1:18" x14ac:dyDescent="0.25">
      <c r="A2778" t="s">
        <v>43</v>
      </c>
      <c r="B2778" t="s">
        <v>36</v>
      </c>
      <c r="C2778" t="s">
        <v>48</v>
      </c>
      <c r="D2778" t="s">
        <v>47</v>
      </c>
      <c r="E2778">
        <v>10</v>
      </c>
      <c r="F2778" t="str">
        <f t="shared" si="43"/>
        <v>Aggregate1-in-2August Monthly System Peak Day30% Cycling10</v>
      </c>
      <c r="G2778">
        <v>10.997680000000001</v>
      </c>
      <c r="H2778">
        <v>10.997680000000001</v>
      </c>
      <c r="I2778">
        <v>74.262699999999995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1134</v>
      </c>
      <c r="P2778" t="s">
        <v>58</v>
      </c>
      <c r="Q2778" t="s">
        <v>60</v>
      </c>
      <c r="R2778" t="s">
        <v>66</v>
      </c>
    </row>
    <row r="2779" spans="1:18" x14ac:dyDescent="0.25">
      <c r="A2779" t="s">
        <v>30</v>
      </c>
      <c r="B2779" t="s">
        <v>36</v>
      </c>
      <c r="C2779" t="s">
        <v>48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0.78309569999999995</v>
      </c>
      <c r="H2779">
        <v>0.78309569999999995</v>
      </c>
      <c r="I2779">
        <v>74.111900000000006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3540</v>
      </c>
      <c r="P2779" t="s">
        <v>58</v>
      </c>
      <c r="Q2779" t="s">
        <v>60</v>
      </c>
      <c r="R2779" t="s">
        <v>66</v>
      </c>
    </row>
    <row r="2780" spans="1:18" x14ac:dyDescent="0.25">
      <c r="A2780" t="s">
        <v>28</v>
      </c>
      <c r="B2780" t="s">
        <v>36</v>
      </c>
      <c r="C2780" t="s">
        <v>48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6.606916</v>
      </c>
      <c r="H2780">
        <v>6.606916</v>
      </c>
      <c r="I2780">
        <v>74.111900000000006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3540</v>
      </c>
      <c r="P2780" t="s">
        <v>58</v>
      </c>
      <c r="Q2780" t="s">
        <v>60</v>
      </c>
      <c r="R2780" t="s">
        <v>66</v>
      </c>
    </row>
    <row r="2781" spans="1:18" x14ac:dyDescent="0.25">
      <c r="A2781" t="s">
        <v>29</v>
      </c>
      <c r="B2781" t="s">
        <v>36</v>
      </c>
      <c r="C2781" t="s">
        <v>48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3.0019870000000002</v>
      </c>
      <c r="H2781">
        <v>3.0019870000000002</v>
      </c>
      <c r="I2781">
        <v>74.111900000000006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3540</v>
      </c>
      <c r="P2781" t="s">
        <v>58</v>
      </c>
      <c r="Q2781" t="s">
        <v>60</v>
      </c>
      <c r="R2781" t="s">
        <v>66</v>
      </c>
    </row>
    <row r="2782" spans="1:18" x14ac:dyDescent="0.25">
      <c r="A2782" t="s">
        <v>43</v>
      </c>
      <c r="B2782" t="s">
        <v>36</v>
      </c>
      <c r="C2782" t="s">
        <v>48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23.388480000000001</v>
      </c>
      <c r="H2782">
        <v>23.388480000000001</v>
      </c>
      <c r="I2782">
        <v>74.111900000000006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3540</v>
      </c>
      <c r="P2782" t="s">
        <v>58</v>
      </c>
      <c r="Q2782" t="s">
        <v>60</v>
      </c>
      <c r="R2782" t="s">
        <v>66</v>
      </c>
    </row>
    <row r="2783" spans="1:18" x14ac:dyDescent="0.25">
      <c r="A2783" t="s">
        <v>30</v>
      </c>
      <c r="B2783" t="s">
        <v>36</v>
      </c>
      <c r="C2783" t="s">
        <v>48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0.80580249999999998</v>
      </c>
      <c r="H2783">
        <v>0.80580249999999998</v>
      </c>
      <c r="I2783">
        <v>74.148499999999999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4674</v>
      </c>
      <c r="P2783" t="s">
        <v>58</v>
      </c>
      <c r="Q2783" t="s">
        <v>60</v>
      </c>
    </row>
    <row r="2784" spans="1:18" x14ac:dyDescent="0.25">
      <c r="A2784" t="s">
        <v>28</v>
      </c>
      <c r="B2784" t="s">
        <v>36</v>
      </c>
      <c r="C2784" t="s">
        <v>48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7.3117349999999997</v>
      </c>
      <c r="H2784">
        <v>7.3117349999999997</v>
      </c>
      <c r="I2784">
        <v>74.148499999999999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4674</v>
      </c>
      <c r="P2784" t="s">
        <v>58</v>
      </c>
      <c r="Q2784" t="s">
        <v>60</v>
      </c>
    </row>
    <row r="2785" spans="1:18" x14ac:dyDescent="0.25">
      <c r="A2785" t="s">
        <v>29</v>
      </c>
      <c r="B2785" t="s">
        <v>36</v>
      </c>
      <c r="C2785" t="s">
        <v>48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3.0972490000000001</v>
      </c>
      <c r="H2785">
        <v>3.0972490000000001</v>
      </c>
      <c r="I2785">
        <v>74.148499999999999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4674</v>
      </c>
      <c r="P2785" t="s">
        <v>58</v>
      </c>
      <c r="Q2785" t="s">
        <v>60</v>
      </c>
    </row>
    <row r="2786" spans="1:18" x14ac:dyDescent="0.25">
      <c r="A2786" t="s">
        <v>43</v>
      </c>
      <c r="B2786" t="s">
        <v>36</v>
      </c>
      <c r="C2786" t="s">
        <v>48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34.175049999999999</v>
      </c>
      <c r="H2786">
        <v>34.175049999999999</v>
      </c>
      <c r="I2786">
        <v>74.148499999999999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4674</v>
      </c>
      <c r="P2786" t="s">
        <v>58</v>
      </c>
      <c r="Q2786" t="s">
        <v>60</v>
      </c>
    </row>
    <row r="2787" spans="1:18" x14ac:dyDescent="0.25">
      <c r="A2787" t="s">
        <v>30</v>
      </c>
      <c r="B2787" t="s">
        <v>36</v>
      </c>
      <c r="C2787" t="s">
        <v>37</v>
      </c>
      <c r="D2787" t="s">
        <v>47</v>
      </c>
      <c r="E2787">
        <v>10</v>
      </c>
      <c r="F2787" t="str">
        <f t="shared" si="43"/>
        <v>Average Per Ton1-in-2August Typical Event Day30% Cycling10</v>
      </c>
      <c r="G2787">
        <v>0.85575599999999996</v>
      </c>
      <c r="H2787">
        <v>0.85575599999999996</v>
      </c>
      <c r="I2787">
        <v>74.396000000000001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1134</v>
      </c>
      <c r="P2787" t="s">
        <v>58</v>
      </c>
      <c r="Q2787" t="s">
        <v>60</v>
      </c>
      <c r="R2787" t="s">
        <v>66</v>
      </c>
    </row>
    <row r="2788" spans="1:18" x14ac:dyDescent="0.25">
      <c r="A2788" t="s">
        <v>28</v>
      </c>
      <c r="B2788" t="s">
        <v>36</v>
      </c>
      <c r="C2788" t="s">
        <v>37</v>
      </c>
      <c r="D2788" t="s">
        <v>47</v>
      </c>
      <c r="E2788">
        <v>10</v>
      </c>
      <c r="F2788" t="str">
        <f t="shared" si="43"/>
        <v>Average Per Premise1-in-2August Typical Event Day30% Cycling10</v>
      </c>
      <c r="G2788">
        <v>9.4665189999999999</v>
      </c>
      <c r="H2788">
        <v>9.4665180000000007</v>
      </c>
      <c r="I2788">
        <v>74.396000000000001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1134</v>
      </c>
      <c r="P2788" t="s">
        <v>58</v>
      </c>
      <c r="Q2788" t="s">
        <v>60</v>
      </c>
      <c r="R2788" t="s">
        <v>66</v>
      </c>
    </row>
    <row r="2789" spans="1:18" x14ac:dyDescent="0.25">
      <c r="A2789" t="s">
        <v>29</v>
      </c>
      <c r="B2789" t="s">
        <v>36</v>
      </c>
      <c r="C2789" t="s">
        <v>37</v>
      </c>
      <c r="D2789" t="s">
        <v>47</v>
      </c>
      <c r="E2789">
        <v>10</v>
      </c>
      <c r="F2789" t="str">
        <f t="shared" si="43"/>
        <v>Average Per Device1-in-2August Typical Event Day30% Cycling10</v>
      </c>
      <c r="G2789">
        <v>3.310216</v>
      </c>
      <c r="H2789">
        <v>3.310216</v>
      </c>
      <c r="I2789">
        <v>74.396000000000001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1134</v>
      </c>
      <c r="P2789" t="s">
        <v>58</v>
      </c>
      <c r="Q2789" t="s">
        <v>60</v>
      </c>
      <c r="R2789" t="s">
        <v>66</v>
      </c>
    </row>
    <row r="2790" spans="1:18" x14ac:dyDescent="0.25">
      <c r="A2790" t="s">
        <v>43</v>
      </c>
      <c r="B2790" t="s">
        <v>36</v>
      </c>
      <c r="C2790" t="s">
        <v>37</v>
      </c>
      <c r="D2790" t="s">
        <v>47</v>
      </c>
      <c r="E2790">
        <v>10</v>
      </c>
      <c r="F2790" t="str">
        <f t="shared" si="43"/>
        <v>Aggregate1-in-2August Typical Event Day30% Cycling10</v>
      </c>
      <c r="G2790">
        <v>10.73503</v>
      </c>
      <c r="H2790">
        <v>10.73503</v>
      </c>
      <c r="I2790">
        <v>74.396000000000001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1134</v>
      </c>
      <c r="P2790" t="s">
        <v>58</v>
      </c>
      <c r="Q2790" t="s">
        <v>60</v>
      </c>
      <c r="R2790" t="s">
        <v>66</v>
      </c>
    </row>
    <row r="2791" spans="1:18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0.74130980000000002</v>
      </c>
      <c r="H2791">
        <v>0.74130980000000002</v>
      </c>
      <c r="I2791">
        <v>73.854799999999997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3540</v>
      </c>
      <c r="P2791" t="s">
        <v>58</v>
      </c>
      <c r="Q2791" t="s">
        <v>60</v>
      </c>
      <c r="R2791" t="s">
        <v>66</v>
      </c>
    </row>
    <row r="2792" spans="1:18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6.254372</v>
      </c>
      <c r="H2792">
        <v>6.254372</v>
      </c>
      <c r="I2792">
        <v>73.854799999999997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3540</v>
      </c>
      <c r="P2792" t="s">
        <v>58</v>
      </c>
      <c r="Q2792" t="s">
        <v>60</v>
      </c>
      <c r="R2792" t="s">
        <v>66</v>
      </c>
    </row>
    <row r="2793" spans="1:18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2.8418019999999999</v>
      </c>
      <c r="H2793">
        <v>2.8418019999999999</v>
      </c>
      <c r="I2793">
        <v>73.854799999999997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3540</v>
      </c>
      <c r="P2793" t="s">
        <v>58</v>
      </c>
      <c r="Q2793" t="s">
        <v>60</v>
      </c>
      <c r="R2793" t="s">
        <v>66</v>
      </c>
    </row>
    <row r="2794" spans="1:18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22.14048</v>
      </c>
      <c r="H2794">
        <v>22.14048</v>
      </c>
      <c r="I2794">
        <v>73.854799999999997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3540</v>
      </c>
      <c r="P2794" t="s">
        <v>58</v>
      </c>
      <c r="Q2794" t="s">
        <v>60</v>
      </c>
      <c r="R2794" t="s">
        <v>66</v>
      </c>
    </row>
    <row r="2795" spans="1:18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0.76907449999999999</v>
      </c>
      <c r="H2795">
        <v>0.76907449999999999</v>
      </c>
      <c r="I2795">
        <v>73.986099999999993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4674</v>
      </c>
      <c r="P2795" t="s">
        <v>58</v>
      </c>
      <c r="Q2795" t="s">
        <v>60</v>
      </c>
    </row>
    <row r="2796" spans="1:18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6.9784709999999999</v>
      </c>
      <c r="H2796">
        <v>6.9784709999999999</v>
      </c>
      <c r="I2796">
        <v>73.986099999999993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4674</v>
      </c>
      <c r="P2796" t="s">
        <v>58</v>
      </c>
      <c r="Q2796" t="s">
        <v>60</v>
      </c>
    </row>
    <row r="2797" spans="1:18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2.9560789999999999</v>
      </c>
      <c r="H2797">
        <v>2.9560789999999999</v>
      </c>
      <c r="I2797">
        <v>73.986099999999993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4674</v>
      </c>
      <c r="P2797" t="s">
        <v>58</v>
      </c>
      <c r="Q2797" t="s">
        <v>60</v>
      </c>
    </row>
    <row r="2798" spans="1:18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32.617370000000001</v>
      </c>
      <c r="H2798">
        <v>32.617370000000001</v>
      </c>
      <c r="I2798">
        <v>73.986099999999993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4674</v>
      </c>
      <c r="P2798" t="s">
        <v>58</v>
      </c>
      <c r="Q2798" t="s">
        <v>60</v>
      </c>
    </row>
    <row r="2799" spans="1:18" x14ac:dyDescent="0.25">
      <c r="A2799" t="s">
        <v>30</v>
      </c>
      <c r="B2799" t="s">
        <v>36</v>
      </c>
      <c r="C2799" t="s">
        <v>49</v>
      </c>
      <c r="D2799" t="s">
        <v>47</v>
      </c>
      <c r="E2799">
        <v>10</v>
      </c>
      <c r="F2799" t="str">
        <f t="shared" si="43"/>
        <v>Average Per Ton1-in-2July Monthly System Peak Day30% Cycling10</v>
      </c>
      <c r="G2799">
        <v>0.85188090000000005</v>
      </c>
      <c r="H2799">
        <v>0.85188090000000005</v>
      </c>
      <c r="I2799">
        <v>75.127300000000005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1134</v>
      </c>
      <c r="P2799" t="s">
        <v>58</v>
      </c>
      <c r="Q2799" t="s">
        <v>60</v>
      </c>
      <c r="R2799" t="s">
        <v>67</v>
      </c>
    </row>
    <row r="2800" spans="1:18" x14ac:dyDescent="0.25">
      <c r="A2800" t="s">
        <v>28</v>
      </c>
      <c r="B2800" t="s">
        <v>36</v>
      </c>
      <c r="C2800" t="s">
        <v>49</v>
      </c>
      <c r="D2800" t="s">
        <v>47</v>
      </c>
      <c r="E2800">
        <v>10</v>
      </c>
      <c r="F2800" t="str">
        <f t="shared" si="43"/>
        <v>Average Per Premise1-in-2July Monthly System Peak Day30% Cycling10</v>
      </c>
      <c r="G2800">
        <v>9.4236509999999996</v>
      </c>
      <c r="H2800">
        <v>9.4236509999999996</v>
      </c>
      <c r="I2800">
        <v>75.127300000000005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1134</v>
      </c>
      <c r="P2800" t="s">
        <v>58</v>
      </c>
      <c r="Q2800" t="s">
        <v>60</v>
      </c>
      <c r="R2800" t="s">
        <v>67</v>
      </c>
    </row>
    <row r="2801" spans="1:18" x14ac:dyDescent="0.25">
      <c r="A2801" t="s">
        <v>29</v>
      </c>
      <c r="B2801" t="s">
        <v>36</v>
      </c>
      <c r="C2801" t="s">
        <v>49</v>
      </c>
      <c r="D2801" t="s">
        <v>47</v>
      </c>
      <c r="E2801">
        <v>10</v>
      </c>
      <c r="F2801" t="str">
        <f t="shared" si="43"/>
        <v>Average Per Device1-in-2July Monthly System Peak Day30% Cycling10</v>
      </c>
      <c r="G2801">
        <v>3.2952270000000001</v>
      </c>
      <c r="H2801">
        <v>3.2952270000000001</v>
      </c>
      <c r="I2801">
        <v>75.127300000000005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1134</v>
      </c>
      <c r="P2801" t="s">
        <v>58</v>
      </c>
      <c r="Q2801" t="s">
        <v>60</v>
      </c>
      <c r="R2801" t="s">
        <v>67</v>
      </c>
    </row>
    <row r="2802" spans="1:18" x14ac:dyDescent="0.25">
      <c r="A2802" t="s">
        <v>43</v>
      </c>
      <c r="B2802" t="s">
        <v>36</v>
      </c>
      <c r="C2802" t="s">
        <v>49</v>
      </c>
      <c r="D2802" t="s">
        <v>47</v>
      </c>
      <c r="E2802">
        <v>10</v>
      </c>
      <c r="F2802" t="str">
        <f t="shared" si="43"/>
        <v>Aggregate1-in-2July Monthly System Peak Day30% Cycling10</v>
      </c>
      <c r="G2802">
        <v>10.68642</v>
      </c>
      <c r="H2802">
        <v>10.68642</v>
      </c>
      <c r="I2802">
        <v>75.127300000000005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1134</v>
      </c>
      <c r="P2802" t="s">
        <v>58</v>
      </c>
      <c r="Q2802" t="s">
        <v>60</v>
      </c>
      <c r="R2802" t="s">
        <v>67</v>
      </c>
    </row>
    <row r="2803" spans="1:18" x14ac:dyDescent="0.25">
      <c r="A2803" t="s">
        <v>30</v>
      </c>
      <c r="B2803" t="s">
        <v>36</v>
      </c>
      <c r="C2803" t="s">
        <v>49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0.73212109999999997</v>
      </c>
      <c r="H2803">
        <v>0.73212109999999997</v>
      </c>
      <c r="I2803">
        <v>74.391599999999997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3540</v>
      </c>
      <c r="P2803" t="s">
        <v>58</v>
      </c>
      <c r="Q2803" t="s">
        <v>60</v>
      </c>
      <c r="R2803" t="s">
        <v>67</v>
      </c>
    </row>
    <row r="2804" spans="1:18" x14ac:dyDescent="0.25">
      <c r="A2804" t="s">
        <v>28</v>
      </c>
      <c r="B2804" t="s">
        <v>36</v>
      </c>
      <c r="C2804" t="s">
        <v>49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6.1768479999999997</v>
      </c>
      <c r="H2804">
        <v>6.1768479999999997</v>
      </c>
      <c r="I2804">
        <v>74.391599999999997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3540</v>
      </c>
      <c r="P2804" t="s">
        <v>58</v>
      </c>
      <c r="Q2804" t="s">
        <v>60</v>
      </c>
      <c r="R2804" t="s">
        <v>67</v>
      </c>
    </row>
    <row r="2805" spans="1:18" x14ac:dyDescent="0.25">
      <c r="A2805" t="s">
        <v>29</v>
      </c>
      <c r="B2805" t="s">
        <v>36</v>
      </c>
      <c r="C2805" t="s">
        <v>49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2.8065769999999999</v>
      </c>
      <c r="H2805">
        <v>2.8065769999999999</v>
      </c>
      <c r="I2805">
        <v>74.391599999999997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3540</v>
      </c>
      <c r="P2805" t="s">
        <v>58</v>
      </c>
      <c r="Q2805" t="s">
        <v>60</v>
      </c>
      <c r="R2805" t="s">
        <v>67</v>
      </c>
    </row>
    <row r="2806" spans="1:18" x14ac:dyDescent="0.25">
      <c r="A2806" t="s">
        <v>43</v>
      </c>
      <c r="B2806" t="s">
        <v>36</v>
      </c>
      <c r="C2806" t="s">
        <v>49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21.866040000000002</v>
      </c>
      <c r="H2806">
        <v>21.866040000000002</v>
      </c>
      <c r="I2806">
        <v>74.391599999999997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3540</v>
      </c>
      <c r="P2806" t="s">
        <v>58</v>
      </c>
      <c r="Q2806" t="s">
        <v>60</v>
      </c>
      <c r="R2806" t="s">
        <v>67</v>
      </c>
    </row>
    <row r="2807" spans="1:18" x14ac:dyDescent="0.25">
      <c r="A2807" t="s">
        <v>30</v>
      </c>
      <c r="B2807" t="s">
        <v>36</v>
      </c>
      <c r="C2807" t="s">
        <v>49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0.76117480000000004</v>
      </c>
      <c r="H2807">
        <v>0.76117480000000004</v>
      </c>
      <c r="I2807">
        <v>74.570099999999996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4674</v>
      </c>
      <c r="P2807" t="s">
        <v>58</v>
      </c>
      <c r="Q2807" t="s">
        <v>60</v>
      </c>
    </row>
    <row r="2808" spans="1:18" x14ac:dyDescent="0.25">
      <c r="A2808" t="s">
        <v>28</v>
      </c>
      <c r="B2808" t="s">
        <v>36</v>
      </c>
      <c r="C2808" t="s">
        <v>49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6.90679</v>
      </c>
      <c r="H2808">
        <v>6.90679</v>
      </c>
      <c r="I2808">
        <v>74.570099999999996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4674</v>
      </c>
      <c r="P2808" t="s">
        <v>58</v>
      </c>
      <c r="Q2808" t="s">
        <v>60</v>
      </c>
    </row>
    <row r="2809" spans="1:18" x14ac:dyDescent="0.25">
      <c r="A2809" t="s">
        <v>29</v>
      </c>
      <c r="B2809" t="s">
        <v>36</v>
      </c>
      <c r="C2809" t="s">
        <v>49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2.9257149999999998</v>
      </c>
      <c r="H2809">
        <v>2.9257149999999998</v>
      </c>
      <c r="I2809">
        <v>74.570099999999996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4674</v>
      </c>
      <c r="P2809" t="s">
        <v>58</v>
      </c>
      <c r="Q2809" t="s">
        <v>60</v>
      </c>
    </row>
    <row r="2810" spans="1:18" x14ac:dyDescent="0.25">
      <c r="A2810" t="s">
        <v>43</v>
      </c>
      <c r="B2810" t="s">
        <v>36</v>
      </c>
      <c r="C2810" t="s">
        <v>49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32.282339999999998</v>
      </c>
      <c r="H2810">
        <v>32.282339999999998</v>
      </c>
      <c r="I2810">
        <v>74.570099999999996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4674</v>
      </c>
      <c r="P2810" t="s">
        <v>58</v>
      </c>
      <c r="Q2810" t="s">
        <v>60</v>
      </c>
    </row>
    <row r="2811" spans="1:18" x14ac:dyDescent="0.25">
      <c r="A2811" t="s">
        <v>30</v>
      </c>
      <c r="B2811" t="s">
        <v>36</v>
      </c>
      <c r="C2811" t="s">
        <v>50</v>
      </c>
      <c r="D2811" t="s">
        <v>47</v>
      </c>
      <c r="E2811">
        <v>10</v>
      </c>
      <c r="F2811" t="str">
        <f t="shared" si="43"/>
        <v>Average Per Ton1-in-2June Monthly System Peak Day30% Cycling10</v>
      </c>
      <c r="G2811">
        <v>0.81199940000000004</v>
      </c>
      <c r="H2811">
        <v>0.81199940000000004</v>
      </c>
      <c r="I2811">
        <v>69.494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1134</v>
      </c>
      <c r="P2811" t="s">
        <v>58</v>
      </c>
      <c r="Q2811" t="s">
        <v>60</v>
      </c>
      <c r="R2811" t="s">
        <v>68</v>
      </c>
    </row>
    <row r="2812" spans="1:18" x14ac:dyDescent="0.25">
      <c r="A2812" t="s">
        <v>28</v>
      </c>
      <c r="B2812" t="s">
        <v>36</v>
      </c>
      <c r="C2812" t="s">
        <v>50</v>
      </c>
      <c r="D2812" t="s">
        <v>47</v>
      </c>
      <c r="E2812">
        <v>10</v>
      </c>
      <c r="F2812" t="str">
        <f t="shared" si="43"/>
        <v>Average Per Premise1-in-2June Monthly System Peak Day30% Cycling10</v>
      </c>
      <c r="G2812">
        <v>8.9824750000000009</v>
      </c>
      <c r="H2812">
        <v>8.9824750000000009</v>
      </c>
      <c r="I2812">
        <v>69.494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1134</v>
      </c>
      <c r="P2812" t="s">
        <v>58</v>
      </c>
      <c r="Q2812" t="s">
        <v>60</v>
      </c>
      <c r="R2812" t="s">
        <v>68</v>
      </c>
    </row>
    <row r="2813" spans="1:18" x14ac:dyDescent="0.25">
      <c r="A2813" t="s">
        <v>29</v>
      </c>
      <c r="B2813" t="s">
        <v>36</v>
      </c>
      <c r="C2813" t="s">
        <v>50</v>
      </c>
      <c r="D2813" t="s">
        <v>47</v>
      </c>
      <c r="E2813">
        <v>10</v>
      </c>
      <c r="F2813" t="str">
        <f t="shared" si="43"/>
        <v>Average Per Device1-in-2June Monthly System Peak Day30% Cycling10</v>
      </c>
      <c r="G2813">
        <v>3.1409579999999999</v>
      </c>
      <c r="H2813">
        <v>3.1409579999999999</v>
      </c>
      <c r="I2813">
        <v>69.494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1134</v>
      </c>
      <c r="P2813" t="s">
        <v>58</v>
      </c>
      <c r="Q2813" t="s">
        <v>60</v>
      </c>
      <c r="R2813" t="s">
        <v>68</v>
      </c>
    </row>
    <row r="2814" spans="1:18" x14ac:dyDescent="0.25">
      <c r="A2814" t="s">
        <v>43</v>
      </c>
      <c r="B2814" t="s">
        <v>36</v>
      </c>
      <c r="C2814" t="s">
        <v>50</v>
      </c>
      <c r="D2814" t="s">
        <v>47</v>
      </c>
      <c r="E2814">
        <v>10</v>
      </c>
      <c r="F2814" t="str">
        <f t="shared" si="43"/>
        <v>Aggregate1-in-2June Monthly System Peak Day30% Cycling10</v>
      </c>
      <c r="G2814">
        <v>10.18613</v>
      </c>
      <c r="H2814">
        <v>10.18613</v>
      </c>
      <c r="I2814">
        <v>69.494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1134</v>
      </c>
      <c r="P2814" t="s">
        <v>58</v>
      </c>
      <c r="Q2814" t="s">
        <v>60</v>
      </c>
      <c r="R2814" t="s">
        <v>68</v>
      </c>
    </row>
    <row r="2815" spans="1:18" x14ac:dyDescent="0.25">
      <c r="A2815" t="s">
        <v>30</v>
      </c>
      <c r="B2815" t="s">
        <v>36</v>
      </c>
      <c r="C2815" t="s">
        <v>50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0.6601842</v>
      </c>
      <c r="H2815">
        <v>0.6601842</v>
      </c>
      <c r="I2815">
        <v>69.141599999999997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3540</v>
      </c>
      <c r="P2815" t="s">
        <v>58</v>
      </c>
      <c r="Q2815" t="s">
        <v>60</v>
      </c>
      <c r="R2815" t="s">
        <v>68</v>
      </c>
    </row>
    <row r="2816" spans="1:18" x14ac:dyDescent="0.25">
      <c r="A2816" t="s">
        <v>28</v>
      </c>
      <c r="B2816" t="s">
        <v>36</v>
      </c>
      <c r="C2816" t="s">
        <v>50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5.569922</v>
      </c>
      <c r="H2816">
        <v>5.5699209999999999</v>
      </c>
      <c r="I2816">
        <v>69.141599999999997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3540</v>
      </c>
      <c r="P2816" t="s">
        <v>58</v>
      </c>
      <c r="Q2816" t="s">
        <v>60</v>
      </c>
      <c r="R2816" t="s">
        <v>68</v>
      </c>
    </row>
    <row r="2817" spans="1:18" x14ac:dyDescent="0.25">
      <c r="A2817" t="s">
        <v>29</v>
      </c>
      <c r="B2817" t="s">
        <v>36</v>
      </c>
      <c r="C2817" t="s">
        <v>50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2.5308079999999999</v>
      </c>
      <c r="H2817">
        <v>2.5308079999999999</v>
      </c>
      <c r="I2817">
        <v>69.141599999999997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3540</v>
      </c>
      <c r="P2817" t="s">
        <v>58</v>
      </c>
      <c r="Q2817" t="s">
        <v>60</v>
      </c>
      <c r="R2817" t="s">
        <v>68</v>
      </c>
    </row>
    <row r="2818" spans="1:18" x14ac:dyDescent="0.25">
      <c r="A2818" t="s">
        <v>43</v>
      </c>
      <c r="B2818" t="s">
        <v>36</v>
      </c>
      <c r="C2818" t="s">
        <v>50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19.71752</v>
      </c>
      <c r="H2818">
        <v>19.71752</v>
      </c>
      <c r="I2818">
        <v>69.141599999999997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3540</v>
      </c>
      <c r="P2818" t="s">
        <v>58</v>
      </c>
      <c r="Q2818" t="s">
        <v>60</v>
      </c>
      <c r="R2818" t="s">
        <v>68</v>
      </c>
    </row>
    <row r="2819" spans="1:18" x14ac:dyDescent="0.25">
      <c r="A2819" t="s">
        <v>30</v>
      </c>
      <c r="B2819" t="s">
        <v>36</v>
      </c>
      <c r="C2819" t="s">
        <v>50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0.69701460000000004</v>
      </c>
      <c r="H2819">
        <v>0.69701449999999998</v>
      </c>
      <c r="I2819">
        <v>69.227099999999993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4674</v>
      </c>
      <c r="P2819" t="s">
        <v>58</v>
      </c>
      <c r="Q2819" t="s">
        <v>60</v>
      </c>
    </row>
    <row r="2820" spans="1:18" x14ac:dyDescent="0.25">
      <c r="A2820" t="s">
        <v>28</v>
      </c>
      <c r="B2820" t="s">
        <v>36</v>
      </c>
      <c r="C2820" t="s">
        <v>50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6.3246099999999998</v>
      </c>
      <c r="H2820">
        <v>6.3246089999999997</v>
      </c>
      <c r="I2820">
        <v>69.227099999999993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4674</v>
      </c>
      <c r="P2820" t="s">
        <v>58</v>
      </c>
      <c r="Q2820" t="s">
        <v>60</v>
      </c>
    </row>
    <row r="2821" spans="1:18" x14ac:dyDescent="0.25">
      <c r="A2821" t="s">
        <v>29</v>
      </c>
      <c r="B2821" t="s">
        <v>36</v>
      </c>
      <c r="C2821" t="s">
        <v>50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2.679103</v>
      </c>
      <c r="H2821">
        <v>2.679103</v>
      </c>
      <c r="I2821">
        <v>69.227099999999993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4674</v>
      </c>
      <c r="P2821" t="s">
        <v>58</v>
      </c>
      <c r="Q2821" t="s">
        <v>60</v>
      </c>
    </row>
    <row r="2822" spans="1:18" x14ac:dyDescent="0.25">
      <c r="A2822" t="s">
        <v>43</v>
      </c>
      <c r="B2822" t="s">
        <v>36</v>
      </c>
      <c r="C2822" t="s">
        <v>50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29.561229999999998</v>
      </c>
      <c r="H2822">
        <v>29.561219999999999</v>
      </c>
      <c r="I2822">
        <v>69.227099999999993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4674</v>
      </c>
      <c r="P2822" t="s">
        <v>58</v>
      </c>
      <c r="Q2822" t="s">
        <v>60</v>
      </c>
    </row>
    <row r="2823" spans="1:18" x14ac:dyDescent="0.25">
      <c r="A2823" t="s">
        <v>30</v>
      </c>
      <c r="B2823" t="s">
        <v>36</v>
      </c>
      <c r="C2823" t="s">
        <v>51</v>
      </c>
      <c r="D2823" t="s">
        <v>47</v>
      </c>
      <c r="E2823">
        <v>10</v>
      </c>
      <c r="F2823" t="str">
        <f t="shared" si="44"/>
        <v>Average Per Ton1-in-2May Monthly System Peak Day30% Cycling10</v>
      </c>
      <c r="G2823">
        <v>0.81056709999999998</v>
      </c>
      <c r="H2823">
        <v>0.81056720000000004</v>
      </c>
      <c r="I2823">
        <v>72.286100000000005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1134</v>
      </c>
      <c r="P2823" t="s">
        <v>58</v>
      </c>
      <c r="Q2823" t="s">
        <v>60</v>
      </c>
      <c r="R2823" t="s">
        <v>69</v>
      </c>
    </row>
    <row r="2824" spans="1:18" x14ac:dyDescent="0.25">
      <c r="A2824" t="s">
        <v>28</v>
      </c>
      <c r="B2824" t="s">
        <v>36</v>
      </c>
      <c r="C2824" t="s">
        <v>51</v>
      </c>
      <c r="D2824" t="s">
        <v>47</v>
      </c>
      <c r="E2824">
        <v>10</v>
      </c>
      <c r="F2824" t="str">
        <f t="shared" si="44"/>
        <v>Average Per Premise1-in-2May Monthly System Peak Day30% Cycling10</v>
      </c>
      <c r="G2824">
        <v>8.9666309999999996</v>
      </c>
      <c r="H2824">
        <v>8.9666309999999996</v>
      </c>
      <c r="I2824">
        <v>72.286100000000005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1134</v>
      </c>
      <c r="P2824" t="s">
        <v>58</v>
      </c>
      <c r="Q2824" t="s">
        <v>60</v>
      </c>
      <c r="R2824" t="s">
        <v>69</v>
      </c>
    </row>
    <row r="2825" spans="1:18" x14ac:dyDescent="0.25">
      <c r="A2825" t="s">
        <v>29</v>
      </c>
      <c r="B2825" t="s">
        <v>36</v>
      </c>
      <c r="C2825" t="s">
        <v>51</v>
      </c>
      <c r="D2825" t="s">
        <v>47</v>
      </c>
      <c r="E2825">
        <v>10</v>
      </c>
      <c r="F2825" t="str">
        <f t="shared" si="44"/>
        <v>Average Per Device1-in-2May Monthly System Peak Day30% Cycling10</v>
      </c>
      <c r="G2825">
        <v>3.135418</v>
      </c>
      <c r="H2825">
        <v>3.135418</v>
      </c>
      <c r="I2825">
        <v>72.286100000000005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1134</v>
      </c>
      <c r="P2825" t="s">
        <v>58</v>
      </c>
      <c r="Q2825" t="s">
        <v>60</v>
      </c>
      <c r="R2825" t="s">
        <v>69</v>
      </c>
    </row>
    <row r="2826" spans="1:18" x14ac:dyDescent="0.25">
      <c r="A2826" t="s">
        <v>43</v>
      </c>
      <c r="B2826" t="s">
        <v>36</v>
      </c>
      <c r="C2826" t="s">
        <v>51</v>
      </c>
      <c r="D2826" t="s">
        <v>47</v>
      </c>
      <c r="E2826">
        <v>10</v>
      </c>
      <c r="F2826" t="str">
        <f t="shared" si="44"/>
        <v>Aggregate1-in-2May Monthly System Peak Day30% Cycling10</v>
      </c>
      <c r="G2826">
        <v>10.16816</v>
      </c>
      <c r="H2826">
        <v>10.16816</v>
      </c>
      <c r="I2826">
        <v>72.286100000000005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1134</v>
      </c>
      <c r="P2826" t="s">
        <v>58</v>
      </c>
      <c r="Q2826" t="s">
        <v>60</v>
      </c>
      <c r="R2826" t="s">
        <v>69</v>
      </c>
    </row>
    <row r="2827" spans="1:18" x14ac:dyDescent="0.25">
      <c r="A2827" t="s">
        <v>30</v>
      </c>
      <c r="B2827" t="s">
        <v>36</v>
      </c>
      <c r="C2827" t="s">
        <v>51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0.65483069999999999</v>
      </c>
      <c r="H2827">
        <v>0.65483069999999999</v>
      </c>
      <c r="I2827">
        <v>71.524699999999996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3540</v>
      </c>
      <c r="P2827" t="s">
        <v>58</v>
      </c>
      <c r="Q2827" t="s">
        <v>60</v>
      </c>
      <c r="R2827" t="s">
        <v>69</v>
      </c>
    </row>
    <row r="2828" spans="1:18" x14ac:dyDescent="0.25">
      <c r="A2828" t="s">
        <v>28</v>
      </c>
      <c r="B2828" t="s">
        <v>36</v>
      </c>
      <c r="C2828" t="s">
        <v>51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5.5247539999999997</v>
      </c>
      <c r="H2828">
        <v>5.5247539999999997</v>
      </c>
      <c r="I2828">
        <v>71.524699999999996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3540</v>
      </c>
      <c r="P2828" t="s">
        <v>58</v>
      </c>
      <c r="Q2828" t="s">
        <v>60</v>
      </c>
      <c r="R2828" t="s">
        <v>69</v>
      </c>
    </row>
    <row r="2829" spans="1:18" x14ac:dyDescent="0.25">
      <c r="A2829" t="s">
        <v>29</v>
      </c>
      <c r="B2829" t="s">
        <v>36</v>
      </c>
      <c r="C2829" t="s">
        <v>51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2.5102850000000001</v>
      </c>
      <c r="H2829">
        <v>2.5102850000000001</v>
      </c>
      <c r="I2829">
        <v>71.524699999999996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3540</v>
      </c>
      <c r="P2829" t="s">
        <v>58</v>
      </c>
      <c r="Q2829" t="s">
        <v>60</v>
      </c>
      <c r="R2829" t="s">
        <v>69</v>
      </c>
    </row>
    <row r="2830" spans="1:18" x14ac:dyDescent="0.25">
      <c r="A2830" t="s">
        <v>43</v>
      </c>
      <c r="B2830" t="s">
        <v>36</v>
      </c>
      <c r="C2830" t="s">
        <v>51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19.55763</v>
      </c>
      <c r="H2830">
        <v>19.55763</v>
      </c>
      <c r="I2830">
        <v>71.524699999999996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3540</v>
      </c>
      <c r="P2830" t="s">
        <v>58</v>
      </c>
      <c r="Q2830" t="s">
        <v>60</v>
      </c>
      <c r="R2830" t="s">
        <v>69</v>
      </c>
    </row>
    <row r="2831" spans="1:18" x14ac:dyDescent="0.25">
      <c r="A2831" t="s">
        <v>30</v>
      </c>
      <c r="B2831" t="s">
        <v>36</v>
      </c>
      <c r="C2831" t="s">
        <v>51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0.69261229999999996</v>
      </c>
      <c r="H2831">
        <v>0.69261240000000002</v>
      </c>
      <c r="I2831">
        <v>71.709400000000002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4674</v>
      </c>
      <c r="P2831" t="s">
        <v>58</v>
      </c>
      <c r="Q2831" t="s">
        <v>60</v>
      </c>
    </row>
    <row r="2832" spans="1:18" x14ac:dyDescent="0.25">
      <c r="A2832" t="s">
        <v>28</v>
      </c>
      <c r="B2832" t="s">
        <v>36</v>
      </c>
      <c r="C2832" t="s">
        <v>51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6.2846640000000003</v>
      </c>
      <c r="H2832">
        <v>6.2846640000000003</v>
      </c>
      <c r="I2832">
        <v>71.709400000000002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4674</v>
      </c>
      <c r="P2832" t="s">
        <v>58</v>
      </c>
      <c r="Q2832" t="s">
        <v>60</v>
      </c>
    </row>
    <row r="2833" spans="1:18" x14ac:dyDescent="0.25">
      <c r="A2833" t="s">
        <v>29</v>
      </c>
      <c r="B2833" t="s">
        <v>36</v>
      </c>
      <c r="C2833" t="s">
        <v>51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2.662182</v>
      </c>
      <c r="H2833">
        <v>2.662182</v>
      </c>
      <c r="I2833">
        <v>71.709400000000002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4674</v>
      </c>
      <c r="P2833" t="s">
        <v>58</v>
      </c>
      <c r="Q2833" t="s">
        <v>60</v>
      </c>
    </row>
    <row r="2834" spans="1:18" x14ac:dyDescent="0.25">
      <c r="A2834" t="s">
        <v>43</v>
      </c>
      <c r="B2834" t="s">
        <v>36</v>
      </c>
      <c r="C2834" t="s">
        <v>51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29.37452</v>
      </c>
      <c r="H2834">
        <v>29.37452</v>
      </c>
      <c r="I2834">
        <v>71.709400000000002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4674</v>
      </c>
      <c r="P2834" t="s">
        <v>58</v>
      </c>
      <c r="Q2834" t="s">
        <v>60</v>
      </c>
    </row>
    <row r="2835" spans="1:18" x14ac:dyDescent="0.25">
      <c r="A2835" t="s">
        <v>30</v>
      </c>
      <c r="B2835" t="s">
        <v>36</v>
      </c>
      <c r="C2835" t="s">
        <v>52</v>
      </c>
      <c r="D2835" t="s">
        <v>47</v>
      </c>
      <c r="E2835">
        <v>10</v>
      </c>
      <c r="F2835" t="str">
        <f t="shared" si="44"/>
        <v>Average Per Ton1-in-2October Monthly System Peak Day30% Cycling10</v>
      </c>
      <c r="G2835">
        <v>0.8401343</v>
      </c>
      <c r="H2835">
        <v>0.8401343</v>
      </c>
      <c r="I2835">
        <v>73.110699999999994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1134</v>
      </c>
      <c r="P2835" t="s">
        <v>58</v>
      </c>
      <c r="Q2835" t="s">
        <v>60</v>
      </c>
      <c r="R2835" t="s">
        <v>70</v>
      </c>
    </row>
    <row r="2836" spans="1:18" x14ac:dyDescent="0.25">
      <c r="A2836" t="s">
        <v>28</v>
      </c>
      <c r="B2836" t="s">
        <v>36</v>
      </c>
      <c r="C2836" t="s">
        <v>52</v>
      </c>
      <c r="D2836" t="s">
        <v>47</v>
      </c>
      <c r="E2836">
        <v>10</v>
      </c>
      <c r="F2836" t="str">
        <f t="shared" si="44"/>
        <v>Average Per Premise1-in-2October Monthly System Peak Day30% Cycling10</v>
      </c>
      <c r="G2836">
        <v>9.2937080000000005</v>
      </c>
      <c r="H2836">
        <v>9.2937080000000005</v>
      </c>
      <c r="I2836">
        <v>73.110699999999994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1134</v>
      </c>
      <c r="P2836" t="s">
        <v>58</v>
      </c>
      <c r="Q2836" t="s">
        <v>60</v>
      </c>
      <c r="R2836" t="s">
        <v>70</v>
      </c>
    </row>
    <row r="2837" spans="1:18" x14ac:dyDescent="0.25">
      <c r="A2837" t="s">
        <v>29</v>
      </c>
      <c r="B2837" t="s">
        <v>36</v>
      </c>
      <c r="C2837" t="s">
        <v>52</v>
      </c>
      <c r="D2837" t="s">
        <v>47</v>
      </c>
      <c r="E2837">
        <v>10</v>
      </c>
      <c r="F2837" t="str">
        <f t="shared" si="44"/>
        <v>Average Per Device1-in-2October Monthly System Peak Day30% Cycling10</v>
      </c>
      <c r="G2837">
        <v>3.2497889999999998</v>
      </c>
      <c r="H2837">
        <v>3.2497889999999998</v>
      </c>
      <c r="I2837">
        <v>73.110699999999994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1134</v>
      </c>
      <c r="P2837" t="s">
        <v>58</v>
      </c>
      <c r="Q2837" t="s">
        <v>60</v>
      </c>
      <c r="R2837" t="s">
        <v>70</v>
      </c>
    </row>
    <row r="2838" spans="1:18" x14ac:dyDescent="0.25">
      <c r="A2838" t="s">
        <v>43</v>
      </c>
      <c r="B2838" t="s">
        <v>36</v>
      </c>
      <c r="C2838" t="s">
        <v>52</v>
      </c>
      <c r="D2838" t="s">
        <v>47</v>
      </c>
      <c r="E2838">
        <v>10</v>
      </c>
      <c r="F2838" t="str">
        <f t="shared" si="44"/>
        <v>Aggregate1-in-2October Monthly System Peak Day30% Cycling10</v>
      </c>
      <c r="G2838">
        <v>10.539059999999999</v>
      </c>
      <c r="H2838">
        <v>10.539059999999999</v>
      </c>
      <c r="I2838">
        <v>73.110699999999994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1134</v>
      </c>
      <c r="P2838" t="s">
        <v>58</v>
      </c>
      <c r="Q2838" t="s">
        <v>60</v>
      </c>
      <c r="R2838" t="s">
        <v>70</v>
      </c>
    </row>
    <row r="2839" spans="1:18" x14ac:dyDescent="0.25">
      <c r="A2839" t="s">
        <v>30</v>
      </c>
      <c r="B2839" t="s">
        <v>36</v>
      </c>
      <c r="C2839" t="s">
        <v>52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0.71136900000000003</v>
      </c>
      <c r="H2839">
        <v>0.71136900000000003</v>
      </c>
      <c r="I2839">
        <v>72.510599999999997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3540</v>
      </c>
      <c r="P2839" t="s">
        <v>58</v>
      </c>
      <c r="Q2839" t="s">
        <v>60</v>
      </c>
      <c r="R2839" t="s">
        <v>70</v>
      </c>
    </row>
    <row r="2840" spans="1:18" x14ac:dyDescent="0.25">
      <c r="A2840" t="s">
        <v>28</v>
      </c>
      <c r="B2840" t="s">
        <v>36</v>
      </c>
      <c r="C2840" t="s">
        <v>52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6.0017639999999997</v>
      </c>
      <c r="H2840">
        <v>6.0017639999999997</v>
      </c>
      <c r="I2840">
        <v>72.510599999999997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3540</v>
      </c>
      <c r="P2840" t="s">
        <v>58</v>
      </c>
      <c r="Q2840" t="s">
        <v>60</v>
      </c>
      <c r="R2840" t="s">
        <v>70</v>
      </c>
    </row>
    <row r="2841" spans="1:18" x14ac:dyDescent="0.25">
      <c r="A2841" t="s">
        <v>29</v>
      </c>
      <c r="B2841" t="s">
        <v>36</v>
      </c>
      <c r="C2841" t="s">
        <v>52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2.7270240000000001</v>
      </c>
      <c r="H2841">
        <v>2.7270240000000001</v>
      </c>
      <c r="I2841">
        <v>72.510599999999997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3540</v>
      </c>
      <c r="P2841" t="s">
        <v>58</v>
      </c>
      <c r="Q2841" t="s">
        <v>60</v>
      </c>
      <c r="R2841" t="s">
        <v>70</v>
      </c>
    </row>
    <row r="2842" spans="1:18" x14ac:dyDescent="0.25">
      <c r="A2842" t="s">
        <v>43</v>
      </c>
      <c r="B2842" t="s">
        <v>36</v>
      </c>
      <c r="C2842" t="s">
        <v>52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21.24624</v>
      </c>
      <c r="H2842">
        <v>21.24624</v>
      </c>
      <c r="I2842">
        <v>72.510599999999997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3540</v>
      </c>
      <c r="P2842" t="s">
        <v>58</v>
      </c>
      <c r="Q2842" t="s">
        <v>60</v>
      </c>
      <c r="R2842" t="s">
        <v>70</v>
      </c>
    </row>
    <row r="2843" spans="1:18" x14ac:dyDescent="0.25">
      <c r="A2843" t="s">
        <v>30</v>
      </c>
      <c r="B2843" t="s">
        <v>36</v>
      </c>
      <c r="C2843" t="s">
        <v>52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0.74260749999999998</v>
      </c>
      <c r="H2843">
        <v>0.74260749999999998</v>
      </c>
      <c r="I2843">
        <v>72.656199999999998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4674</v>
      </c>
      <c r="P2843" t="s">
        <v>58</v>
      </c>
      <c r="Q2843" t="s">
        <v>60</v>
      </c>
    </row>
    <row r="2844" spans="1:18" x14ac:dyDescent="0.25">
      <c r="A2844" t="s">
        <v>28</v>
      </c>
      <c r="B2844" t="s">
        <v>36</v>
      </c>
      <c r="C2844" t="s">
        <v>52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6.7383129999999998</v>
      </c>
      <c r="H2844">
        <v>6.7383129999999998</v>
      </c>
      <c r="I2844">
        <v>72.656199999999998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4674</v>
      </c>
      <c r="P2844" t="s">
        <v>58</v>
      </c>
      <c r="Q2844" t="s">
        <v>60</v>
      </c>
    </row>
    <row r="2845" spans="1:18" x14ac:dyDescent="0.25">
      <c r="A2845" t="s">
        <v>29</v>
      </c>
      <c r="B2845" t="s">
        <v>36</v>
      </c>
      <c r="C2845" t="s">
        <v>52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2.8543479999999999</v>
      </c>
      <c r="H2845">
        <v>2.8543479999999999</v>
      </c>
      <c r="I2845">
        <v>72.656199999999998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4674</v>
      </c>
      <c r="P2845" t="s">
        <v>58</v>
      </c>
      <c r="Q2845" t="s">
        <v>60</v>
      </c>
    </row>
    <row r="2846" spans="1:18" x14ac:dyDescent="0.25">
      <c r="A2846" t="s">
        <v>43</v>
      </c>
      <c r="B2846" t="s">
        <v>36</v>
      </c>
      <c r="C2846" t="s">
        <v>52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31.494869999999999</v>
      </c>
      <c r="H2846">
        <v>31.494869999999999</v>
      </c>
      <c r="I2846">
        <v>72.656199999999998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4674</v>
      </c>
      <c r="P2846" t="s">
        <v>58</v>
      </c>
      <c r="Q2846" t="s">
        <v>60</v>
      </c>
    </row>
    <row r="2847" spans="1:18" x14ac:dyDescent="0.25">
      <c r="A2847" t="s">
        <v>30</v>
      </c>
      <c r="B2847" t="s">
        <v>36</v>
      </c>
      <c r="C2847" t="s">
        <v>53</v>
      </c>
      <c r="D2847" t="s">
        <v>47</v>
      </c>
      <c r="E2847">
        <v>10</v>
      </c>
      <c r="F2847" t="str">
        <f t="shared" si="44"/>
        <v>Average Per Ton1-in-2September Monthly System Peak Day30% Cycling10</v>
      </c>
      <c r="G2847">
        <v>0.88245030000000002</v>
      </c>
      <c r="H2847">
        <v>0.88245039999999997</v>
      </c>
      <c r="I2847">
        <v>78.699799999999996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1134</v>
      </c>
      <c r="P2847" t="s">
        <v>58</v>
      </c>
      <c r="Q2847" t="s">
        <v>60</v>
      </c>
      <c r="R2847" t="s">
        <v>71</v>
      </c>
    </row>
    <row r="2848" spans="1:18" x14ac:dyDescent="0.25">
      <c r="A2848" t="s">
        <v>28</v>
      </c>
      <c r="B2848" t="s">
        <v>36</v>
      </c>
      <c r="C2848" t="s">
        <v>53</v>
      </c>
      <c r="D2848" t="s">
        <v>47</v>
      </c>
      <c r="E2848">
        <v>10</v>
      </c>
      <c r="F2848" t="str">
        <f t="shared" si="44"/>
        <v>Average Per Premise1-in-2September Monthly System Peak Day30% Cycling10</v>
      </c>
      <c r="G2848">
        <v>9.7618150000000004</v>
      </c>
      <c r="H2848">
        <v>9.7618159999999996</v>
      </c>
      <c r="I2848">
        <v>78.699799999999996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1134</v>
      </c>
      <c r="P2848" t="s">
        <v>58</v>
      </c>
      <c r="Q2848" t="s">
        <v>60</v>
      </c>
      <c r="R2848" t="s">
        <v>71</v>
      </c>
    </row>
    <row r="2849" spans="1:18" x14ac:dyDescent="0.25">
      <c r="A2849" t="s">
        <v>29</v>
      </c>
      <c r="B2849" t="s">
        <v>36</v>
      </c>
      <c r="C2849" t="s">
        <v>53</v>
      </c>
      <c r="D2849" t="s">
        <v>47</v>
      </c>
      <c r="E2849">
        <v>10</v>
      </c>
      <c r="F2849" t="str">
        <f t="shared" si="44"/>
        <v>Average Per Device1-in-2September Monthly System Peak Day30% Cycling10</v>
      </c>
      <c r="G2849">
        <v>3.413475</v>
      </c>
      <c r="H2849">
        <v>3.413475</v>
      </c>
      <c r="I2849">
        <v>78.699799999999996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1134</v>
      </c>
      <c r="P2849" t="s">
        <v>58</v>
      </c>
      <c r="Q2849" t="s">
        <v>60</v>
      </c>
      <c r="R2849" t="s">
        <v>71</v>
      </c>
    </row>
    <row r="2850" spans="1:18" x14ac:dyDescent="0.25">
      <c r="A2850" t="s">
        <v>43</v>
      </c>
      <c r="B2850" t="s">
        <v>36</v>
      </c>
      <c r="C2850" t="s">
        <v>53</v>
      </c>
      <c r="D2850" t="s">
        <v>47</v>
      </c>
      <c r="E2850">
        <v>10</v>
      </c>
      <c r="F2850" t="str">
        <f t="shared" si="44"/>
        <v>Aggregate1-in-2September Monthly System Peak Day30% Cycling10</v>
      </c>
      <c r="G2850">
        <v>11.069900000000001</v>
      </c>
      <c r="H2850">
        <v>11.069900000000001</v>
      </c>
      <c r="I2850">
        <v>78.699799999999996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1134</v>
      </c>
      <c r="P2850" t="s">
        <v>58</v>
      </c>
      <c r="Q2850" t="s">
        <v>60</v>
      </c>
      <c r="R2850" t="s">
        <v>71</v>
      </c>
    </row>
    <row r="2851" spans="1:18" x14ac:dyDescent="0.25">
      <c r="A2851" t="s">
        <v>30</v>
      </c>
      <c r="B2851" t="s">
        <v>36</v>
      </c>
      <c r="C2851" t="s">
        <v>53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0.78983809999999999</v>
      </c>
      <c r="H2851">
        <v>0.78983809999999999</v>
      </c>
      <c r="I2851">
        <v>77.774000000000001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3540</v>
      </c>
      <c r="P2851" t="s">
        <v>58</v>
      </c>
      <c r="Q2851" t="s">
        <v>60</v>
      </c>
      <c r="R2851" t="s">
        <v>71</v>
      </c>
    </row>
    <row r="2852" spans="1:18" x14ac:dyDescent="0.25">
      <c r="A2852" t="s">
        <v>28</v>
      </c>
      <c r="B2852" t="s">
        <v>36</v>
      </c>
      <c r="C2852" t="s">
        <v>53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6.6638010000000003</v>
      </c>
      <c r="H2852">
        <v>6.6638010000000003</v>
      </c>
      <c r="I2852">
        <v>77.774000000000001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3540</v>
      </c>
      <c r="P2852" t="s">
        <v>58</v>
      </c>
      <c r="Q2852" t="s">
        <v>60</v>
      </c>
      <c r="R2852" t="s">
        <v>71</v>
      </c>
    </row>
    <row r="2853" spans="1:18" x14ac:dyDescent="0.25">
      <c r="A2853" t="s">
        <v>29</v>
      </c>
      <c r="B2853" t="s">
        <v>36</v>
      </c>
      <c r="C2853" t="s">
        <v>53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3.0278339999999999</v>
      </c>
      <c r="H2853">
        <v>3.0278339999999999</v>
      </c>
      <c r="I2853">
        <v>77.774000000000001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3540</v>
      </c>
      <c r="P2853" t="s">
        <v>58</v>
      </c>
      <c r="Q2853" t="s">
        <v>60</v>
      </c>
      <c r="R2853" t="s">
        <v>71</v>
      </c>
    </row>
    <row r="2854" spans="1:18" x14ac:dyDescent="0.25">
      <c r="A2854" t="s">
        <v>43</v>
      </c>
      <c r="B2854" t="s">
        <v>36</v>
      </c>
      <c r="C2854" t="s">
        <v>53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23.589860000000002</v>
      </c>
      <c r="H2854">
        <v>23.589860000000002</v>
      </c>
      <c r="I2854">
        <v>77.774000000000001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3540</v>
      </c>
      <c r="P2854" t="s">
        <v>58</v>
      </c>
      <c r="Q2854" t="s">
        <v>60</v>
      </c>
      <c r="R2854" t="s">
        <v>71</v>
      </c>
    </row>
    <row r="2855" spans="1:18" x14ac:dyDescent="0.25">
      <c r="A2855" t="s">
        <v>30</v>
      </c>
      <c r="B2855" t="s">
        <v>36</v>
      </c>
      <c r="C2855" t="s">
        <v>53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0.81230579999999997</v>
      </c>
      <c r="H2855">
        <v>0.81230579999999997</v>
      </c>
      <c r="I2855">
        <v>77.998599999999996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4674</v>
      </c>
      <c r="P2855" t="s">
        <v>58</v>
      </c>
      <c r="Q2855" t="s">
        <v>60</v>
      </c>
    </row>
    <row r="2856" spans="1:18" x14ac:dyDescent="0.25">
      <c r="A2856" t="s">
        <v>28</v>
      </c>
      <c r="B2856" t="s">
        <v>36</v>
      </c>
      <c r="C2856" t="s">
        <v>53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7.3707459999999996</v>
      </c>
      <c r="H2856">
        <v>7.3707459999999996</v>
      </c>
      <c r="I2856">
        <v>77.998599999999996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4674</v>
      </c>
      <c r="P2856" t="s">
        <v>58</v>
      </c>
      <c r="Q2856" t="s">
        <v>60</v>
      </c>
    </row>
    <row r="2857" spans="1:18" x14ac:dyDescent="0.25">
      <c r="A2857" t="s">
        <v>29</v>
      </c>
      <c r="B2857" t="s">
        <v>36</v>
      </c>
      <c r="C2857" t="s">
        <v>53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3.1222460000000001</v>
      </c>
      <c r="H2857">
        <v>3.1222460000000001</v>
      </c>
      <c r="I2857">
        <v>77.998599999999996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4674</v>
      </c>
      <c r="P2857" t="s">
        <v>58</v>
      </c>
      <c r="Q2857" t="s">
        <v>60</v>
      </c>
    </row>
    <row r="2858" spans="1:18" x14ac:dyDescent="0.25">
      <c r="A2858" t="s">
        <v>43</v>
      </c>
      <c r="B2858" t="s">
        <v>36</v>
      </c>
      <c r="C2858" t="s">
        <v>53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34.450870000000002</v>
      </c>
      <c r="H2858">
        <v>34.450870000000002</v>
      </c>
      <c r="I2858">
        <v>77.998599999999996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4674</v>
      </c>
      <c r="P2858" t="s">
        <v>58</v>
      </c>
      <c r="Q2858" t="s">
        <v>60</v>
      </c>
    </row>
    <row r="2859" spans="1:18" x14ac:dyDescent="0.25">
      <c r="A2859" t="s">
        <v>30</v>
      </c>
      <c r="B2859" t="s">
        <v>36</v>
      </c>
      <c r="C2859" t="s">
        <v>48</v>
      </c>
      <c r="D2859" t="s">
        <v>47</v>
      </c>
      <c r="E2859">
        <v>11</v>
      </c>
      <c r="F2859" t="str">
        <f t="shared" si="44"/>
        <v>Average Per Ton1-in-2August Monthly System Peak Day30% Cycling11</v>
      </c>
      <c r="G2859">
        <v>0.99349209999999999</v>
      </c>
      <c r="H2859">
        <v>0.99349209999999999</v>
      </c>
      <c r="I2859">
        <v>78.372399999999999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1134</v>
      </c>
      <c r="P2859" t="s">
        <v>58</v>
      </c>
      <c r="Q2859" t="s">
        <v>60</v>
      </c>
      <c r="R2859" t="s">
        <v>66</v>
      </c>
    </row>
    <row r="2860" spans="1:18" x14ac:dyDescent="0.25">
      <c r="A2860" t="s">
        <v>28</v>
      </c>
      <c r="B2860" t="s">
        <v>36</v>
      </c>
      <c r="C2860" t="s">
        <v>48</v>
      </c>
      <c r="D2860" t="s">
        <v>47</v>
      </c>
      <c r="E2860">
        <v>11</v>
      </c>
      <c r="F2860" t="str">
        <f t="shared" si="44"/>
        <v>Average Per Premise1-in-2August Monthly System Peak Day30% Cycling11</v>
      </c>
      <c r="G2860">
        <v>10.990180000000001</v>
      </c>
      <c r="H2860">
        <v>10.990180000000001</v>
      </c>
      <c r="I2860">
        <v>78.372399999999999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1134</v>
      </c>
      <c r="P2860" t="s">
        <v>58</v>
      </c>
      <c r="Q2860" t="s">
        <v>60</v>
      </c>
      <c r="R2860" t="s">
        <v>66</v>
      </c>
    </row>
    <row r="2861" spans="1:18" x14ac:dyDescent="0.25">
      <c r="A2861" t="s">
        <v>29</v>
      </c>
      <c r="B2861" t="s">
        <v>36</v>
      </c>
      <c r="C2861" t="s">
        <v>48</v>
      </c>
      <c r="D2861" t="s">
        <v>47</v>
      </c>
      <c r="E2861">
        <v>11</v>
      </c>
      <c r="F2861" t="str">
        <f t="shared" si="44"/>
        <v>Average Per Device1-in-2August Monthly System Peak Day30% Cycling11</v>
      </c>
      <c r="G2861">
        <v>3.8430040000000001</v>
      </c>
      <c r="H2861">
        <v>3.8430040000000001</v>
      </c>
      <c r="I2861">
        <v>78.372399999999999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1134</v>
      </c>
      <c r="P2861" t="s">
        <v>58</v>
      </c>
      <c r="Q2861" t="s">
        <v>60</v>
      </c>
      <c r="R2861" t="s">
        <v>66</v>
      </c>
    </row>
    <row r="2862" spans="1:18" x14ac:dyDescent="0.25">
      <c r="A2862" t="s">
        <v>43</v>
      </c>
      <c r="B2862" t="s">
        <v>36</v>
      </c>
      <c r="C2862" t="s">
        <v>48</v>
      </c>
      <c r="D2862" t="s">
        <v>47</v>
      </c>
      <c r="E2862">
        <v>11</v>
      </c>
      <c r="F2862" t="str">
        <f t="shared" si="44"/>
        <v>Aggregate1-in-2August Monthly System Peak Day30% Cycling11</v>
      </c>
      <c r="G2862">
        <v>12.462859999999999</v>
      </c>
      <c r="H2862">
        <v>12.462859999999999</v>
      </c>
      <c r="I2862">
        <v>78.372399999999999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1134</v>
      </c>
      <c r="P2862" t="s">
        <v>58</v>
      </c>
      <c r="Q2862" t="s">
        <v>60</v>
      </c>
      <c r="R2862" t="s">
        <v>66</v>
      </c>
    </row>
    <row r="2863" spans="1:18" x14ac:dyDescent="0.25">
      <c r="A2863" t="s">
        <v>30</v>
      </c>
      <c r="B2863" t="s">
        <v>36</v>
      </c>
      <c r="C2863" t="s">
        <v>48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0.89783400000000002</v>
      </c>
      <c r="H2863">
        <v>0.89783400000000002</v>
      </c>
      <c r="I2863">
        <v>77.915800000000004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3540</v>
      </c>
      <c r="P2863" t="s">
        <v>58</v>
      </c>
      <c r="Q2863" t="s">
        <v>60</v>
      </c>
      <c r="R2863" t="s">
        <v>66</v>
      </c>
    </row>
    <row r="2864" spans="1:18" x14ac:dyDescent="0.25">
      <c r="A2864" t="s">
        <v>28</v>
      </c>
      <c r="B2864" t="s">
        <v>36</v>
      </c>
      <c r="C2864" t="s">
        <v>48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7.574954</v>
      </c>
      <c r="H2864">
        <v>7.574954</v>
      </c>
      <c r="I2864">
        <v>77.915800000000004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3540</v>
      </c>
      <c r="P2864" t="s">
        <v>58</v>
      </c>
      <c r="Q2864" t="s">
        <v>60</v>
      </c>
      <c r="R2864" t="s">
        <v>66</v>
      </c>
    </row>
    <row r="2865" spans="1:18" x14ac:dyDescent="0.25">
      <c r="A2865" t="s">
        <v>29</v>
      </c>
      <c r="B2865" t="s">
        <v>36</v>
      </c>
      <c r="C2865" t="s">
        <v>48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3.4418350000000002</v>
      </c>
      <c r="H2865">
        <v>3.4418350000000002</v>
      </c>
      <c r="I2865">
        <v>77.915800000000004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3540</v>
      </c>
      <c r="P2865" t="s">
        <v>58</v>
      </c>
      <c r="Q2865" t="s">
        <v>60</v>
      </c>
      <c r="R2865" t="s">
        <v>66</v>
      </c>
    </row>
    <row r="2866" spans="1:18" x14ac:dyDescent="0.25">
      <c r="A2866" t="s">
        <v>43</v>
      </c>
      <c r="B2866" t="s">
        <v>36</v>
      </c>
      <c r="C2866" t="s">
        <v>48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26.815339999999999</v>
      </c>
      <c r="H2866">
        <v>26.815339999999999</v>
      </c>
      <c r="I2866">
        <v>77.915800000000004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3540</v>
      </c>
      <c r="P2866" t="s">
        <v>58</v>
      </c>
      <c r="Q2866" t="s">
        <v>60</v>
      </c>
      <c r="R2866" t="s">
        <v>66</v>
      </c>
    </row>
    <row r="2867" spans="1:18" x14ac:dyDescent="0.25">
      <c r="A2867" t="s">
        <v>30</v>
      </c>
      <c r="B2867" t="s">
        <v>36</v>
      </c>
      <c r="C2867" t="s">
        <v>48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0.92104070000000005</v>
      </c>
      <c r="H2867">
        <v>0.92104070000000005</v>
      </c>
      <c r="I2867">
        <v>78.026600000000002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4674</v>
      </c>
      <c r="P2867" t="s">
        <v>58</v>
      </c>
      <c r="Q2867" t="s">
        <v>60</v>
      </c>
    </row>
    <row r="2868" spans="1:18" x14ac:dyDescent="0.25">
      <c r="A2868" t="s">
        <v>28</v>
      </c>
      <c r="B2868" t="s">
        <v>36</v>
      </c>
      <c r="C2868" t="s">
        <v>48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8.3573900000000005</v>
      </c>
      <c r="H2868">
        <v>8.3573900000000005</v>
      </c>
      <c r="I2868">
        <v>78.026600000000002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4674</v>
      </c>
      <c r="P2868" t="s">
        <v>58</v>
      </c>
      <c r="Q2868" t="s">
        <v>60</v>
      </c>
    </row>
    <row r="2869" spans="1:18" x14ac:dyDescent="0.25">
      <c r="A2869" t="s">
        <v>29</v>
      </c>
      <c r="B2869" t="s">
        <v>36</v>
      </c>
      <c r="C2869" t="s">
        <v>48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3.5401880000000001</v>
      </c>
      <c r="H2869">
        <v>3.5401880000000001</v>
      </c>
      <c r="I2869">
        <v>78.026600000000002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4674</v>
      </c>
      <c r="P2869" t="s">
        <v>58</v>
      </c>
      <c r="Q2869" t="s">
        <v>60</v>
      </c>
    </row>
    <row r="2870" spans="1:18" x14ac:dyDescent="0.25">
      <c r="A2870" t="s">
        <v>43</v>
      </c>
      <c r="B2870" t="s">
        <v>36</v>
      </c>
      <c r="C2870" t="s">
        <v>48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39.062440000000002</v>
      </c>
      <c r="H2870">
        <v>39.062440000000002</v>
      </c>
      <c r="I2870">
        <v>78.026600000000002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4674</v>
      </c>
      <c r="P2870" t="s">
        <v>58</v>
      </c>
      <c r="Q2870" t="s">
        <v>60</v>
      </c>
    </row>
    <row r="2871" spans="1:18" x14ac:dyDescent="0.25">
      <c r="A2871" t="s">
        <v>30</v>
      </c>
      <c r="B2871" t="s">
        <v>36</v>
      </c>
      <c r="C2871" t="s">
        <v>37</v>
      </c>
      <c r="D2871" t="s">
        <v>47</v>
      </c>
      <c r="E2871">
        <v>11</v>
      </c>
      <c r="F2871" t="str">
        <f t="shared" si="44"/>
        <v>Average Per Ton1-in-2August Typical Event Day30% Cycling11</v>
      </c>
      <c r="G2871">
        <v>0.9697654</v>
      </c>
      <c r="H2871">
        <v>0.9697654</v>
      </c>
      <c r="I2871">
        <v>77.888800000000003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1134</v>
      </c>
      <c r="P2871" t="s">
        <v>58</v>
      </c>
      <c r="Q2871" t="s">
        <v>60</v>
      </c>
      <c r="R2871" t="s">
        <v>66</v>
      </c>
    </row>
    <row r="2872" spans="1:18" x14ac:dyDescent="0.25">
      <c r="A2872" t="s">
        <v>28</v>
      </c>
      <c r="B2872" t="s">
        <v>36</v>
      </c>
      <c r="C2872" t="s">
        <v>37</v>
      </c>
      <c r="D2872" t="s">
        <v>47</v>
      </c>
      <c r="E2872">
        <v>11</v>
      </c>
      <c r="F2872" t="str">
        <f t="shared" si="44"/>
        <v>Average Per Premise1-in-2August Typical Event Day30% Cycling11</v>
      </c>
      <c r="G2872">
        <v>10.72771</v>
      </c>
      <c r="H2872">
        <v>10.72771</v>
      </c>
      <c r="I2872">
        <v>77.888800000000003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1134</v>
      </c>
      <c r="P2872" t="s">
        <v>58</v>
      </c>
      <c r="Q2872" t="s">
        <v>60</v>
      </c>
      <c r="R2872" t="s">
        <v>66</v>
      </c>
    </row>
    <row r="2873" spans="1:18" x14ac:dyDescent="0.25">
      <c r="A2873" t="s">
        <v>29</v>
      </c>
      <c r="B2873" t="s">
        <v>36</v>
      </c>
      <c r="C2873" t="s">
        <v>37</v>
      </c>
      <c r="D2873" t="s">
        <v>47</v>
      </c>
      <c r="E2873">
        <v>11</v>
      </c>
      <c r="F2873" t="str">
        <f t="shared" si="44"/>
        <v>Average Per Device1-in-2August Typical Event Day30% Cycling11</v>
      </c>
      <c r="G2873">
        <v>3.7512249999999998</v>
      </c>
      <c r="H2873">
        <v>3.7512249999999998</v>
      </c>
      <c r="I2873">
        <v>77.888800000000003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1134</v>
      </c>
      <c r="P2873" t="s">
        <v>58</v>
      </c>
      <c r="Q2873" t="s">
        <v>60</v>
      </c>
      <c r="R2873" t="s">
        <v>66</v>
      </c>
    </row>
    <row r="2874" spans="1:18" x14ac:dyDescent="0.25">
      <c r="A2874" t="s">
        <v>43</v>
      </c>
      <c r="B2874" t="s">
        <v>36</v>
      </c>
      <c r="C2874" t="s">
        <v>37</v>
      </c>
      <c r="D2874" t="s">
        <v>47</v>
      </c>
      <c r="E2874">
        <v>11</v>
      </c>
      <c r="F2874" t="str">
        <f t="shared" si="44"/>
        <v>Aggregate1-in-2August Typical Event Day30% Cycling11</v>
      </c>
      <c r="G2874">
        <v>12.16522</v>
      </c>
      <c r="H2874">
        <v>12.16522</v>
      </c>
      <c r="I2874">
        <v>77.888800000000003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1134</v>
      </c>
      <c r="P2874" t="s">
        <v>58</v>
      </c>
      <c r="Q2874" t="s">
        <v>60</v>
      </c>
      <c r="R2874" t="s">
        <v>66</v>
      </c>
    </row>
    <row r="2875" spans="1:18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0.84992570000000001</v>
      </c>
      <c r="H2875">
        <v>0.84992570000000001</v>
      </c>
      <c r="I2875">
        <v>77.244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3540</v>
      </c>
      <c r="P2875" t="s">
        <v>58</v>
      </c>
      <c r="Q2875" t="s">
        <v>60</v>
      </c>
      <c r="R2875" t="s">
        <v>66</v>
      </c>
    </row>
    <row r="2876" spans="1:18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7.1707549999999998</v>
      </c>
      <c r="H2876">
        <v>7.1707559999999999</v>
      </c>
      <c r="I2876">
        <v>77.244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3540</v>
      </c>
      <c r="P2876" t="s">
        <v>58</v>
      </c>
      <c r="Q2876" t="s">
        <v>60</v>
      </c>
      <c r="R2876" t="s">
        <v>66</v>
      </c>
    </row>
    <row r="2877" spans="1:18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3.2581790000000002</v>
      </c>
      <c r="H2877">
        <v>3.2581790000000002</v>
      </c>
      <c r="I2877">
        <v>77.244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3540</v>
      </c>
      <c r="P2877" t="s">
        <v>58</v>
      </c>
      <c r="Q2877" t="s">
        <v>60</v>
      </c>
      <c r="R2877" t="s">
        <v>66</v>
      </c>
    </row>
    <row r="2878" spans="1:18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25.38447</v>
      </c>
      <c r="H2878">
        <v>25.38448</v>
      </c>
      <c r="I2878">
        <v>77.244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3540</v>
      </c>
      <c r="P2878" t="s">
        <v>58</v>
      </c>
      <c r="Q2878" t="s">
        <v>60</v>
      </c>
      <c r="R2878" t="s">
        <v>66</v>
      </c>
    </row>
    <row r="2879" spans="1:18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0.87899879999999997</v>
      </c>
      <c r="H2879">
        <v>0.87899879999999997</v>
      </c>
      <c r="I2879">
        <v>77.400400000000005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4674</v>
      </c>
      <c r="P2879" t="s">
        <v>58</v>
      </c>
      <c r="Q2879" t="s">
        <v>60</v>
      </c>
    </row>
    <row r="2880" spans="1:18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7.9759080000000004</v>
      </c>
      <c r="H2880">
        <v>7.9759080000000004</v>
      </c>
      <c r="I2880">
        <v>77.400400000000005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4674</v>
      </c>
      <c r="P2880" t="s">
        <v>58</v>
      </c>
      <c r="Q2880" t="s">
        <v>60</v>
      </c>
    </row>
    <row r="2881" spans="1:18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3.378593</v>
      </c>
      <c r="H2881">
        <v>3.378593</v>
      </c>
      <c r="I2881">
        <v>77.400400000000005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4674</v>
      </c>
      <c r="P2881" t="s">
        <v>58</v>
      </c>
      <c r="Q2881" t="s">
        <v>60</v>
      </c>
    </row>
    <row r="2882" spans="1:18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37.279400000000003</v>
      </c>
      <c r="H2882">
        <v>37.279400000000003</v>
      </c>
      <c r="I2882">
        <v>77.400400000000005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4674</v>
      </c>
      <c r="P2882" t="s">
        <v>58</v>
      </c>
      <c r="Q2882" t="s">
        <v>60</v>
      </c>
    </row>
    <row r="2883" spans="1:18" x14ac:dyDescent="0.25">
      <c r="A2883" t="s">
        <v>30</v>
      </c>
      <c r="B2883" t="s">
        <v>36</v>
      </c>
      <c r="C2883" t="s">
        <v>49</v>
      </c>
      <c r="D2883" t="s">
        <v>47</v>
      </c>
      <c r="E2883">
        <v>11</v>
      </c>
      <c r="F2883" t="str">
        <f t="shared" ref="F2883:F2946" si="45">CONCATENATE(A2883,B2883,C2883,D2883,E2883)</f>
        <v>Average Per Ton1-in-2July Monthly System Peak Day30% Cycling11</v>
      </c>
      <c r="G2883">
        <v>0.96537410000000001</v>
      </c>
      <c r="H2883">
        <v>0.96537399999999995</v>
      </c>
      <c r="I2883">
        <v>76.517499999999998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1134</v>
      </c>
      <c r="P2883" t="s">
        <v>58</v>
      </c>
      <c r="Q2883" t="s">
        <v>60</v>
      </c>
      <c r="R2883" t="s">
        <v>67</v>
      </c>
    </row>
    <row r="2884" spans="1:18" x14ac:dyDescent="0.25">
      <c r="A2884" t="s">
        <v>28</v>
      </c>
      <c r="B2884" t="s">
        <v>36</v>
      </c>
      <c r="C2884" t="s">
        <v>49</v>
      </c>
      <c r="D2884" t="s">
        <v>47</v>
      </c>
      <c r="E2884">
        <v>11</v>
      </c>
      <c r="F2884" t="str">
        <f t="shared" si="45"/>
        <v>Average Per Premise1-in-2July Monthly System Peak Day30% Cycling11</v>
      </c>
      <c r="G2884">
        <v>10.679130000000001</v>
      </c>
      <c r="H2884">
        <v>10.679130000000001</v>
      </c>
      <c r="I2884">
        <v>76.517499999999998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1134</v>
      </c>
      <c r="P2884" t="s">
        <v>58</v>
      </c>
      <c r="Q2884" t="s">
        <v>60</v>
      </c>
      <c r="R2884" t="s">
        <v>67</v>
      </c>
    </row>
    <row r="2885" spans="1:18" x14ac:dyDescent="0.25">
      <c r="A2885" t="s">
        <v>29</v>
      </c>
      <c r="B2885" t="s">
        <v>36</v>
      </c>
      <c r="C2885" t="s">
        <v>49</v>
      </c>
      <c r="D2885" t="s">
        <v>47</v>
      </c>
      <c r="E2885">
        <v>11</v>
      </c>
      <c r="F2885" t="str">
        <f t="shared" si="45"/>
        <v>Average Per Device1-in-2July Monthly System Peak Day30% Cycling11</v>
      </c>
      <c r="G2885">
        <v>3.7342379999999999</v>
      </c>
      <c r="H2885">
        <v>3.7342379999999999</v>
      </c>
      <c r="I2885">
        <v>76.517499999999998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1134</v>
      </c>
      <c r="P2885" t="s">
        <v>58</v>
      </c>
      <c r="Q2885" t="s">
        <v>60</v>
      </c>
      <c r="R2885" t="s">
        <v>67</v>
      </c>
    </row>
    <row r="2886" spans="1:18" x14ac:dyDescent="0.25">
      <c r="A2886" t="s">
        <v>43</v>
      </c>
      <c r="B2886" t="s">
        <v>36</v>
      </c>
      <c r="C2886" t="s">
        <v>49</v>
      </c>
      <c r="D2886" t="s">
        <v>47</v>
      </c>
      <c r="E2886">
        <v>11</v>
      </c>
      <c r="F2886" t="str">
        <f t="shared" si="45"/>
        <v>Aggregate1-in-2July Monthly System Peak Day30% Cycling11</v>
      </c>
      <c r="G2886">
        <v>12.110139999999999</v>
      </c>
      <c r="H2886">
        <v>12.11013</v>
      </c>
      <c r="I2886">
        <v>76.517499999999998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1134</v>
      </c>
      <c r="P2886" t="s">
        <v>58</v>
      </c>
      <c r="Q2886" t="s">
        <v>60</v>
      </c>
      <c r="R2886" t="s">
        <v>67</v>
      </c>
    </row>
    <row r="2887" spans="1:18" x14ac:dyDescent="0.25">
      <c r="A2887" t="s">
        <v>30</v>
      </c>
      <c r="B2887" t="s">
        <v>36</v>
      </c>
      <c r="C2887" t="s">
        <v>49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0.83939070000000005</v>
      </c>
      <c r="H2887">
        <v>0.83939070000000005</v>
      </c>
      <c r="I2887">
        <v>75.891199999999998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3540</v>
      </c>
      <c r="P2887" t="s">
        <v>58</v>
      </c>
      <c r="Q2887" t="s">
        <v>60</v>
      </c>
      <c r="R2887" t="s">
        <v>67</v>
      </c>
    </row>
    <row r="2888" spans="1:18" x14ac:dyDescent="0.25">
      <c r="A2888" t="s">
        <v>28</v>
      </c>
      <c r="B2888" t="s">
        <v>36</v>
      </c>
      <c r="C2888" t="s">
        <v>49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7.0818729999999999</v>
      </c>
      <c r="H2888">
        <v>7.0818729999999999</v>
      </c>
      <c r="I2888">
        <v>75.891199999999998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3540</v>
      </c>
      <c r="P2888" t="s">
        <v>58</v>
      </c>
      <c r="Q2888" t="s">
        <v>60</v>
      </c>
      <c r="R2888" t="s">
        <v>67</v>
      </c>
    </row>
    <row r="2889" spans="1:18" x14ac:dyDescent="0.25">
      <c r="A2889" t="s">
        <v>29</v>
      </c>
      <c r="B2889" t="s">
        <v>36</v>
      </c>
      <c r="C2889" t="s">
        <v>49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3.217794</v>
      </c>
      <c r="H2889">
        <v>3.217794</v>
      </c>
      <c r="I2889">
        <v>75.891199999999998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3540</v>
      </c>
      <c r="P2889" t="s">
        <v>58</v>
      </c>
      <c r="Q2889" t="s">
        <v>60</v>
      </c>
      <c r="R2889" t="s">
        <v>67</v>
      </c>
    </row>
    <row r="2890" spans="1:18" x14ac:dyDescent="0.25">
      <c r="A2890" t="s">
        <v>43</v>
      </c>
      <c r="B2890" t="s">
        <v>36</v>
      </c>
      <c r="C2890" t="s">
        <v>49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25.06983</v>
      </c>
      <c r="H2890">
        <v>25.06983</v>
      </c>
      <c r="I2890">
        <v>75.891199999999998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3540</v>
      </c>
      <c r="P2890" t="s">
        <v>58</v>
      </c>
      <c r="Q2890" t="s">
        <v>60</v>
      </c>
      <c r="R2890" t="s">
        <v>67</v>
      </c>
    </row>
    <row r="2891" spans="1:18" x14ac:dyDescent="0.25">
      <c r="A2891" t="s">
        <v>30</v>
      </c>
      <c r="B2891" t="s">
        <v>36</v>
      </c>
      <c r="C2891" t="s">
        <v>49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0.86995429999999996</v>
      </c>
      <c r="H2891">
        <v>0.86995420000000001</v>
      </c>
      <c r="I2891">
        <v>76.043199999999999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4674</v>
      </c>
      <c r="P2891" t="s">
        <v>58</v>
      </c>
      <c r="Q2891" t="s">
        <v>60</v>
      </c>
    </row>
    <row r="2892" spans="1:18" x14ac:dyDescent="0.25">
      <c r="A2892" t="s">
        <v>28</v>
      </c>
      <c r="B2892" t="s">
        <v>36</v>
      </c>
      <c r="C2892" t="s">
        <v>49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7.8938389999999998</v>
      </c>
      <c r="H2892">
        <v>7.8938389999999998</v>
      </c>
      <c r="I2892">
        <v>76.043199999999999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4674</v>
      </c>
      <c r="P2892" t="s">
        <v>58</v>
      </c>
      <c r="Q2892" t="s">
        <v>60</v>
      </c>
    </row>
    <row r="2893" spans="1:18" x14ac:dyDescent="0.25">
      <c r="A2893" t="s">
        <v>29</v>
      </c>
      <c r="B2893" t="s">
        <v>36</v>
      </c>
      <c r="C2893" t="s">
        <v>49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3.3438279999999998</v>
      </c>
      <c r="H2893">
        <v>3.3438279999999998</v>
      </c>
      <c r="I2893">
        <v>76.043199999999999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4674</v>
      </c>
      <c r="P2893" t="s">
        <v>58</v>
      </c>
      <c r="Q2893" t="s">
        <v>60</v>
      </c>
    </row>
    <row r="2894" spans="1:18" x14ac:dyDescent="0.25">
      <c r="A2894" t="s">
        <v>43</v>
      </c>
      <c r="B2894" t="s">
        <v>36</v>
      </c>
      <c r="C2894" t="s">
        <v>49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36.895800000000001</v>
      </c>
      <c r="H2894">
        <v>36.895800000000001</v>
      </c>
      <c r="I2894">
        <v>76.043199999999999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4674</v>
      </c>
      <c r="P2894" t="s">
        <v>58</v>
      </c>
      <c r="Q2894" t="s">
        <v>60</v>
      </c>
    </row>
    <row r="2895" spans="1:18" x14ac:dyDescent="0.25">
      <c r="A2895" t="s">
        <v>30</v>
      </c>
      <c r="B2895" t="s">
        <v>36</v>
      </c>
      <c r="C2895" t="s">
        <v>50</v>
      </c>
      <c r="D2895" t="s">
        <v>47</v>
      </c>
      <c r="E2895">
        <v>11</v>
      </c>
      <c r="F2895" t="str">
        <f t="shared" si="45"/>
        <v>Average Per Ton1-in-2June Monthly System Peak Day30% Cycling11</v>
      </c>
      <c r="G2895">
        <v>0.92017919999999997</v>
      </c>
      <c r="H2895">
        <v>0.92017919999999997</v>
      </c>
      <c r="I2895">
        <v>72.465500000000006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1134</v>
      </c>
      <c r="P2895" t="s">
        <v>58</v>
      </c>
      <c r="Q2895" t="s">
        <v>60</v>
      </c>
      <c r="R2895" t="s">
        <v>68</v>
      </c>
    </row>
    <row r="2896" spans="1:18" x14ac:dyDescent="0.25">
      <c r="A2896" t="s">
        <v>28</v>
      </c>
      <c r="B2896" t="s">
        <v>36</v>
      </c>
      <c r="C2896" t="s">
        <v>50</v>
      </c>
      <c r="D2896" t="s">
        <v>47</v>
      </c>
      <c r="E2896">
        <v>11</v>
      </c>
      <c r="F2896" t="str">
        <f t="shared" si="45"/>
        <v>Average Per Premise1-in-2June Monthly System Peak Day30% Cycling11</v>
      </c>
      <c r="G2896">
        <v>10.179180000000001</v>
      </c>
      <c r="H2896">
        <v>10.179180000000001</v>
      </c>
      <c r="I2896">
        <v>72.465500000000006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1134</v>
      </c>
      <c r="P2896" t="s">
        <v>58</v>
      </c>
      <c r="Q2896" t="s">
        <v>60</v>
      </c>
      <c r="R2896" t="s">
        <v>68</v>
      </c>
    </row>
    <row r="2897" spans="1:18" x14ac:dyDescent="0.25">
      <c r="A2897" t="s">
        <v>29</v>
      </c>
      <c r="B2897" t="s">
        <v>36</v>
      </c>
      <c r="C2897" t="s">
        <v>50</v>
      </c>
      <c r="D2897" t="s">
        <v>47</v>
      </c>
      <c r="E2897">
        <v>11</v>
      </c>
      <c r="F2897" t="str">
        <f t="shared" si="45"/>
        <v>Average Per Device1-in-2June Monthly System Peak Day30% Cycling11</v>
      </c>
      <c r="G2897">
        <v>3.5594169999999998</v>
      </c>
      <c r="H2897">
        <v>3.5594169999999998</v>
      </c>
      <c r="I2897">
        <v>72.465500000000006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1134</v>
      </c>
      <c r="P2897" t="s">
        <v>58</v>
      </c>
      <c r="Q2897" t="s">
        <v>60</v>
      </c>
      <c r="R2897" t="s">
        <v>68</v>
      </c>
    </row>
    <row r="2898" spans="1:18" x14ac:dyDescent="0.25">
      <c r="A2898" t="s">
        <v>43</v>
      </c>
      <c r="B2898" t="s">
        <v>36</v>
      </c>
      <c r="C2898" t="s">
        <v>50</v>
      </c>
      <c r="D2898" t="s">
        <v>47</v>
      </c>
      <c r="E2898">
        <v>11</v>
      </c>
      <c r="F2898" t="str">
        <f t="shared" si="45"/>
        <v>Aggregate1-in-2June Monthly System Peak Day30% Cycling11</v>
      </c>
      <c r="G2898">
        <v>11.543189999999999</v>
      </c>
      <c r="H2898">
        <v>11.543189999999999</v>
      </c>
      <c r="I2898">
        <v>72.465500000000006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1134</v>
      </c>
      <c r="P2898" t="s">
        <v>58</v>
      </c>
      <c r="Q2898" t="s">
        <v>60</v>
      </c>
      <c r="R2898" t="s">
        <v>68</v>
      </c>
    </row>
    <row r="2899" spans="1:18" x14ac:dyDescent="0.25">
      <c r="A2899" t="s">
        <v>30</v>
      </c>
      <c r="B2899" t="s">
        <v>36</v>
      </c>
      <c r="C2899" t="s">
        <v>50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0.75691359999999996</v>
      </c>
      <c r="H2899">
        <v>0.75691359999999996</v>
      </c>
      <c r="I2899">
        <v>71.894800000000004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3540</v>
      </c>
      <c r="P2899" t="s">
        <v>58</v>
      </c>
      <c r="Q2899" t="s">
        <v>60</v>
      </c>
      <c r="R2899" t="s">
        <v>68</v>
      </c>
    </row>
    <row r="2900" spans="1:18" x14ac:dyDescent="0.25">
      <c r="A2900" t="s">
        <v>28</v>
      </c>
      <c r="B2900" t="s">
        <v>36</v>
      </c>
      <c r="C2900" t="s">
        <v>50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6.3860200000000003</v>
      </c>
      <c r="H2900">
        <v>6.3860200000000003</v>
      </c>
      <c r="I2900">
        <v>71.894800000000004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3540</v>
      </c>
      <c r="P2900" t="s">
        <v>58</v>
      </c>
      <c r="Q2900" t="s">
        <v>60</v>
      </c>
      <c r="R2900" t="s">
        <v>68</v>
      </c>
    </row>
    <row r="2901" spans="1:18" x14ac:dyDescent="0.25">
      <c r="A2901" t="s">
        <v>29</v>
      </c>
      <c r="B2901" t="s">
        <v>36</v>
      </c>
      <c r="C2901" t="s">
        <v>50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2.9016190000000002</v>
      </c>
      <c r="H2901">
        <v>2.9016190000000002</v>
      </c>
      <c r="I2901">
        <v>71.894800000000004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3540</v>
      </c>
      <c r="P2901" t="s">
        <v>58</v>
      </c>
      <c r="Q2901" t="s">
        <v>60</v>
      </c>
      <c r="R2901" t="s">
        <v>68</v>
      </c>
    </row>
    <row r="2902" spans="1:18" x14ac:dyDescent="0.25">
      <c r="A2902" t="s">
        <v>43</v>
      </c>
      <c r="B2902" t="s">
        <v>36</v>
      </c>
      <c r="C2902" t="s">
        <v>50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22.60651</v>
      </c>
      <c r="H2902">
        <v>22.60651</v>
      </c>
      <c r="I2902">
        <v>71.894800000000004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3540</v>
      </c>
      <c r="P2902" t="s">
        <v>58</v>
      </c>
      <c r="Q2902" t="s">
        <v>60</v>
      </c>
      <c r="R2902" t="s">
        <v>68</v>
      </c>
    </row>
    <row r="2903" spans="1:18" x14ac:dyDescent="0.25">
      <c r="A2903" t="s">
        <v>30</v>
      </c>
      <c r="B2903" t="s">
        <v>36</v>
      </c>
      <c r="C2903" t="s">
        <v>50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0.79652179999999995</v>
      </c>
      <c r="H2903">
        <v>0.7965219</v>
      </c>
      <c r="I2903">
        <v>72.033299999999997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4674</v>
      </c>
      <c r="P2903" t="s">
        <v>58</v>
      </c>
      <c r="Q2903" t="s">
        <v>60</v>
      </c>
    </row>
    <row r="2904" spans="1:18" x14ac:dyDescent="0.25">
      <c r="A2904" t="s">
        <v>28</v>
      </c>
      <c r="B2904" t="s">
        <v>36</v>
      </c>
      <c r="C2904" t="s">
        <v>50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7.2275239999999998</v>
      </c>
      <c r="H2904">
        <v>7.2275239999999998</v>
      </c>
      <c r="I2904">
        <v>72.033299999999997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4674</v>
      </c>
      <c r="P2904" t="s">
        <v>58</v>
      </c>
      <c r="Q2904" t="s">
        <v>60</v>
      </c>
    </row>
    <row r="2905" spans="1:18" x14ac:dyDescent="0.25">
      <c r="A2905" t="s">
        <v>29</v>
      </c>
      <c r="B2905" t="s">
        <v>36</v>
      </c>
      <c r="C2905" t="s">
        <v>50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3.0615770000000002</v>
      </c>
      <c r="H2905">
        <v>3.0615779999999999</v>
      </c>
      <c r="I2905">
        <v>72.033299999999997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4674</v>
      </c>
      <c r="P2905" t="s">
        <v>58</v>
      </c>
      <c r="Q2905" t="s">
        <v>60</v>
      </c>
    </row>
    <row r="2906" spans="1:18" x14ac:dyDescent="0.25">
      <c r="A2906" t="s">
        <v>43</v>
      </c>
      <c r="B2906" t="s">
        <v>36</v>
      </c>
      <c r="C2906" t="s">
        <v>50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33.78145</v>
      </c>
      <c r="H2906">
        <v>33.78145</v>
      </c>
      <c r="I2906">
        <v>72.033299999999997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4674</v>
      </c>
      <c r="P2906" t="s">
        <v>58</v>
      </c>
      <c r="Q2906" t="s">
        <v>60</v>
      </c>
    </row>
    <row r="2907" spans="1:18" x14ac:dyDescent="0.25">
      <c r="A2907" t="s">
        <v>30</v>
      </c>
      <c r="B2907" t="s">
        <v>36</v>
      </c>
      <c r="C2907" t="s">
        <v>51</v>
      </c>
      <c r="D2907" t="s">
        <v>47</v>
      </c>
      <c r="E2907">
        <v>11</v>
      </c>
      <c r="F2907" t="str">
        <f t="shared" si="45"/>
        <v>Average Per Ton1-in-2May Monthly System Peak Day30% Cycling11</v>
      </c>
      <c r="G2907">
        <v>0.91855620000000004</v>
      </c>
      <c r="H2907">
        <v>0.91855620000000004</v>
      </c>
      <c r="I2907">
        <v>75.567400000000006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1134</v>
      </c>
      <c r="P2907" t="s">
        <v>58</v>
      </c>
      <c r="Q2907" t="s">
        <v>60</v>
      </c>
      <c r="R2907" t="s">
        <v>69</v>
      </c>
    </row>
    <row r="2908" spans="1:18" x14ac:dyDescent="0.25">
      <c r="A2908" t="s">
        <v>28</v>
      </c>
      <c r="B2908" t="s">
        <v>36</v>
      </c>
      <c r="C2908" t="s">
        <v>51</v>
      </c>
      <c r="D2908" t="s">
        <v>47</v>
      </c>
      <c r="E2908">
        <v>11</v>
      </c>
      <c r="F2908" t="str">
        <f t="shared" si="45"/>
        <v>Average Per Premise1-in-2May Monthly System Peak Day30% Cycling11</v>
      </c>
      <c r="G2908">
        <v>10.16122</v>
      </c>
      <c r="H2908">
        <v>10.16122</v>
      </c>
      <c r="I2908">
        <v>75.567400000000006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1134</v>
      </c>
      <c r="P2908" t="s">
        <v>58</v>
      </c>
      <c r="Q2908" t="s">
        <v>60</v>
      </c>
      <c r="R2908" t="s">
        <v>69</v>
      </c>
    </row>
    <row r="2909" spans="1:18" x14ac:dyDescent="0.25">
      <c r="A2909" t="s">
        <v>29</v>
      </c>
      <c r="B2909" t="s">
        <v>36</v>
      </c>
      <c r="C2909" t="s">
        <v>51</v>
      </c>
      <c r="D2909" t="s">
        <v>47</v>
      </c>
      <c r="E2909">
        <v>11</v>
      </c>
      <c r="F2909" t="str">
        <f t="shared" si="45"/>
        <v>Average Per Device1-in-2May Monthly System Peak Day30% Cycling11</v>
      </c>
      <c r="G2909">
        <v>3.5531389999999998</v>
      </c>
      <c r="H2909">
        <v>3.5531389999999998</v>
      </c>
      <c r="I2909">
        <v>75.567400000000006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1134</v>
      </c>
      <c r="P2909" t="s">
        <v>58</v>
      </c>
      <c r="Q2909" t="s">
        <v>60</v>
      </c>
      <c r="R2909" t="s">
        <v>69</v>
      </c>
    </row>
    <row r="2910" spans="1:18" x14ac:dyDescent="0.25">
      <c r="A2910" t="s">
        <v>43</v>
      </c>
      <c r="B2910" t="s">
        <v>36</v>
      </c>
      <c r="C2910" t="s">
        <v>51</v>
      </c>
      <c r="D2910" t="s">
        <v>47</v>
      </c>
      <c r="E2910">
        <v>11</v>
      </c>
      <c r="F2910" t="str">
        <f t="shared" si="45"/>
        <v>Aggregate1-in-2May Monthly System Peak Day30% Cycling11</v>
      </c>
      <c r="G2910">
        <v>11.522830000000001</v>
      </c>
      <c r="H2910">
        <v>11.522830000000001</v>
      </c>
      <c r="I2910">
        <v>75.567400000000006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1134</v>
      </c>
      <c r="P2910" t="s">
        <v>58</v>
      </c>
      <c r="Q2910" t="s">
        <v>60</v>
      </c>
      <c r="R2910" t="s">
        <v>69</v>
      </c>
    </row>
    <row r="2911" spans="1:18" x14ac:dyDescent="0.25">
      <c r="A2911" t="s">
        <v>30</v>
      </c>
      <c r="B2911" t="s">
        <v>36</v>
      </c>
      <c r="C2911" t="s">
        <v>51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0.75077579999999999</v>
      </c>
      <c r="H2911">
        <v>0.75077570000000005</v>
      </c>
      <c r="I2911">
        <v>74.534300000000002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3540</v>
      </c>
      <c r="P2911" t="s">
        <v>58</v>
      </c>
      <c r="Q2911" t="s">
        <v>60</v>
      </c>
      <c r="R2911" t="s">
        <v>69</v>
      </c>
    </row>
    <row r="2912" spans="1:18" x14ac:dyDescent="0.25">
      <c r="A2912" t="s">
        <v>28</v>
      </c>
      <c r="B2912" t="s">
        <v>36</v>
      </c>
      <c r="C2912" t="s">
        <v>51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6.3342349999999996</v>
      </c>
      <c r="H2912">
        <v>6.3342349999999996</v>
      </c>
      <c r="I2912">
        <v>74.534300000000002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3540</v>
      </c>
      <c r="P2912" t="s">
        <v>58</v>
      </c>
      <c r="Q2912" t="s">
        <v>60</v>
      </c>
      <c r="R2912" t="s">
        <v>69</v>
      </c>
    </row>
    <row r="2913" spans="1:18" x14ac:dyDescent="0.25">
      <c r="A2913" t="s">
        <v>29</v>
      </c>
      <c r="B2913" t="s">
        <v>36</v>
      </c>
      <c r="C2913" t="s">
        <v>51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2.8780890000000001</v>
      </c>
      <c r="H2913">
        <v>2.8780890000000001</v>
      </c>
      <c r="I2913">
        <v>74.534300000000002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3540</v>
      </c>
      <c r="P2913" t="s">
        <v>58</v>
      </c>
      <c r="Q2913" t="s">
        <v>60</v>
      </c>
      <c r="R2913" t="s">
        <v>69</v>
      </c>
    </row>
    <row r="2914" spans="1:18" x14ac:dyDescent="0.25">
      <c r="A2914" t="s">
        <v>43</v>
      </c>
      <c r="B2914" t="s">
        <v>36</v>
      </c>
      <c r="C2914" t="s">
        <v>51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22.423190000000002</v>
      </c>
      <c r="H2914">
        <v>22.423190000000002</v>
      </c>
      <c r="I2914">
        <v>74.534300000000002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3540</v>
      </c>
      <c r="P2914" t="s">
        <v>58</v>
      </c>
      <c r="Q2914" t="s">
        <v>60</v>
      </c>
      <c r="R2914" t="s">
        <v>69</v>
      </c>
    </row>
    <row r="2915" spans="1:18" x14ac:dyDescent="0.25">
      <c r="A2915" t="s">
        <v>30</v>
      </c>
      <c r="B2915" t="s">
        <v>36</v>
      </c>
      <c r="C2915" t="s">
        <v>51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0.7914793</v>
      </c>
      <c r="H2915">
        <v>0.7914793</v>
      </c>
      <c r="I2915">
        <v>74.784899999999993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4674</v>
      </c>
      <c r="P2915" t="s">
        <v>58</v>
      </c>
      <c r="Q2915" t="s">
        <v>60</v>
      </c>
    </row>
    <row r="2916" spans="1:18" x14ac:dyDescent="0.25">
      <c r="A2916" t="s">
        <v>28</v>
      </c>
      <c r="B2916" t="s">
        <v>36</v>
      </c>
      <c r="C2916" t="s">
        <v>51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7.1817690000000001</v>
      </c>
      <c r="H2916">
        <v>7.1817679999999999</v>
      </c>
      <c r="I2916">
        <v>74.784899999999993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4674</v>
      </c>
      <c r="P2916" t="s">
        <v>58</v>
      </c>
      <c r="Q2916" t="s">
        <v>60</v>
      </c>
    </row>
    <row r="2917" spans="1:18" x14ac:dyDescent="0.25">
      <c r="A2917" t="s">
        <v>29</v>
      </c>
      <c r="B2917" t="s">
        <v>36</v>
      </c>
      <c r="C2917" t="s">
        <v>51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3.042195</v>
      </c>
      <c r="H2917">
        <v>3.042195</v>
      </c>
      <c r="I2917">
        <v>74.784899999999993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4674</v>
      </c>
      <c r="P2917" t="s">
        <v>58</v>
      </c>
      <c r="Q2917" t="s">
        <v>60</v>
      </c>
    </row>
    <row r="2918" spans="1:18" x14ac:dyDescent="0.25">
      <c r="A2918" t="s">
        <v>43</v>
      </c>
      <c r="B2918" t="s">
        <v>36</v>
      </c>
      <c r="C2918" t="s">
        <v>51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33.567590000000003</v>
      </c>
      <c r="H2918">
        <v>33.567590000000003</v>
      </c>
      <c r="I2918">
        <v>74.784899999999993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4674</v>
      </c>
      <c r="P2918" t="s">
        <v>58</v>
      </c>
      <c r="Q2918" t="s">
        <v>60</v>
      </c>
    </row>
    <row r="2919" spans="1:18" x14ac:dyDescent="0.25">
      <c r="A2919" t="s">
        <v>30</v>
      </c>
      <c r="B2919" t="s">
        <v>36</v>
      </c>
      <c r="C2919" t="s">
        <v>52</v>
      </c>
      <c r="D2919" t="s">
        <v>47</v>
      </c>
      <c r="E2919">
        <v>11</v>
      </c>
      <c r="F2919" t="str">
        <f t="shared" si="45"/>
        <v>Average Per Ton1-in-2October Monthly System Peak Day30% Cycling11</v>
      </c>
      <c r="G2919">
        <v>0.95206239999999998</v>
      </c>
      <c r="H2919">
        <v>0.95206239999999998</v>
      </c>
      <c r="I2919">
        <v>76.677400000000006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1134</v>
      </c>
      <c r="P2919" t="s">
        <v>58</v>
      </c>
      <c r="Q2919" t="s">
        <v>60</v>
      </c>
      <c r="R2919" t="s">
        <v>70</v>
      </c>
    </row>
    <row r="2920" spans="1:18" x14ac:dyDescent="0.25">
      <c r="A2920" t="s">
        <v>28</v>
      </c>
      <c r="B2920" t="s">
        <v>36</v>
      </c>
      <c r="C2920" t="s">
        <v>52</v>
      </c>
      <c r="D2920" t="s">
        <v>47</v>
      </c>
      <c r="E2920">
        <v>11</v>
      </c>
      <c r="F2920" t="str">
        <f t="shared" si="45"/>
        <v>Average Per Premise1-in-2October Monthly System Peak Day30% Cycling11</v>
      </c>
      <c r="G2920">
        <v>10.531879999999999</v>
      </c>
      <c r="H2920">
        <v>10.531879999999999</v>
      </c>
      <c r="I2920">
        <v>76.677400000000006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1134</v>
      </c>
      <c r="P2920" t="s">
        <v>58</v>
      </c>
      <c r="Q2920" t="s">
        <v>60</v>
      </c>
      <c r="R2920" t="s">
        <v>70</v>
      </c>
    </row>
    <row r="2921" spans="1:18" x14ac:dyDescent="0.25">
      <c r="A2921" t="s">
        <v>29</v>
      </c>
      <c r="B2921" t="s">
        <v>36</v>
      </c>
      <c r="C2921" t="s">
        <v>52</v>
      </c>
      <c r="D2921" t="s">
        <v>47</v>
      </c>
      <c r="E2921">
        <v>11</v>
      </c>
      <c r="F2921" t="str">
        <f t="shared" si="45"/>
        <v>Average Per Device1-in-2October Monthly System Peak Day30% Cycling11</v>
      </c>
      <c r="G2921">
        <v>3.682747</v>
      </c>
      <c r="H2921">
        <v>3.682747</v>
      </c>
      <c r="I2921">
        <v>76.677400000000006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1134</v>
      </c>
      <c r="P2921" t="s">
        <v>58</v>
      </c>
      <c r="Q2921" t="s">
        <v>60</v>
      </c>
      <c r="R2921" t="s">
        <v>70</v>
      </c>
    </row>
    <row r="2922" spans="1:18" x14ac:dyDescent="0.25">
      <c r="A2922" t="s">
        <v>43</v>
      </c>
      <c r="B2922" t="s">
        <v>36</v>
      </c>
      <c r="C2922" t="s">
        <v>52</v>
      </c>
      <c r="D2922" t="s">
        <v>47</v>
      </c>
      <c r="E2922">
        <v>11</v>
      </c>
      <c r="F2922" t="str">
        <f t="shared" si="45"/>
        <v>Aggregate1-in-2October Monthly System Peak Day30% Cycling11</v>
      </c>
      <c r="G2922">
        <v>11.943149999999999</v>
      </c>
      <c r="H2922">
        <v>11.943149999999999</v>
      </c>
      <c r="I2922">
        <v>76.677400000000006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1134</v>
      </c>
      <c r="P2922" t="s">
        <v>58</v>
      </c>
      <c r="Q2922" t="s">
        <v>60</v>
      </c>
      <c r="R2922" t="s">
        <v>70</v>
      </c>
    </row>
    <row r="2923" spans="1:18" x14ac:dyDescent="0.25">
      <c r="A2923" t="s">
        <v>30</v>
      </c>
      <c r="B2923" t="s">
        <v>36</v>
      </c>
      <c r="C2923" t="s">
        <v>52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0.81559800000000005</v>
      </c>
      <c r="H2923">
        <v>0.81559800000000005</v>
      </c>
      <c r="I2923">
        <v>75.885499999999993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3540</v>
      </c>
      <c r="P2923" t="s">
        <v>58</v>
      </c>
      <c r="Q2923" t="s">
        <v>60</v>
      </c>
      <c r="R2923" t="s">
        <v>70</v>
      </c>
    </row>
    <row r="2924" spans="1:18" x14ac:dyDescent="0.25">
      <c r="A2924" t="s">
        <v>28</v>
      </c>
      <c r="B2924" t="s">
        <v>36</v>
      </c>
      <c r="C2924" t="s">
        <v>52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6.8811359999999997</v>
      </c>
      <c r="H2924">
        <v>6.8811349999999996</v>
      </c>
      <c r="I2924">
        <v>75.885499999999993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3540</v>
      </c>
      <c r="P2924" t="s">
        <v>58</v>
      </c>
      <c r="Q2924" t="s">
        <v>60</v>
      </c>
      <c r="R2924" t="s">
        <v>70</v>
      </c>
    </row>
    <row r="2925" spans="1:18" x14ac:dyDescent="0.25">
      <c r="A2925" t="s">
        <v>29</v>
      </c>
      <c r="B2925" t="s">
        <v>36</v>
      </c>
      <c r="C2925" t="s">
        <v>52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3.1265849999999999</v>
      </c>
      <c r="H2925">
        <v>3.1265849999999999</v>
      </c>
      <c r="I2925">
        <v>75.885499999999993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3540</v>
      </c>
      <c r="P2925" t="s">
        <v>58</v>
      </c>
      <c r="Q2925" t="s">
        <v>60</v>
      </c>
      <c r="R2925" t="s">
        <v>70</v>
      </c>
    </row>
    <row r="2926" spans="1:18" x14ac:dyDescent="0.25">
      <c r="A2926" t="s">
        <v>43</v>
      </c>
      <c r="B2926" t="s">
        <v>36</v>
      </c>
      <c r="C2926" t="s">
        <v>52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24.359220000000001</v>
      </c>
      <c r="H2926">
        <v>24.359220000000001</v>
      </c>
      <c r="I2926">
        <v>75.885499999999993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3540</v>
      </c>
      <c r="P2926" t="s">
        <v>58</v>
      </c>
      <c r="Q2926" t="s">
        <v>60</v>
      </c>
      <c r="R2926" t="s">
        <v>70</v>
      </c>
    </row>
    <row r="2927" spans="1:18" x14ac:dyDescent="0.25">
      <c r="A2927" t="s">
        <v>30</v>
      </c>
      <c r="B2927" t="s">
        <v>36</v>
      </c>
      <c r="C2927" t="s">
        <v>52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0.84870429999999997</v>
      </c>
      <c r="H2927">
        <v>0.84870429999999997</v>
      </c>
      <c r="I2927">
        <v>76.077600000000004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4674</v>
      </c>
      <c r="P2927" t="s">
        <v>58</v>
      </c>
      <c r="Q2927" t="s">
        <v>60</v>
      </c>
    </row>
    <row r="2928" spans="1:18" x14ac:dyDescent="0.25">
      <c r="A2928" t="s">
        <v>28</v>
      </c>
      <c r="B2928" t="s">
        <v>36</v>
      </c>
      <c r="C2928" t="s">
        <v>52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7.7010199999999998</v>
      </c>
      <c r="H2928">
        <v>7.7010199999999998</v>
      </c>
      <c r="I2928">
        <v>76.077600000000004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4674</v>
      </c>
      <c r="P2928" t="s">
        <v>58</v>
      </c>
      <c r="Q2928" t="s">
        <v>60</v>
      </c>
    </row>
    <row r="2929" spans="1:18" x14ac:dyDescent="0.25">
      <c r="A2929" t="s">
        <v>29</v>
      </c>
      <c r="B2929" t="s">
        <v>36</v>
      </c>
      <c r="C2929" t="s">
        <v>52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3.2621500000000001</v>
      </c>
      <c r="H2929">
        <v>3.2621500000000001</v>
      </c>
      <c r="I2929">
        <v>76.077600000000004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4674</v>
      </c>
      <c r="P2929" t="s">
        <v>58</v>
      </c>
      <c r="Q2929" t="s">
        <v>60</v>
      </c>
    </row>
    <row r="2930" spans="1:18" x14ac:dyDescent="0.25">
      <c r="A2930" t="s">
        <v>43</v>
      </c>
      <c r="B2930" t="s">
        <v>36</v>
      </c>
      <c r="C2930" t="s">
        <v>52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35.994570000000003</v>
      </c>
      <c r="H2930">
        <v>35.994570000000003</v>
      </c>
      <c r="I2930">
        <v>76.077600000000004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4674</v>
      </c>
      <c r="P2930" t="s">
        <v>58</v>
      </c>
      <c r="Q2930" t="s">
        <v>60</v>
      </c>
    </row>
    <row r="2931" spans="1:18" x14ac:dyDescent="0.25">
      <c r="A2931" t="s">
        <v>30</v>
      </c>
      <c r="B2931" t="s">
        <v>36</v>
      </c>
      <c r="C2931" t="s">
        <v>53</v>
      </c>
      <c r="D2931" t="s">
        <v>47</v>
      </c>
      <c r="E2931">
        <v>11</v>
      </c>
      <c r="F2931" t="str">
        <f t="shared" si="45"/>
        <v>Average Per Ton1-in-2September Monthly System Peak Day30% Cycling11</v>
      </c>
      <c r="G2931">
        <v>1.000016</v>
      </c>
      <c r="H2931">
        <v>1.000016</v>
      </c>
      <c r="I2931">
        <v>84.199799999999996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1134</v>
      </c>
      <c r="P2931" t="s">
        <v>58</v>
      </c>
      <c r="Q2931" t="s">
        <v>60</v>
      </c>
      <c r="R2931" t="s">
        <v>71</v>
      </c>
    </row>
    <row r="2932" spans="1:18" x14ac:dyDescent="0.25">
      <c r="A2932" t="s">
        <v>28</v>
      </c>
      <c r="B2932" t="s">
        <v>36</v>
      </c>
      <c r="C2932" t="s">
        <v>53</v>
      </c>
      <c r="D2932" t="s">
        <v>47</v>
      </c>
      <c r="E2932">
        <v>11</v>
      </c>
      <c r="F2932" t="str">
        <f t="shared" si="45"/>
        <v>Average Per Premise1-in-2September Monthly System Peak Day30% Cycling11</v>
      </c>
      <c r="G2932">
        <v>11.06235</v>
      </c>
      <c r="H2932">
        <v>11.06235</v>
      </c>
      <c r="I2932">
        <v>84.199799999999996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1134</v>
      </c>
      <c r="P2932" t="s">
        <v>58</v>
      </c>
      <c r="Q2932" t="s">
        <v>60</v>
      </c>
      <c r="R2932" t="s">
        <v>71</v>
      </c>
    </row>
    <row r="2933" spans="1:18" x14ac:dyDescent="0.25">
      <c r="A2933" t="s">
        <v>29</v>
      </c>
      <c r="B2933" t="s">
        <v>36</v>
      </c>
      <c r="C2933" t="s">
        <v>53</v>
      </c>
      <c r="D2933" t="s">
        <v>47</v>
      </c>
      <c r="E2933">
        <v>11</v>
      </c>
      <c r="F2933" t="str">
        <f t="shared" si="45"/>
        <v>Average Per Device1-in-2September Monthly System Peak Day30% Cycling11</v>
      </c>
      <c r="G2933">
        <v>3.8682400000000001</v>
      </c>
      <c r="H2933">
        <v>3.8682400000000001</v>
      </c>
      <c r="I2933">
        <v>84.199799999999996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1134</v>
      </c>
      <c r="P2933" t="s">
        <v>58</v>
      </c>
      <c r="Q2933" t="s">
        <v>60</v>
      </c>
      <c r="R2933" t="s">
        <v>71</v>
      </c>
    </row>
    <row r="2934" spans="1:18" x14ac:dyDescent="0.25">
      <c r="A2934" t="s">
        <v>43</v>
      </c>
      <c r="B2934" t="s">
        <v>36</v>
      </c>
      <c r="C2934" t="s">
        <v>53</v>
      </c>
      <c r="D2934" t="s">
        <v>47</v>
      </c>
      <c r="E2934">
        <v>11</v>
      </c>
      <c r="F2934" t="str">
        <f t="shared" si="45"/>
        <v>Aggregate1-in-2September Monthly System Peak Day30% Cycling11</v>
      </c>
      <c r="G2934">
        <v>12.544700000000001</v>
      </c>
      <c r="H2934">
        <v>12.544700000000001</v>
      </c>
      <c r="I2934">
        <v>84.199799999999996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1134</v>
      </c>
      <c r="P2934" t="s">
        <v>58</v>
      </c>
      <c r="Q2934" t="s">
        <v>60</v>
      </c>
      <c r="R2934" t="s">
        <v>71</v>
      </c>
    </row>
    <row r="2935" spans="1:18" x14ac:dyDescent="0.25">
      <c r="A2935" t="s">
        <v>30</v>
      </c>
      <c r="B2935" t="s">
        <v>36</v>
      </c>
      <c r="C2935" t="s">
        <v>53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0.90556429999999999</v>
      </c>
      <c r="H2935">
        <v>0.90556429999999999</v>
      </c>
      <c r="I2935">
        <v>83.274000000000001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3540</v>
      </c>
      <c r="P2935" t="s">
        <v>58</v>
      </c>
      <c r="Q2935" t="s">
        <v>60</v>
      </c>
      <c r="R2935" t="s">
        <v>71</v>
      </c>
    </row>
    <row r="2936" spans="1:18" x14ac:dyDescent="0.25">
      <c r="A2936" t="s">
        <v>28</v>
      </c>
      <c r="B2936" t="s">
        <v>36</v>
      </c>
      <c r="C2936" t="s">
        <v>53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7.640174</v>
      </c>
      <c r="H2936">
        <v>7.640174</v>
      </c>
      <c r="I2936">
        <v>83.274000000000001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3540</v>
      </c>
      <c r="P2936" t="s">
        <v>58</v>
      </c>
      <c r="Q2936" t="s">
        <v>60</v>
      </c>
      <c r="R2936" t="s">
        <v>71</v>
      </c>
    </row>
    <row r="2937" spans="1:18" x14ac:dyDescent="0.25">
      <c r="A2937" t="s">
        <v>29</v>
      </c>
      <c r="B2937" t="s">
        <v>36</v>
      </c>
      <c r="C2937" t="s">
        <v>53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3.4714689999999999</v>
      </c>
      <c r="H2937">
        <v>3.4714689999999999</v>
      </c>
      <c r="I2937">
        <v>83.274000000000001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3540</v>
      </c>
      <c r="P2937" t="s">
        <v>58</v>
      </c>
      <c r="Q2937" t="s">
        <v>60</v>
      </c>
      <c r="R2937" t="s">
        <v>71</v>
      </c>
    </row>
    <row r="2938" spans="1:18" x14ac:dyDescent="0.25">
      <c r="A2938" t="s">
        <v>43</v>
      </c>
      <c r="B2938" t="s">
        <v>36</v>
      </c>
      <c r="C2938" t="s">
        <v>53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27.046220000000002</v>
      </c>
      <c r="H2938">
        <v>27.046220000000002</v>
      </c>
      <c r="I2938">
        <v>83.274000000000001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3540</v>
      </c>
      <c r="P2938" t="s">
        <v>58</v>
      </c>
      <c r="Q2938" t="s">
        <v>60</v>
      </c>
      <c r="R2938" t="s">
        <v>71</v>
      </c>
    </row>
    <row r="2939" spans="1:18" x14ac:dyDescent="0.25">
      <c r="A2939" t="s">
        <v>30</v>
      </c>
      <c r="B2939" t="s">
        <v>36</v>
      </c>
      <c r="C2939" t="s">
        <v>53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0.92847829999999998</v>
      </c>
      <c r="H2939">
        <v>0.92847829999999998</v>
      </c>
      <c r="I2939">
        <v>83.498599999999996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4674</v>
      </c>
      <c r="P2939" t="s">
        <v>58</v>
      </c>
      <c r="Q2939" t="s">
        <v>60</v>
      </c>
    </row>
    <row r="2940" spans="1:18" x14ac:dyDescent="0.25">
      <c r="A2940" t="s">
        <v>28</v>
      </c>
      <c r="B2940" t="s">
        <v>36</v>
      </c>
      <c r="C2940" t="s">
        <v>53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8.4248779999999996</v>
      </c>
      <c r="H2940">
        <v>8.4248779999999996</v>
      </c>
      <c r="I2940">
        <v>83.498599999999996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4674</v>
      </c>
      <c r="P2940" t="s">
        <v>58</v>
      </c>
      <c r="Q2940" t="s">
        <v>60</v>
      </c>
    </row>
    <row r="2941" spans="1:18" x14ac:dyDescent="0.25">
      <c r="A2941" t="s">
        <v>29</v>
      </c>
      <c r="B2941" t="s">
        <v>36</v>
      </c>
      <c r="C2941" t="s">
        <v>53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3.5687760000000002</v>
      </c>
      <c r="H2941">
        <v>3.5687760000000002</v>
      </c>
      <c r="I2941">
        <v>83.498599999999996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4674</v>
      </c>
      <c r="P2941" t="s">
        <v>58</v>
      </c>
      <c r="Q2941" t="s">
        <v>60</v>
      </c>
    </row>
    <row r="2942" spans="1:18" x14ac:dyDescent="0.25">
      <c r="A2942" t="s">
        <v>43</v>
      </c>
      <c r="B2942" t="s">
        <v>36</v>
      </c>
      <c r="C2942" t="s">
        <v>53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39.377879999999998</v>
      </c>
      <c r="H2942">
        <v>39.377879999999998</v>
      </c>
      <c r="I2942">
        <v>83.498599999999996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4674</v>
      </c>
      <c r="P2942" t="s">
        <v>58</v>
      </c>
      <c r="Q2942" t="s">
        <v>60</v>
      </c>
    </row>
    <row r="2943" spans="1:18" x14ac:dyDescent="0.25">
      <c r="A2943" t="s">
        <v>30</v>
      </c>
      <c r="B2943" t="s">
        <v>36</v>
      </c>
      <c r="C2943" t="s">
        <v>48</v>
      </c>
      <c r="D2943" t="s">
        <v>47</v>
      </c>
      <c r="E2943">
        <v>12</v>
      </c>
      <c r="F2943" t="str">
        <f t="shared" si="45"/>
        <v>Average Per Ton1-in-2August Monthly System Peak Day30% Cycling12</v>
      </c>
      <c r="G2943">
        <v>1.063768</v>
      </c>
      <c r="H2943">
        <v>1.063768</v>
      </c>
      <c r="I2943">
        <v>81.061800000000005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1134</v>
      </c>
      <c r="P2943" t="s">
        <v>58</v>
      </c>
      <c r="Q2943" t="s">
        <v>60</v>
      </c>
      <c r="R2943" t="s">
        <v>66</v>
      </c>
    </row>
    <row r="2944" spans="1:18" x14ac:dyDescent="0.25">
      <c r="A2944" t="s">
        <v>28</v>
      </c>
      <c r="B2944" t="s">
        <v>36</v>
      </c>
      <c r="C2944" t="s">
        <v>48</v>
      </c>
      <c r="D2944" t="s">
        <v>47</v>
      </c>
      <c r="E2944">
        <v>12</v>
      </c>
      <c r="F2944" t="str">
        <f t="shared" si="45"/>
        <v>Average Per Premise1-in-2August Monthly System Peak Day30% Cycling12</v>
      </c>
      <c r="G2944">
        <v>11.76759</v>
      </c>
      <c r="H2944">
        <v>11.76759</v>
      </c>
      <c r="I2944">
        <v>81.061800000000005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1134</v>
      </c>
      <c r="P2944" t="s">
        <v>58</v>
      </c>
      <c r="Q2944" t="s">
        <v>60</v>
      </c>
      <c r="R2944" t="s">
        <v>66</v>
      </c>
    </row>
    <row r="2945" spans="1:18" x14ac:dyDescent="0.25">
      <c r="A2945" t="s">
        <v>29</v>
      </c>
      <c r="B2945" t="s">
        <v>36</v>
      </c>
      <c r="C2945" t="s">
        <v>48</v>
      </c>
      <c r="D2945" t="s">
        <v>47</v>
      </c>
      <c r="E2945">
        <v>12</v>
      </c>
      <c r="F2945" t="str">
        <f t="shared" si="45"/>
        <v>Average Per Device1-in-2August Monthly System Peak Day30% Cycling12</v>
      </c>
      <c r="G2945">
        <v>4.1148449999999999</v>
      </c>
      <c r="H2945">
        <v>4.1148449999999999</v>
      </c>
      <c r="I2945">
        <v>81.061800000000005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1134</v>
      </c>
      <c r="P2945" t="s">
        <v>58</v>
      </c>
      <c r="Q2945" t="s">
        <v>60</v>
      </c>
      <c r="R2945" t="s">
        <v>66</v>
      </c>
    </row>
    <row r="2946" spans="1:18" x14ac:dyDescent="0.25">
      <c r="A2946" t="s">
        <v>43</v>
      </c>
      <c r="B2946" t="s">
        <v>36</v>
      </c>
      <c r="C2946" t="s">
        <v>48</v>
      </c>
      <c r="D2946" t="s">
        <v>47</v>
      </c>
      <c r="E2946">
        <v>12</v>
      </c>
      <c r="F2946" t="str">
        <f t="shared" si="45"/>
        <v>Aggregate1-in-2August Monthly System Peak Day30% Cycling12</v>
      </c>
      <c r="G2946">
        <v>13.344440000000001</v>
      </c>
      <c r="H2946">
        <v>13.344440000000001</v>
      </c>
      <c r="I2946">
        <v>81.061800000000005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1134</v>
      </c>
      <c r="P2946" t="s">
        <v>58</v>
      </c>
      <c r="Q2946" t="s">
        <v>60</v>
      </c>
      <c r="R2946" t="s">
        <v>66</v>
      </c>
    </row>
    <row r="2947" spans="1:18" x14ac:dyDescent="0.25">
      <c r="A2947" t="s">
        <v>30</v>
      </c>
      <c r="B2947" t="s">
        <v>36</v>
      </c>
      <c r="C2947" t="s">
        <v>48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0.9582832</v>
      </c>
      <c r="H2947">
        <v>0.95828329999999995</v>
      </c>
      <c r="I2947">
        <v>80.518100000000004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3540</v>
      </c>
      <c r="P2947" t="s">
        <v>58</v>
      </c>
      <c r="Q2947" t="s">
        <v>60</v>
      </c>
      <c r="R2947" t="s">
        <v>66</v>
      </c>
    </row>
    <row r="2948" spans="1:18" x14ac:dyDescent="0.25">
      <c r="A2948" t="s">
        <v>28</v>
      </c>
      <c r="B2948" t="s">
        <v>36</v>
      </c>
      <c r="C2948" t="s">
        <v>48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8.0849600000000006</v>
      </c>
      <c r="H2948">
        <v>8.0849600000000006</v>
      </c>
      <c r="I2948">
        <v>80.518100000000004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3540</v>
      </c>
      <c r="P2948" t="s">
        <v>58</v>
      </c>
      <c r="Q2948" t="s">
        <v>60</v>
      </c>
      <c r="R2948" t="s">
        <v>66</v>
      </c>
    </row>
    <row r="2949" spans="1:18" x14ac:dyDescent="0.25">
      <c r="A2949" t="s">
        <v>29</v>
      </c>
      <c r="B2949" t="s">
        <v>36</v>
      </c>
      <c r="C2949" t="s">
        <v>48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3.6735669999999998</v>
      </c>
      <c r="H2949">
        <v>3.6735669999999998</v>
      </c>
      <c r="I2949">
        <v>80.518100000000004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3540</v>
      </c>
      <c r="P2949" t="s">
        <v>58</v>
      </c>
      <c r="Q2949" t="s">
        <v>60</v>
      </c>
      <c r="R2949" t="s">
        <v>66</v>
      </c>
    </row>
    <row r="2950" spans="1:18" x14ac:dyDescent="0.25">
      <c r="A2950" t="s">
        <v>43</v>
      </c>
      <c r="B2950" t="s">
        <v>36</v>
      </c>
      <c r="C2950" t="s">
        <v>48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28.620760000000001</v>
      </c>
      <c r="H2950">
        <v>28.620760000000001</v>
      </c>
      <c r="I2950">
        <v>80.518100000000004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3540</v>
      </c>
      <c r="P2950" t="s">
        <v>58</v>
      </c>
      <c r="Q2950" t="s">
        <v>60</v>
      </c>
      <c r="R2950" t="s">
        <v>66</v>
      </c>
    </row>
    <row r="2951" spans="1:18" x14ac:dyDescent="0.25">
      <c r="A2951" t="s">
        <v>30</v>
      </c>
      <c r="B2951" t="s">
        <v>36</v>
      </c>
      <c r="C2951" t="s">
        <v>48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0.98387389999999997</v>
      </c>
      <c r="H2951">
        <v>0.98387389999999997</v>
      </c>
      <c r="I2951">
        <v>80.650000000000006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4674</v>
      </c>
      <c r="P2951" t="s">
        <v>58</v>
      </c>
      <c r="Q2951" t="s">
        <v>60</v>
      </c>
    </row>
    <row r="2952" spans="1:18" x14ac:dyDescent="0.25">
      <c r="A2952" t="s">
        <v>28</v>
      </c>
      <c r="B2952" t="s">
        <v>36</v>
      </c>
      <c r="C2952" t="s">
        <v>48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8.9275300000000009</v>
      </c>
      <c r="H2952">
        <v>8.9275300000000009</v>
      </c>
      <c r="I2952">
        <v>80.650000000000006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4674</v>
      </c>
      <c r="P2952" t="s">
        <v>58</v>
      </c>
      <c r="Q2952" t="s">
        <v>60</v>
      </c>
    </row>
    <row r="2953" spans="1:18" x14ac:dyDescent="0.25">
      <c r="A2953" t="s">
        <v>29</v>
      </c>
      <c r="B2953" t="s">
        <v>36</v>
      </c>
      <c r="C2953" t="s">
        <v>48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3.7816990000000001</v>
      </c>
      <c r="H2953">
        <v>3.7816990000000001</v>
      </c>
      <c r="I2953">
        <v>80.650000000000006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4674</v>
      </c>
      <c r="P2953" t="s">
        <v>58</v>
      </c>
      <c r="Q2953" t="s">
        <v>60</v>
      </c>
    </row>
    <row r="2954" spans="1:18" x14ac:dyDescent="0.25">
      <c r="A2954" t="s">
        <v>43</v>
      </c>
      <c r="B2954" t="s">
        <v>36</v>
      </c>
      <c r="C2954" t="s">
        <v>48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41.727269999999997</v>
      </c>
      <c r="H2954">
        <v>41.727269999999997</v>
      </c>
      <c r="I2954">
        <v>80.650000000000006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4674</v>
      </c>
      <c r="P2954" t="s">
        <v>58</v>
      </c>
      <c r="Q2954" t="s">
        <v>60</v>
      </c>
    </row>
    <row r="2955" spans="1:18" x14ac:dyDescent="0.25">
      <c r="A2955" t="s">
        <v>30</v>
      </c>
      <c r="B2955" t="s">
        <v>36</v>
      </c>
      <c r="C2955" t="s">
        <v>37</v>
      </c>
      <c r="D2955" t="s">
        <v>47</v>
      </c>
      <c r="E2955">
        <v>12</v>
      </c>
      <c r="F2955" t="str">
        <f t="shared" si="46"/>
        <v>Average Per Ton1-in-2August Typical Event Day30% Cycling12</v>
      </c>
      <c r="G2955">
        <v>1.0383629999999999</v>
      </c>
      <c r="H2955">
        <v>1.0383629999999999</v>
      </c>
      <c r="I2955">
        <v>79.247699999999995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1134</v>
      </c>
      <c r="P2955" t="s">
        <v>58</v>
      </c>
      <c r="Q2955" t="s">
        <v>60</v>
      </c>
      <c r="R2955" t="s">
        <v>66</v>
      </c>
    </row>
    <row r="2956" spans="1:18" x14ac:dyDescent="0.25">
      <c r="A2956" t="s">
        <v>28</v>
      </c>
      <c r="B2956" t="s">
        <v>36</v>
      </c>
      <c r="C2956" t="s">
        <v>37</v>
      </c>
      <c r="D2956" t="s">
        <v>47</v>
      </c>
      <c r="E2956">
        <v>12</v>
      </c>
      <c r="F2956" t="str">
        <f t="shared" si="46"/>
        <v>Average Per Premise1-in-2August Typical Event Day30% Cycling12</v>
      </c>
      <c r="G2956">
        <v>11.486549999999999</v>
      </c>
      <c r="H2956">
        <v>11.486549999999999</v>
      </c>
      <c r="I2956">
        <v>79.247699999999995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1134</v>
      </c>
      <c r="P2956" t="s">
        <v>58</v>
      </c>
      <c r="Q2956" t="s">
        <v>60</v>
      </c>
      <c r="R2956" t="s">
        <v>66</v>
      </c>
    </row>
    <row r="2957" spans="1:18" x14ac:dyDescent="0.25">
      <c r="A2957" t="s">
        <v>29</v>
      </c>
      <c r="B2957" t="s">
        <v>36</v>
      </c>
      <c r="C2957" t="s">
        <v>37</v>
      </c>
      <c r="D2957" t="s">
        <v>47</v>
      </c>
      <c r="E2957">
        <v>12</v>
      </c>
      <c r="F2957" t="str">
        <f t="shared" si="46"/>
        <v>Average Per Device1-in-2August Typical Event Day30% Cycling12</v>
      </c>
      <c r="G2957">
        <v>4.0165740000000003</v>
      </c>
      <c r="H2957">
        <v>4.0165740000000003</v>
      </c>
      <c r="I2957">
        <v>79.247699999999995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1134</v>
      </c>
      <c r="P2957" t="s">
        <v>58</v>
      </c>
      <c r="Q2957" t="s">
        <v>60</v>
      </c>
      <c r="R2957" t="s">
        <v>66</v>
      </c>
    </row>
    <row r="2958" spans="1:18" x14ac:dyDescent="0.25">
      <c r="A2958" t="s">
        <v>43</v>
      </c>
      <c r="B2958" t="s">
        <v>36</v>
      </c>
      <c r="C2958" t="s">
        <v>37</v>
      </c>
      <c r="D2958" t="s">
        <v>47</v>
      </c>
      <c r="E2958">
        <v>12</v>
      </c>
      <c r="F2958" t="str">
        <f t="shared" si="46"/>
        <v>Aggregate1-in-2August Typical Event Day30% Cycling12</v>
      </c>
      <c r="G2958">
        <v>13.02575</v>
      </c>
      <c r="H2958">
        <v>13.02575</v>
      </c>
      <c r="I2958">
        <v>79.247699999999995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1134</v>
      </c>
      <c r="P2958" t="s">
        <v>58</v>
      </c>
      <c r="Q2958" t="s">
        <v>60</v>
      </c>
      <c r="R2958" t="s">
        <v>66</v>
      </c>
    </row>
    <row r="2959" spans="1:18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0.90714939999999999</v>
      </c>
      <c r="H2959">
        <v>0.90714939999999999</v>
      </c>
      <c r="I2959">
        <v>78.580799999999996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3540</v>
      </c>
      <c r="P2959" t="s">
        <v>58</v>
      </c>
      <c r="Q2959" t="s">
        <v>60</v>
      </c>
      <c r="R2959" t="s">
        <v>66</v>
      </c>
    </row>
    <row r="2960" spans="1:18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7.6535469999999997</v>
      </c>
      <c r="H2960">
        <v>7.6535469999999997</v>
      </c>
      <c r="I2960">
        <v>78.580799999999996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3540</v>
      </c>
      <c r="P2960" t="s">
        <v>58</v>
      </c>
      <c r="Q2960" t="s">
        <v>60</v>
      </c>
      <c r="R2960" t="s">
        <v>66</v>
      </c>
    </row>
    <row r="2961" spans="1:18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3.4775459999999998</v>
      </c>
      <c r="H2961">
        <v>3.4775459999999998</v>
      </c>
      <c r="I2961">
        <v>78.580799999999996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3540</v>
      </c>
      <c r="P2961" t="s">
        <v>58</v>
      </c>
      <c r="Q2961" t="s">
        <v>60</v>
      </c>
      <c r="R2961" t="s">
        <v>66</v>
      </c>
    </row>
    <row r="2962" spans="1:18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27.09356</v>
      </c>
      <c r="H2962">
        <v>27.09356</v>
      </c>
      <c r="I2962">
        <v>78.580799999999996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3540</v>
      </c>
      <c r="P2962" t="s">
        <v>58</v>
      </c>
      <c r="Q2962" t="s">
        <v>60</v>
      </c>
      <c r="R2962" t="s">
        <v>66</v>
      </c>
    </row>
    <row r="2963" spans="1:18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0.93898190000000004</v>
      </c>
      <c r="H2963">
        <v>0.93898190000000004</v>
      </c>
      <c r="I2963">
        <v>78.742599999999996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4674</v>
      </c>
      <c r="P2963" t="s">
        <v>58</v>
      </c>
      <c r="Q2963" t="s">
        <v>60</v>
      </c>
    </row>
    <row r="2964" spans="1:18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8.5201860000000007</v>
      </c>
      <c r="H2964">
        <v>8.5201860000000007</v>
      </c>
      <c r="I2964">
        <v>78.742599999999996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4674</v>
      </c>
      <c r="P2964" t="s">
        <v>58</v>
      </c>
      <c r="Q2964" t="s">
        <v>60</v>
      </c>
    </row>
    <row r="2965" spans="1:18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3.6091489999999999</v>
      </c>
      <c r="H2965">
        <v>3.6091489999999999</v>
      </c>
      <c r="I2965">
        <v>78.742599999999996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4674</v>
      </c>
      <c r="P2965" t="s">
        <v>58</v>
      </c>
      <c r="Q2965" t="s">
        <v>60</v>
      </c>
    </row>
    <row r="2966" spans="1:18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39.823349999999998</v>
      </c>
      <c r="H2966">
        <v>39.823349999999998</v>
      </c>
      <c r="I2966">
        <v>78.742599999999996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4674</v>
      </c>
      <c r="P2966" t="s">
        <v>58</v>
      </c>
      <c r="Q2966" t="s">
        <v>60</v>
      </c>
    </row>
    <row r="2967" spans="1:18" x14ac:dyDescent="0.25">
      <c r="A2967" t="s">
        <v>30</v>
      </c>
      <c r="B2967" t="s">
        <v>36</v>
      </c>
      <c r="C2967" t="s">
        <v>49</v>
      </c>
      <c r="D2967" t="s">
        <v>47</v>
      </c>
      <c r="E2967">
        <v>12</v>
      </c>
      <c r="F2967" t="str">
        <f t="shared" si="46"/>
        <v>Average Per Ton1-in-2July Monthly System Peak Day30% Cycling12</v>
      </c>
      <c r="G2967">
        <v>1.0336609999999999</v>
      </c>
      <c r="H2967">
        <v>1.0336609999999999</v>
      </c>
      <c r="I2967">
        <v>75.108800000000002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1134</v>
      </c>
      <c r="P2967" t="s">
        <v>58</v>
      </c>
      <c r="Q2967" t="s">
        <v>60</v>
      </c>
      <c r="R2967" t="s">
        <v>67</v>
      </c>
    </row>
    <row r="2968" spans="1:18" x14ac:dyDescent="0.25">
      <c r="A2968" t="s">
        <v>28</v>
      </c>
      <c r="B2968" t="s">
        <v>36</v>
      </c>
      <c r="C2968" t="s">
        <v>49</v>
      </c>
      <c r="D2968" t="s">
        <v>47</v>
      </c>
      <c r="E2968">
        <v>12</v>
      </c>
      <c r="F2968" t="str">
        <f t="shared" si="46"/>
        <v>Average Per Premise1-in-2July Monthly System Peak Day30% Cycling12</v>
      </c>
      <c r="G2968">
        <v>11.43454</v>
      </c>
      <c r="H2968">
        <v>11.43454</v>
      </c>
      <c r="I2968">
        <v>75.108800000000002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1134</v>
      </c>
      <c r="P2968" t="s">
        <v>58</v>
      </c>
      <c r="Q2968" t="s">
        <v>60</v>
      </c>
      <c r="R2968" t="s">
        <v>67</v>
      </c>
    </row>
    <row r="2969" spans="1:18" x14ac:dyDescent="0.25">
      <c r="A2969" t="s">
        <v>29</v>
      </c>
      <c r="B2969" t="s">
        <v>36</v>
      </c>
      <c r="C2969" t="s">
        <v>49</v>
      </c>
      <c r="D2969" t="s">
        <v>47</v>
      </c>
      <c r="E2969">
        <v>12</v>
      </c>
      <c r="F2969" t="str">
        <f t="shared" si="46"/>
        <v>Average Per Device1-in-2July Monthly System Peak Day30% Cycling12</v>
      </c>
      <c r="G2969">
        <v>3.9983849999999999</v>
      </c>
      <c r="H2969">
        <v>3.9983849999999999</v>
      </c>
      <c r="I2969">
        <v>75.108800000000002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1134</v>
      </c>
      <c r="P2969" t="s">
        <v>58</v>
      </c>
      <c r="Q2969" t="s">
        <v>60</v>
      </c>
      <c r="R2969" t="s">
        <v>67</v>
      </c>
    </row>
    <row r="2970" spans="1:18" x14ac:dyDescent="0.25">
      <c r="A2970" t="s">
        <v>43</v>
      </c>
      <c r="B2970" t="s">
        <v>36</v>
      </c>
      <c r="C2970" t="s">
        <v>49</v>
      </c>
      <c r="D2970" t="s">
        <v>47</v>
      </c>
      <c r="E2970">
        <v>12</v>
      </c>
      <c r="F2970" t="str">
        <f t="shared" si="46"/>
        <v>Aggregate1-in-2July Monthly System Peak Day30% Cycling12</v>
      </c>
      <c r="G2970">
        <v>12.966760000000001</v>
      </c>
      <c r="H2970">
        <v>12.966760000000001</v>
      </c>
      <c r="I2970">
        <v>75.108800000000002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1134</v>
      </c>
      <c r="P2970" t="s">
        <v>58</v>
      </c>
      <c r="Q2970" t="s">
        <v>60</v>
      </c>
      <c r="R2970" t="s">
        <v>67</v>
      </c>
    </row>
    <row r="2971" spans="1:18" x14ac:dyDescent="0.25">
      <c r="A2971" t="s">
        <v>30</v>
      </c>
      <c r="B2971" t="s">
        <v>36</v>
      </c>
      <c r="C2971" t="s">
        <v>49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0.89590510000000001</v>
      </c>
      <c r="H2971">
        <v>0.89590510000000001</v>
      </c>
      <c r="I2971">
        <v>74.508099999999999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3540</v>
      </c>
      <c r="P2971" t="s">
        <v>58</v>
      </c>
      <c r="Q2971" t="s">
        <v>60</v>
      </c>
      <c r="R2971" t="s">
        <v>67</v>
      </c>
    </row>
    <row r="2972" spans="1:18" x14ac:dyDescent="0.25">
      <c r="A2972" t="s">
        <v>28</v>
      </c>
      <c r="B2972" t="s">
        <v>36</v>
      </c>
      <c r="C2972" t="s">
        <v>49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7.5586799999999998</v>
      </c>
      <c r="H2972">
        <v>7.5586799999999998</v>
      </c>
      <c r="I2972">
        <v>74.508099999999999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3540</v>
      </c>
      <c r="P2972" t="s">
        <v>58</v>
      </c>
      <c r="Q2972" t="s">
        <v>60</v>
      </c>
      <c r="R2972" t="s">
        <v>67</v>
      </c>
    </row>
    <row r="2973" spans="1:18" x14ac:dyDescent="0.25">
      <c r="A2973" t="s">
        <v>29</v>
      </c>
      <c r="B2973" t="s">
        <v>36</v>
      </c>
      <c r="C2973" t="s">
        <v>49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3.4344410000000001</v>
      </c>
      <c r="H2973">
        <v>3.4344410000000001</v>
      </c>
      <c r="I2973">
        <v>74.508099999999999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3540</v>
      </c>
      <c r="P2973" t="s">
        <v>58</v>
      </c>
      <c r="Q2973" t="s">
        <v>60</v>
      </c>
      <c r="R2973" t="s">
        <v>67</v>
      </c>
    </row>
    <row r="2974" spans="1:18" x14ac:dyDescent="0.25">
      <c r="A2974" t="s">
        <v>43</v>
      </c>
      <c r="B2974" t="s">
        <v>36</v>
      </c>
      <c r="C2974" t="s">
        <v>49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26.757729999999999</v>
      </c>
      <c r="H2974">
        <v>26.757729999999999</v>
      </c>
      <c r="I2974">
        <v>74.508099999999999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3540</v>
      </c>
      <c r="P2974" t="s">
        <v>58</v>
      </c>
      <c r="Q2974" t="s">
        <v>60</v>
      </c>
      <c r="R2974" t="s">
        <v>67</v>
      </c>
    </row>
    <row r="2975" spans="1:18" x14ac:dyDescent="0.25">
      <c r="A2975" t="s">
        <v>30</v>
      </c>
      <c r="B2975" t="s">
        <v>36</v>
      </c>
      <c r="C2975" t="s">
        <v>49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0.9293247</v>
      </c>
      <c r="H2975">
        <v>0.9293247</v>
      </c>
      <c r="I2975">
        <v>74.653800000000004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4674</v>
      </c>
      <c r="P2975" t="s">
        <v>58</v>
      </c>
      <c r="Q2975" t="s">
        <v>60</v>
      </c>
    </row>
    <row r="2976" spans="1:18" x14ac:dyDescent="0.25">
      <c r="A2976" t="s">
        <v>28</v>
      </c>
      <c r="B2976" t="s">
        <v>36</v>
      </c>
      <c r="C2976" t="s">
        <v>49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8.4325580000000002</v>
      </c>
      <c r="H2976">
        <v>8.4325580000000002</v>
      </c>
      <c r="I2976">
        <v>74.653800000000004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4674</v>
      </c>
      <c r="P2976" t="s">
        <v>58</v>
      </c>
      <c r="Q2976" t="s">
        <v>60</v>
      </c>
    </row>
    <row r="2977" spans="1:18" x14ac:dyDescent="0.25">
      <c r="A2977" t="s">
        <v>29</v>
      </c>
      <c r="B2977" t="s">
        <v>36</v>
      </c>
      <c r="C2977" t="s">
        <v>49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3.5720299999999998</v>
      </c>
      <c r="H2977">
        <v>3.5720299999999998</v>
      </c>
      <c r="I2977">
        <v>74.653800000000004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4674</v>
      </c>
      <c r="P2977" t="s">
        <v>58</v>
      </c>
      <c r="Q2977" t="s">
        <v>60</v>
      </c>
    </row>
    <row r="2978" spans="1:18" x14ac:dyDescent="0.25">
      <c r="A2978" t="s">
        <v>43</v>
      </c>
      <c r="B2978" t="s">
        <v>36</v>
      </c>
      <c r="C2978" t="s">
        <v>49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39.413780000000003</v>
      </c>
      <c r="H2978">
        <v>39.413780000000003</v>
      </c>
      <c r="I2978">
        <v>74.653800000000004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4674</v>
      </c>
      <c r="P2978" t="s">
        <v>58</v>
      </c>
      <c r="Q2978" t="s">
        <v>60</v>
      </c>
    </row>
    <row r="2979" spans="1:18" x14ac:dyDescent="0.25">
      <c r="A2979" t="s">
        <v>30</v>
      </c>
      <c r="B2979" t="s">
        <v>36</v>
      </c>
      <c r="C2979" t="s">
        <v>50</v>
      </c>
      <c r="D2979" t="s">
        <v>47</v>
      </c>
      <c r="E2979">
        <v>12</v>
      </c>
      <c r="F2979" t="str">
        <f t="shared" si="46"/>
        <v>Average Per Ton1-in-2June Monthly System Peak Day30% Cycling12</v>
      </c>
      <c r="G2979">
        <v>0.98526950000000002</v>
      </c>
      <c r="H2979">
        <v>0.98526959999999997</v>
      </c>
      <c r="I2979">
        <v>74.978300000000004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1134</v>
      </c>
      <c r="P2979" t="s">
        <v>58</v>
      </c>
      <c r="Q2979" t="s">
        <v>60</v>
      </c>
      <c r="R2979" t="s">
        <v>68</v>
      </c>
    </row>
    <row r="2980" spans="1:18" x14ac:dyDescent="0.25">
      <c r="A2980" t="s">
        <v>28</v>
      </c>
      <c r="B2980" t="s">
        <v>36</v>
      </c>
      <c r="C2980" t="s">
        <v>50</v>
      </c>
      <c r="D2980" t="s">
        <v>47</v>
      </c>
      <c r="E2980">
        <v>12</v>
      </c>
      <c r="F2980" t="str">
        <f t="shared" si="46"/>
        <v>Average Per Premise1-in-2June Monthly System Peak Day30% Cycling12</v>
      </c>
      <c r="G2980">
        <v>10.89922</v>
      </c>
      <c r="H2980">
        <v>10.89922</v>
      </c>
      <c r="I2980">
        <v>74.978300000000004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1134</v>
      </c>
      <c r="P2980" t="s">
        <v>58</v>
      </c>
      <c r="Q2980" t="s">
        <v>60</v>
      </c>
      <c r="R2980" t="s">
        <v>68</v>
      </c>
    </row>
    <row r="2981" spans="1:18" x14ac:dyDescent="0.25">
      <c r="A2981" t="s">
        <v>29</v>
      </c>
      <c r="B2981" t="s">
        <v>36</v>
      </c>
      <c r="C2981" t="s">
        <v>50</v>
      </c>
      <c r="D2981" t="s">
        <v>47</v>
      </c>
      <c r="E2981">
        <v>12</v>
      </c>
      <c r="F2981" t="str">
        <f t="shared" si="46"/>
        <v>Average Per Device1-in-2June Monthly System Peak Day30% Cycling12</v>
      </c>
      <c r="G2981">
        <v>3.8111980000000001</v>
      </c>
      <c r="H2981">
        <v>3.8111980000000001</v>
      </c>
      <c r="I2981">
        <v>74.978300000000004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1134</v>
      </c>
      <c r="P2981" t="s">
        <v>58</v>
      </c>
      <c r="Q2981" t="s">
        <v>60</v>
      </c>
      <c r="R2981" t="s">
        <v>68</v>
      </c>
    </row>
    <row r="2982" spans="1:18" x14ac:dyDescent="0.25">
      <c r="A2982" t="s">
        <v>43</v>
      </c>
      <c r="B2982" t="s">
        <v>36</v>
      </c>
      <c r="C2982" t="s">
        <v>50</v>
      </c>
      <c r="D2982" t="s">
        <v>47</v>
      </c>
      <c r="E2982">
        <v>12</v>
      </c>
      <c r="F2982" t="str">
        <f t="shared" si="46"/>
        <v>Aggregate1-in-2June Monthly System Peak Day30% Cycling12</v>
      </c>
      <c r="G2982">
        <v>12.35971</v>
      </c>
      <c r="H2982">
        <v>12.35971</v>
      </c>
      <c r="I2982">
        <v>74.978300000000004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1134</v>
      </c>
      <c r="P2982" t="s">
        <v>58</v>
      </c>
      <c r="Q2982" t="s">
        <v>60</v>
      </c>
      <c r="R2982" t="s">
        <v>68</v>
      </c>
    </row>
    <row r="2983" spans="1:18" x14ac:dyDescent="0.25">
      <c r="A2983" t="s">
        <v>30</v>
      </c>
      <c r="B2983" t="s">
        <v>36</v>
      </c>
      <c r="C2983" t="s">
        <v>50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0.80787500000000001</v>
      </c>
      <c r="H2983">
        <v>0.80787500000000001</v>
      </c>
      <c r="I2983">
        <v>74.270799999999994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3540</v>
      </c>
      <c r="P2983" t="s">
        <v>58</v>
      </c>
      <c r="Q2983" t="s">
        <v>60</v>
      </c>
      <c r="R2983" t="s">
        <v>68</v>
      </c>
    </row>
    <row r="2984" spans="1:18" x14ac:dyDescent="0.25">
      <c r="A2984" t="s">
        <v>28</v>
      </c>
      <c r="B2984" t="s">
        <v>36</v>
      </c>
      <c r="C2984" t="s">
        <v>50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6.8159770000000002</v>
      </c>
      <c r="H2984">
        <v>6.8159770000000002</v>
      </c>
      <c r="I2984">
        <v>74.270799999999994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3540</v>
      </c>
      <c r="P2984" t="s">
        <v>58</v>
      </c>
      <c r="Q2984" t="s">
        <v>60</v>
      </c>
      <c r="R2984" t="s">
        <v>68</v>
      </c>
    </row>
    <row r="2985" spans="1:18" x14ac:dyDescent="0.25">
      <c r="A2985" t="s">
        <v>29</v>
      </c>
      <c r="B2985" t="s">
        <v>36</v>
      </c>
      <c r="C2985" t="s">
        <v>50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3.096978</v>
      </c>
      <c r="H2985">
        <v>3.0969790000000001</v>
      </c>
      <c r="I2985">
        <v>74.270799999999994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3540</v>
      </c>
      <c r="P2985" t="s">
        <v>58</v>
      </c>
      <c r="Q2985" t="s">
        <v>60</v>
      </c>
      <c r="R2985" t="s">
        <v>68</v>
      </c>
    </row>
    <row r="2986" spans="1:18" x14ac:dyDescent="0.25">
      <c r="A2986" t="s">
        <v>43</v>
      </c>
      <c r="B2986" t="s">
        <v>36</v>
      </c>
      <c r="C2986" t="s">
        <v>50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24.12856</v>
      </c>
      <c r="H2986">
        <v>24.12856</v>
      </c>
      <c r="I2986">
        <v>74.270799999999994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3540</v>
      </c>
      <c r="P2986" t="s">
        <v>58</v>
      </c>
      <c r="Q2986" t="s">
        <v>60</v>
      </c>
      <c r="R2986" t="s">
        <v>68</v>
      </c>
    </row>
    <row r="2987" spans="1:18" x14ac:dyDescent="0.25">
      <c r="A2987" t="s">
        <v>30</v>
      </c>
      <c r="B2987" t="s">
        <v>36</v>
      </c>
      <c r="C2987" t="s">
        <v>50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0.85091090000000003</v>
      </c>
      <c r="H2987">
        <v>0.85091090000000003</v>
      </c>
      <c r="I2987">
        <v>74.442499999999995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4674</v>
      </c>
      <c r="P2987" t="s">
        <v>58</v>
      </c>
      <c r="Q2987" t="s">
        <v>60</v>
      </c>
    </row>
    <row r="2988" spans="1:18" x14ac:dyDescent="0.25">
      <c r="A2988" t="s">
        <v>28</v>
      </c>
      <c r="B2988" t="s">
        <v>36</v>
      </c>
      <c r="C2988" t="s">
        <v>50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7.7210429999999999</v>
      </c>
      <c r="H2988">
        <v>7.7210429999999999</v>
      </c>
      <c r="I2988">
        <v>74.442499999999995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4674</v>
      </c>
      <c r="P2988" t="s">
        <v>58</v>
      </c>
      <c r="Q2988" t="s">
        <v>60</v>
      </c>
    </row>
    <row r="2989" spans="1:18" x14ac:dyDescent="0.25">
      <c r="A2989" t="s">
        <v>29</v>
      </c>
      <c r="B2989" t="s">
        <v>36</v>
      </c>
      <c r="C2989" t="s">
        <v>50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3.270632</v>
      </c>
      <c r="H2989">
        <v>3.270632</v>
      </c>
      <c r="I2989">
        <v>74.442499999999995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4674</v>
      </c>
      <c r="P2989" t="s">
        <v>58</v>
      </c>
      <c r="Q2989" t="s">
        <v>60</v>
      </c>
    </row>
    <row r="2990" spans="1:18" x14ac:dyDescent="0.25">
      <c r="A2990" t="s">
        <v>43</v>
      </c>
      <c r="B2990" t="s">
        <v>36</v>
      </c>
      <c r="C2990" t="s">
        <v>50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36.088149999999999</v>
      </c>
      <c r="H2990">
        <v>36.088149999999999</v>
      </c>
      <c r="I2990">
        <v>74.442499999999995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4674</v>
      </c>
      <c r="P2990" t="s">
        <v>58</v>
      </c>
      <c r="Q2990" t="s">
        <v>60</v>
      </c>
    </row>
    <row r="2991" spans="1:18" x14ac:dyDescent="0.25">
      <c r="A2991" t="s">
        <v>30</v>
      </c>
      <c r="B2991" t="s">
        <v>36</v>
      </c>
      <c r="C2991" t="s">
        <v>51</v>
      </c>
      <c r="D2991" t="s">
        <v>47</v>
      </c>
      <c r="E2991">
        <v>12</v>
      </c>
      <c r="F2991" t="str">
        <f t="shared" si="46"/>
        <v>Average Per Ton1-in-2May Monthly System Peak Day30% Cycling12</v>
      </c>
      <c r="G2991">
        <v>0.98353170000000001</v>
      </c>
      <c r="H2991">
        <v>0.98353170000000001</v>
      </c>
      <c r="I2991">
        <v>76.575199999999995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1134</v>
      </c>
      <c r="P2991" t="s">
        <v>58</v>
      </c>
      <c r="Q2991" t="s">
        <v>60</v>
      </c>
      <c r="R2991" t="s">
        <v>69</v>
      </c>
    </row>
    <row r="2992" spans="1:18" x14ac:dyDescent="0.25">
      <c r="A2992" t="s">
        <v>28</v>
      </c>
      <c r="B2992" t="s">
        <v>36</v>
      </c>
      <c r="C2992" t="s">
        <v>51</v>
      </c>
      <c r="D2992" t="s">
        <v>47</v>
      </c>
      <c r="E2992">
        <v>12</v>
      </c>
      <c r="F2992" t="str">
        <f t="shared" si="46"/>
        <v>Average Per Premise1-in-2May Monthly System Peak Day30% Cycling12</v>
      </c>
      <c r="G2992">
        <v>10.879989999999999</v>
      </c>
      <c r="H2992">
        <v>10.879989999999999</v>
      </c>
      <c r="I2992">
        <v>76.575199999999995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1134</v>
      </c>
      <c r="P2992" t="s">
        <v>58</v>
      </c>
      <c r="Q2992" t="s">
        <v>60</v>
      </c>
      <c r="R2992" t="s">
        <v>69</v>
      </c>
    </row>
    <row r="2993" spans="1:18" x14ac:dyDescent="0.25">
      <c r="A2993" t="s">
        <v>29</v>
      </c>
      <c r="B2993" t="s">
        <v>36</v>
      </c>
      <c r="C2993" t="s">
        <v>51</v>
      </c>
      <c r="D2993" t="s">
        <v>47</v>
      </c>
      <c r="E2993">
        <v>12</v>
      </c>
      <c r="F2993" t="str">
        <f t="shared" si="46"/>
        <v>Average Per Device1-in-2May Monthly System Peak Day30% Cycling12</v>
      </c>
      <c r="G2993">
        <v>3.8044750000000001</v>
      </c>
      <c r="H2993">
        <v>3.8044750000000001</v>
      </c>
      <c r="I2993">
        <v>76.575199999999995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1134</v>
      </c>
      <c r="P2993" t="s">
        <v>58</v>
      </c>
      <c r="Q2993" t="s">
        <v>60</v>
      </c>
      <c r="R2993" t="s">
        <v>69</v>
      </c>
    </row>
    <row r="2994" spans="1:18" x14ac:dyDescent="0.25">
      <c r="A2994" t="s">
        <v>43</v>
      </c>
      <c r="B2994" t="s">
        <v>36</v>
      </c>
      <c r="C2994" t="s">
        <v>51</v>
      </c>
      <c r="D2994" t="s">
        <v>47</v>
      </c>
      <c r="E2994">
        <v>12</v>
      </c>
      <c r="F2994" t="str">
        <f t="shared" si="46"/>
        <v>Aggregate1-in-2May Monthly System Peak Day30% Cycling12</v>
      </c>
      <c r="G2994">
        <v>12.337910000000001</v>
      </c>
      <c r="H2994">
        <v>12.337910000000001</v>
      </c>
      <c r="I2994">
        <v>76.575199999999995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1134</v>
      </c>
      <c r="P2994" t="s">
        <v>58</v>
      </c>
      <c r="Q2994" t="s">
        <v>60</v>
      </c>
      <c r="R2994" t="s">
        <v>69</v>
      </c>
    </row>
    <row r="2995" spans="1:18" x14ac:dyDescent="0.25">
      <c r="A2995" t="s">
        <v>30</v>
      </c>
      <c r="B2995" t="s">
        <v>36</v>
      </c>
      <c r="C2995" t="s">
        <v>51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0.80132380000000003</v>
      </c>
      <c r="H2995">
        <v>0.80132389999999998</v>
      </c>
      <c r="I2995">
        <v>75.544200000000004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3540</v>
      </c>
      <c r="P2995" t="s">
        <v>58</v>
      </c>
      <c r="Q2995" t="s">
        <v>60</v>
      </c>
      <c r="R2995" t="s">
        <v>69</v>
      </c>
    </row>
    <row r="2996" spans="1:18" x14ac:dyDescent="0.25">
      <c r="A2996" t="s">
        <v>28</v>
      </c>
      <c r="B2996" t="s">
        <v>36</v>
      </c>
      <c r="C2996" t="s">
        <v>51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6.7607049999999997</v>
      </c>
      <c r="H2996">
        <v>6.7607059999999999</v>
      </c>
      <c r="I2996">
        <v>75.544200000000004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3540</v>
      </c>
      <c r="P2996" t="s">
        <v>58</v>
      </c>
      <c r="Q2996" t="s">
        <v>60</v>
      </c>
      <c r="R2996" t="s">
        <v>69</v>
      </c>
    </row>
    <row r="2997" spans="1:18" x14ac:dyDescent="0.25">
      <c r="A2997" t="s">
        <v>29</v>
      </c>
      <c r="B2997" t="s">
        <v>36</v>
      </c>
      <c r="C2997" t="s">
        <v>51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3.0718649999999998</v>
      </c>
      <c r="H2997">
        <v>3.0718649999999998</v>
      </c>
      <c r="I2997">
        <v>75.544200000000004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3540</v>
      </c>
      <c r="P2997" t="s">
        <v>58</v>
      </c>
      <c r="Q2997" t="s">
        <v>60</v>
      </c>
      <c r="R2997" t="s">
        <v>69</v>
      </c>
    </row>
    <row r="2998" spans="1:18" x14ac:dyDescent="0.25">
      <c r="A2998" t="s">
        <v>43</v>
      </c>
      <c r="B2998" t="s">
        <v>36</v>
      </c>
      <c r="C2998" t="s">
        <v>51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23.9329</v>
      </c>
      <c r="H2998">
        <v>23.9329</v>
      </c>
      <c r="I2998">
        <v>75.544200000000004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3540</v>
      </c>
      <c r="P2998" t="s">
        <v>58</v>
      </c>
      <c r="Q2998" t="s">
        <v>60</v>
      </c>
      <c r="R2998" t="s">
        <v>69</v>
      </c>
    </row>
    <row r="2999" spans="1:18" x14ac:dyDescent="0.25">
      <c r="A2999" t="s">
        <v>30</v>
      </c>
      <c r="B2999" t="s">
        <v>36</v>
      </c>
      <c r="C2999" t="s">
        <v>51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0.84552749999999999</v>
      </c>
      <c r="H2999">
        <v>0.84552749999999999</v>
      </c>
      <c r="I2999">
        <v>75.794300000000007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4674</v>
      </c>
      <c r="P2999" t="s">
        <v>58</v>
      </c>
      <c r="Q2999" t="s">
        <v>60</v>
      </c>
    </row>
    <row r="3000" spans="1:18" x14ac:dyDescent="0.25">
      <c r="A3000" t="s">
        <v>28</v>
      </c>
      <c r="B3000" t="s">
        <v>36</v>
      </c>
      <c r="C3000" t="s">
        <v>51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7.6721940000000002</v>
      </c>
      <c r="H3000">
        <v>7.6721940000000002</v>
      </c>
      <c r="I3000">
        <v>75.794300000000007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4674</v>
      </c>
      <c r="P3000" t="s">
        <v>58</v>
      </c>
      <c r="Q3000" t="s">
        <v>60</v>
      </c>
    </row>
    <row r="3001" spans="1:18" x14ac:dyDescent="0.25">
      <c r="A3001" t="s">
        <v>29</v>
      </c>
      <c r="B3001" t="s">
        <v>36</v>
      </c>
      <c r="C3001" t="s">
        <v>51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3.2499400000000001</v>
      </c>
      <c r="H3001">
        <v>3.2499400000000001</v>
      </c>
      <c r="I3001">
        <v>75.794300000000007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4674</v>
      </c>
      <c r="P3001" t="s">
        <v>58</v>
      </c>
      <c r="Q3001" t="s">
        <v>60</v>
      </c>
    </row>
    <row r="3002" spans="1:18" x14ac:dyDescent="0.25">
      <c r="A3002" t="s">
        <v>43</v>
      </c>
      <c r="B3002" t="s">
        <v>36</v>
      </c>
      <c r="C3002" t="s">
        <v>51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35.859839999999998</v>
      </c>
      <c r="H3002">
        <v>35.859839999999998</v>
      </c>
      <c r="I3002">
        <v>75.794300000000007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4674</v>
      </c>
      <c r="P3002" t="s">
        <v>58</v>
      </c>
      <c r="Q3002" t="s">
        <v>60</v>
      </c>
    </row>
    <row r="3003" spans="1:18" x14ac:dyDescent="0.25">
      <c r="A3003" t="s">
        <v>30</v>
      </c>
      <c r="B3003" t="s">
        <v>36</v>
      </c>
      <c r="C3003" t="s">
        <v>52</v>
      </c>
      <c r="D3003" t="s">
        <v>47</v>
      </c>
      <c r="E3003">
        <v>12</v>
      </c>
      <c r="F3003" t="str">
        <f t="shared" si="46"/>
        <v>Average Per Ton1-in-2October Monthly System Peak Day30% Cycling12</v>
      </c>
      <c r="G3003">
        <v>1.0194080000000001</v>
      </c>
      <c r="H3003">
        <v>1.0194080000000001</v>
      </c>
      <c r="I3003">
        <v>78.692899999999995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1134</v>
      </c>
      <c r="P3003" t="s">
        <v>58</v>
      </c>
      <c r="Q3003" t="s">
        <v>60</v>
      </c>
      <c r="R3003" t="s">
        <v>70</v>
      </c>
    </row>
    <row r="3004" spans="1:18" x14ac:dyDescent="0.25">
      <c r="A3004" t="s">
        <v>28</v>
      </c>
      <c r="B3004" t="s">
        <v>36</v>
      </c>
      <c r="C3004" t="s">
        <v>52</v>
      </c>
      <c r="D3004" t="s">
        <v>47</v>
      </c>
      <c r="E3004">
        <v>12</v>
      </c>
      <c r="F3004" t="str">
        <f t="shared" si="46"/>
        <v>Average Per Premise1-in-2October Monthly System Peak Day30% Cycling12</v>
      </c>
      <c r="G3004">
        <v>11.276870000000001</v>
      </c>
      <c r="H3004">
        <v>11.276870000000001</v>
      </c>
      <c r="I3004">
        <v>78.692899999999995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1134</v>
      </c>
      <c r="P3004" t="s">
        <v>58</v>
      </c>
      <c r="Q3004" t="s">
        <v>60</v>
      </c>
      <c r="R3004" t="s">
        <v>70</v>
      </c>
    </row>
    <row r="3005" spans="1:18" x14ac:dyDescent="0.25">
      <c r="A3005" t="s">
        <v>29</v>
      </c>
      <c r="B3005" t="s">
        <v>36</v>
      </c>
      <c r="C3005" t="s">
        <v>52</v>
      </c>
      <c r="D3005" t="s">
        <v>47</v>
      </c>
      <c r="E3005">
        <v>12</v>
      </c>
      <c r="F3005" t="str">
        <f t="shared" si="46"/>
        <v>Average Per Device1-in-2October Monthly System Peak Day30% Cycling12</v>
      </c>
      <c r="G3005">
        <v>3.9432520000000002</v>
      </c>
      <c r="H3005">
        <v>3.9432520000000002</v>
      </c>
      <c r="I3005">
        <v>78.692899999999995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1134</v>
      </c>
      <c r="P3005" t="s">
        <v>58</v>
      </c>
      <c r="Q3005" t="s">
        <v>60</v>
      </c>
      <c r="R3005" t="s">
        <v>70</v>
      </c>
    </row>
    <row r="3006" spans="1:18" x14ac:dyDescent="0.25">
      <c r="A3006" t="s">
        <v>43</v>
      </c>
      <c r="B3006" t="s">
        <v>36</v>
      </c>
      <c r="C3006" t="s">
        <v>52</v>
      </c>
      <c r="D3006" t="s">
        <v>47</v>
      </c>
      <c r="E3006">
        <v>12</v>
      </c>
      <c r="F3006" t="str">
        <f t="shared" si="46"/>
        <v>Aggregate1-in-2October Monthly System Peak Day30% Cycling12</v>
      </c>
      <c r="G3006">
        <v>12.78797</v>
      </c>
      <c r="H3006">
        <v>12.78797</v>
      </c>
      <c r="I3006">
        <v>78.692899999999995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1134</v>
      </c>
      <c r="P3006" t="s">
        <v>58</v>
      </c>
      <c r="Q3006" t="s">
        <v>60</v>
      </c>
      <c r="R3006" t="s">
        <v>70</v>
      </c>
    </row>
    <row r="3007" spans="1:18" x14ac:dyDescent="0.25">
      <c r="A3007" t="s">
        <v>30</v>
      </c>
      <c r="B3007" t="s">
        <v>36</v>
      </c>
      <c r="C3007" t="s">
        <v>52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0.87051049999999996</v>
      </c>
      <c r="H3007">
        <v>0.87051049999999996</v>
      </c>
      <c r="I3007">
        <v>77.9054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3540</v>
      </c>
      <c r="P3007" t="s">
        <v>58</v>
      </c>
      <c r="Q3007" t="s">
        <v>60</v>
      </c>
      <c r="R3007" t="s">
        <v>70</v>
      </c>
    </row>
    <row r="3008" spans="1:18" x14ac:dyDescent="0.25">
      <c r="A3008" t="s">
        <v>28</v>
      </c>
      <c r="B3008" t="s">
        <v>36</v>
      </c>
      <c r="C3008" t="s">
        <v>52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7.3444269999999996</v>
      </c>
      <c r="H3008">
        <v>7.3444269999999996</v>
      </c>
      <c r="I3008">
        <v>77.9054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3540</v>
      </c>
      <c r="P3008" t="s">
        <v>58</v>
      </c>
      <c r="Q3008" t="s">
        <v>60</v>
      </c>
      <c r="R3008" t="s">
        <v>70</v>
      </c>
    </row>
    <row r="3009" spans="1:18" x14ac:dyDescent="0.25">
      <c r="A3009" t="s">
        <v>29</v>
      </c>
      <c r="B3009" t="s">
        <v>36</v>
      </c>
      <c r="C3009" t="s">
        <v>52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3.337091</v>
      </c>
      <c r="H3009">
        <v>3.337091</v>
      </c>
      <c r="I3009">
        <v>77.9054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3540</v>
      </c>
      <c r="P3009" t="s">
        <v>58</v>
      </c>
      <c r="Q3009" t="s">
        <v>60</v>
      </c>
      <c r="R3009" t="s">
        <v>70</v>
      </c>
    </row>
    <row r="3010" spans="1:18" x14ac:dyDescent="0.25">
      <c r="A3010" t="s">
        <v>43</v>
      </c>
      <c r="B3010" t="s">
        <v>36</v>
      </c>
      <c r="C3010" t="s">
        <v>52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25.999269999999999</v>
      </c>
      <c r="H3010">
        <v>25.999269999999999</v>
      </c>
      <c r="I3010">
        <v>77.9054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3540</v>
      </c>
      <c r="P3010" t="s">
        <v>58</v>
      </c>
      <c r="Q3010" t="s">
        <v>60</v>
      </c>
      <c r="R3010" t="s">
        <v>70</v>
      </c>
    </row>
    <row r="3011" spans="1:18" x14ac:dyDescent="0.25">
      <c r="A3011" t="s">
        <v>30</v>
      </c>
      <c r="B3011" t="s">
        <v>36</v>
      </c>
      <c r="C3011" t="s">
        <v>52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0.90663300000000002</v>
      </c>
      <c r="H3011">
        <v>0.90663300000000002</v>
      </c>
      <c r="I3011">
        <v>78.096500000000006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4674</v>
      </c>
      <c r="P3011" t="s">
        <v>58</v>
      </c>
      <c r="Q3011" t="s">
        <v>60</v>
      </c>
    </row>
    <row r="3012" spans="1:18" x14ac:dyDescent="0.25">
      <c r="A3012" t="s">
        <v>28</v>
      </c>
      <c r="B3012" t="s">
        <v>36</v>
      </c>
      <c r="C3012" t="s">
        <v>52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8.2266569999999994</v>
      </c>
      <c r="H3012">
        <v>8.2266569999999994</v>
      </c>
      <c r="I3012">
        <v>78.096500000000006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4674</v>
      </c>
      <c r="P3012" t="s">
        <v>58</v>
      </c>
      <c r="Q3012" t="s">
        <v>60</v>
      </c>
    </row>
    <row r="3013" spans="1:18" x14ac:dyDescent="0.25">
      <c r="A3013" t="s">
        <v>29</v>
      </c>
      <c r="B3013" t="s">
        <v>36</v>
      </c>
      <c r="C3013" t="s">
        <v>52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3.48481</v>
      </c>
      <c r="H3013">
        <v>3.48481</v>
      </c>
      <c r="I3013">
        <v>78.096500000000006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4674</v>
      </c>
      <c r="P3013" t="s">
        <v>58</v>
      </c>
      <c r="Q3013" t="s">
        <v>60</v>
      </c>
    </row>
    <row r="3014" spans="1:18" x14ac:dyDescent="0.25">
      <c r="A3014" t="s">
        <v>43</v>
      </c>
      <c r="B3014" t="s">
        <v>36</v>
      </c>
      <c r="C3014" t="s">
        <v>52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38.4514</v>
      </c>
      <c r="H3014">
        <v>38.451390000000004</v>
      </c>
      <c r="I3014">
        <v>78.096500000000006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4674</v>
      </c>
      <c r="P3014" t="s">
        <v>58</v>
      </c>
      <c r="Q3014" t="s">
        <v>60</v>
      </c>
    </row>
    <row r="3015" spans="1:18" x14ac:dyDescent="0.25">
      <c r="A3015" t="s">
        <v>30</v>
      </c>
      <c r="B3015" t="s">
        <v>36</v>
      </c>
      <c r="C3015" t="s">
        <v>53</v>
      </c>
      <c r="D3015" t="s">
        <v>47</v>
      </c>
      <c r="E3015">
        <v>12</v>
      </c>
      <c r="F3015" t="str">
        <f t="shared" si="47"/>
        <v>Average Per Ton1-in-2September Monthly System Peak Day30% Cycling12</v>
      </c>
      <c r="G3015">
        <v>1.070754</v>
      </c>
      <c r="H3015">
        <v>1.070754</v>
      </c>
      <c r="I3015">
        <v>85.841999999999999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1134</v>
      </c>
      <c r="P3015" t="s">
        <v>58</v>
      </c>
      <c r="Q3015" t="s">
        <v>60</v>
      </c>
      <c r="R3015" t="s">
        <v>71</v>
      </c>
    </row>
    <row r="3016" spans="1:18" x14ac:dyDescent="0.25">
      <c r="A3016" t="s">
        <v>28</v>
      </c>
      <c r="B3016" t="s">
        <v>36</v>
      </c>
      <c r="C3016" t="s">
        <v>53</v>
      </c>
      <c r="D3016" t="s">
        <v>47</v>
      </c>
      <c r="E3016">
        <v>12</v>
      </c>
      <c r="F3016" t="str">
        <f t="shared" si="47"/>
        <v>Average Per Premise1-in-2September Monthly System Peak Day30% Cycling12</v>
      </c>
      <c r="G3016">
        <v>11.844860000000001</v>
      </c>
      <c r="H3016">
        <v>11.844860000000001</v>
      </c>
      <c r="I3016">
        <v>85.841999999999999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1134</v>
      </c>
      <c r="P3016" t="s">
        <v>58</v>
      </c>
      <c r="Q3016" t="s">
        <v>60</v>
      </c>
      <c r="R3016" t="s">
        <v>71</v>
      </c>
    </row>
    <row r="3017" spans="1:18" x14ac:dyDescent="0.25">
      <c r="A3017" t="s">
        <v>29</v>
      </c>
      <c r="B3017" t="s">
        <v>36</v>
      </c>
      <c r="C3017" t="s">
        <v>53</v>
      </c>
      <c r="D3017" t="s">
        <v>47</v>
      </c>
      <c r="E3017">
        <v>12</v>
      </c>
      <c r="F3017" t="str">
        <f t="shared" si="47"/>
        <v>Average Per Device1-in-2September Monthly System Peak Day30% Cycling12</v>
      </c>
      <c r="G3017">
        <v>4.1418660000000003</v>
      </c>
      <c r="H3017">
        <v>4.1418660000000003</v>
      </c>
      <c r="I3017">
        <v>85.841999999999999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1134</v>
      </c>
      <c r="P3017" t="s">
        <v>58</v>
      </c>
      <c r="Q3017" t="s">
        <v>60</v>
      </c>
      <c r="R3017" t="s">
        <v>71</v>
      </c>
    </row>
    <row r="3018" spans="1:18" x14ac:dyDescent="0.25">
      <c r="A3018" t="s">
        <v>43</v>
      </c>
      <c r="B3018" t="s">
        <v>36</v>
      </c>
      <c r="C3018" t="s">
        <v>53</v>
      </c>
      <c r="D3018" t="s">
        <v>47</v>
      </c>
      <c r="E3018">
        <v>12</v>
      </c>
      <c r="F3018" t="str">
        <f t="shared" si="47"/>
        <v>Aggregate1-in-2September Monthly System Peak Day30% Cycling12</v>
      </c>
      <c r="G3018">
        <v>13.43207</v>
      </c>
      <c r="H3018">
        <v>13.43207</v>
      </c>
      <c r="I3018">
        <v>85.841999999999999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1134</v>
      </c>
      <c r="P3018" t="s">
        <v>58</v>
      </c>
      <c r="Q3018" t="s">
        <v>60</v>
      </c>
      <c r="R3018" t="s">
        <v>71</v>
      </c>
    </row>
    <row r="3019" spans="1:18" x14ac:dyDescent="0.25">
      <c r="A3019" t="s">
        <v>30</v>
      </c>
      <c r="B3019" t="s">
        <v>36</v>
      </c>
      <c r="C3019" t="s">
        <v>53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0.966534</v>
      </c>
      <c r="H3019">
        <v>0.966534</v>
      </c>
      <c r="I3019">
        <v>85.026200000000003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3540</v>
      </c>
      <c r="P3019" t="s">
        <v>58</v>
      </c>
      <c r="Q3019" t="s">
        <v>60</v>
      </c>
      <c r="R3019" t="s">
        <v>71</v>
      </c>
    </row>
    <row r="3020" spans="1:18" x14ac:dyDescent="0.25">
      <c r="A3020" t="s">
        <v>28</v>
      </c>
      <c r="B3020" t="s">
        <v>36</v>
      </c>
      <c r="C3020" t="s">
        <v>53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8.1545699999999997</v>
      </c>
      <c r="H3020">
        <v>8.1545699999999997</v>
      </c>
      <c r="I3020">
        <v>85.026200000000003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3540</v>
      </c>
      <c r="P3020" t="s">
        <v>58</v>
      </c>
      <c r="Q3020" t="s">
        <v>60</v>
      </c>
      <c r="R3020" t="s">
        <v>71</v>
      </c>
    </row>
    <row r="3021" spans="1:18" x14ac:dyDescent="0.25">
      <c r="A3021" t="s">
        <v>29</v>
      </c>
      <c r="B3021" t="s">
        <v>36</v>
      </c>
      <c r="C3021" t="s">
        <v>53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3.7051959999999999</v>
      </c>
      <c r="H3021">
        <v>3.7051959999999999</v>
      </c>
      <c r="I3021">
        <v>85.026200000000003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3540</v>
      </c>
      <c r="P3021" t="s">
        <v>58</v>
      </c>
      <c r="Q3021" t="s">
        <v>60</v>
      </c>
      <c r="R3021" t="s">
        <v>71</v>
      </c>
    </row>
    <row r="3022" spans="1:18" x14ac:dyDescent="0.25">
      <c r="A3022" t="s">
        <v>43</v>
      </c>
      <c r="B3022" t="s">
        <v>36</v>
      </c>
      <c r="C3022" t="s">
        <v>53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28.867180000000001</v>
      </c>
      <c r="H3022">
        <v>28.867180000000001</v>
      </c>
      <c r="I3022">
        <v>85.026200000000003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3540</v>
      </c>
      <c r="P3022" t="s">
        <v>58</v>
      </c>
      <c r="Q3022" t="s">
        <v>60</v>
      </c>
      <c r="R3022" t="s">
        <v>71</v>
      </c>
    </row>
    <row r="3023" spans="1:18" x14ac:dyDescent="0.25">
      <c r="A3023" t="s">
        <v>30</v>
      </c>
      <c r="B3023" t="s">
        <v>36</v>
      </c>
      <c r="C3023" t="s">
        <v>53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0.99181770000000002</v>
      </c>
      <c r="H3023">
        <v>0.99181770000000002</v>
      </c>
      <c r="I3023">
        <v>85.224100000000007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4674</v>
      </c>
      <c r="P3023" t="s">
        <v>58</v>
      </c>
      <c r="Q3023" t="s">
        <v>60</v>
      </c>
    </row>
    <row r="3024" spans="1:18" x14ac:dyDescent="0.25">
      <c r="A3024" t="s">
        <v>28</v>
      </c>
      <c r="B3024" t="s">
        <v>36</v>
      </c>
      <c r="C3024" t="s">
        <v>53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8.9996100000000006</v>
      </c>
      <c r="H3024">
        <v>8.9996109999999998</v>
      </c>
      <c r="I3024">
        <v>85.224100000000007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4674</v>
      </c>
      <c r="P3024" t="s">
        <v>58</v>
      </c>
      <c r="Q3024" t="s">
        <v>60</v>
      </c>
    </row>
    <row r="3025" spans="1:18" x14ac:dyDescent="0.25">
      <c r="A3025" t="s">
        <v>29</v>
      </c>
      <c r="B3025" t="s">
        <v>36</v>
      </c>
      <c r="C3025" t="s">
        <v>53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3.812233</v>
      </c>
      <c r="H3025">
        <v>3.812233</v>
      </c>
      <c r="I3025">
        <v>85.224100000000007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4674</v>
      </c>
      <c r="P3025" t="s">
        <v>58</v>
      </c>
      <c r="Q3025" t="s">
        <v>60</v>
      </c>
    </row>
    <row r="3026" spans="1:18" x14ac:dyDescent="0.25">
      <c r="A3026" t="s">
        <v>43</v>
      </c>
      <c r="B3026" t="s">
        <v>36</v>
      </c>
      <c r="C3026" t="s">
        <v>53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42.06418</v>
      </c>
      <c r="H3026">
        <v>42.06418</v>
      </c>
      <c r="I3026">
        <v>85.224100000000007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4674</v>
      </c>
      <c r="P3026" t="s">
        <v>58</v>
      </c>
      <c r="Q3026" t="s">
        <v>60</v>
      </c>
    </row>
    <row r="3027" spans="1:18" x14ac:dyDescent="0.25">
      <c r="A3027" t="s">
        <v>30</v>
      </c>
      <c r="B3027" t="s">
        <v>36</v>
      </c>
      <c r="C3027" t="s">
        <v>48</v>
      </c>
      <c r="D3027" t="s">
        <v>47</v>
      </c>
      <c r="E3027">
        <v>13</v>
      </c>
      <c r="F3027" t="str">
        <f t="shared" si="47"/>
        <v>Average Per Ton1-in-2August Monthly System Peak Day30% Cycling13</v>
      </c>
      <c r="G3027">
        <v>1.090692</v>
      </c>
      <c r="H3027">
        <v>1.090692</v>
      </c>
      <c r="I3027">
        <v>82.404700000000005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1134</v>
      </c>
      <c r="P3027" t="s">
        <v>58</v>
      </c>
      <c r="Q3027" t="s">
        <v>60</v>
      </c>
      <c r="R3027" t="s">
        <v>66</v>
      </c>
    </row>
    <row r="3028" spans="1:18" x14ac:dyDescent="0.25">
      <c r="A3028" t="s">
        <v>28</v>
      </c>
      <c r="B3028" t="s">
        <v>36</v>
      </c>
      <c r="C3028" t="s">
        <v>48</v>
      </c>
      <c r="D3028" t="s">
        <v>47</v>
      </c>
      <c r="E3028">
        <v>13</v>
      </c>
      <c r="F3028" t="str">
        <f t="shared" si="47"/>
        <v>Average Per Premise1-in-2August Monthly System Peak Day30% Cycling13</v>
      </c>
      <c r="G3028">
        <v>12.06542</v>
      </c>
      <c r="H3028">
        <v>12.06542</v>
      </c>
      <c r="I3028">
        <v>82.404700000000005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1134</v>
      </c>
      <c r="P3028" t="s">
        <v>58</v>
      </c>
      <c r="Q3028" t="s">
        <v>60</v>
      </c>
      <c r="R3028" t="s">
        <v>66</v>
      </c>
    </row>
    <row r="3029" spans="1:18" x14ac:dyDescent="0.25">
      <c r="A3029" t="s">
        <v>29</v>
      </c>
      <c r="B3029" t="s">
        <v>36</v>
      </c>
      <c r="C3029" t="s">
        <v>48</v>
      </c>
      <c r="D3029" t="s">
        <v>47</v>
      </c>
      <c r="E3029">
        <v>13</v>
      </c>
      <c r="F3029" t="str">
        <f t="shared" si="47"/>
        <v>Average Per Device1-in-2August Monthly System Peak Day30% Cycling13</v>
      </c>
      <c r="G3029">
        <v>4.2189909999999999</v>
      </c>
      <c r="H3029">
        <v>4.2189909999999999</v>
      </c>
      <c r="I3029">
        <v>82.404700000000005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1134</v>
      </c>
      <c r="P3029" t="s">
        <v>58</v>
      </c>
      <c r="Q3029" t="s">
        <v>60</v>
      </c>
      <c r="R3029" t="s">
        <v>66</v>
      </c>
    </row>
    <row r="3030" spans="1:18" x14ac:dyDescent="0.25">
      <c r="A3030" t="s">
        <v>43</v>
      </c>
      <c r="B3030" t="s">
        <v>36</v>
      </c>
      <c r="C3030" t="s">
        <v>48</v>
      </c>
      <c r="D3030" t="s">
        <v>47</v>
      </c>
      <c r="E3030">
        <v>13</v>
      </c>
      <c r="F3030" t="str">
        <f t="shared" si="47"/>
        <v>Aggregate1-in-2August Monthly System Peak Day30% Cycling13</v>
      </c>
      <c r="G3030">
        <v>13.68219</v>
      </c>
      <c r="H3030">
        <v>13.68219</v>
      </c>
      <c r="I3030">
        <v>82.404700000000005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1134</v>
      </c>
      <c r="P3030" t="s">
        <v>58</v>
      </c>
      <c r="Q3030" t="s">
        <v>60</v>
      </c>
      <c r="R3030" t="s">
        <v>66</v>
      </c>
    </row>
    <row r="3031" spans="1:18" x14ac:dyDescent="0.25">
      <c r="A3031" t="s">
        <v>30</v>
      </c>
      <c r="B3031" t="s">
        <v>36</v>
      </c>
      <c r="C3031" t="s">
        <v>48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0.97511159999999997</v>
      </c>
      <c r="H3031">
        <v>0.97511159999999997</v>
      </c>
      <c r="I3031">
        <v>81.9011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3540</v>
      </c>
      <c r="P3031" t="s">
        <v>58</v>
      </c>
      <c r="Q3031" t="s">
        <v>60</v>
      </c>
      <c r="R3031" t="s">
        <v>66</v>
      </c>
    </row>
    <row r="3032" spans="1:18" x14ac:dyDescent="0.25">
      <c r="A3032" t="s">
        <v>28</v>
      </c>
      <c r="B3032" t="s">
        <v>36</v>
      </c>
      <c r="C3032" t="s">
        <v>48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8.2269389999999998</v>
      </c>
      <c r="H3032">
        <v>8.2269389999999998</v>
      </c>
      <c r="I3032">
        <v>81.9011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3540</v>
      </c>
      <c r="P3032" t="s">
        <v>58</v>
      </c>
      <c r="Q3032" t="s">
        <v>60</v>
      </c>
      <c r="R3032" t="s">
        <v>66</v>
      </c>
    </row>
    <row r="3033" spans="1:18" x14ac:dyDescent="0.25">
      <c r="A3033" t="s">
        <v>29</v>
      </c>
      <c r="B3033" t="s">
        <v>36</v>
      </c>
      <c r="C3033" t="s">
        <v>48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3.7380779999999998</v>
      </c>
      <c r="H3033">
        <v>3.7380779999999998</v>
      </c>
      <c r="I3033">
        <v>81.9011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3540</v>
      </c>
      <c r="P3033" t="s">
        <v>58</v>
      </c>
      <c r="Q3033" t="s">
        <v>60</v>
      </c>
      <c r="R3033" t="s">
        <v>66</v>
      </c>
    </row>
    <row r="3034" spans="1:18" x14ac:dyDescent="0.25">
      <c r="A3034" t="s">
        <v>43</v>
      </c>
      <c r="B3034" t="s">
        <v>36</v>
      </c>
      <c r="C3034" t="s">
        <v>48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29.123360000000002</v>
      </c>
      <c r="H3034">
        <v>29.123360000000002</v>
      </c>
      <c r="I3034">
        <v>81.9011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3540</v>
      </c>
      <c r="P3034" t="s">
        <v>58</v>
      </c>
      <c r="Q3034" t="s">
        <v>60</v>
      </c>
      <c r="R3034" t="s">
        <v>66</v>
      </c>
    </row>
    <row r="3035" spans="1:18" x14ac:dyDescent="0.25">
      <c r="A3035" t="s">
        <v>30</v>
      </c>
      <c r="B3035" t="s">
        <v>36</v>
      </c>
      <c r="C3035" t="s">
        <v>48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1.0031509999999999</v>
      </c>
      <c r="H3035">
        <v>1.0031509999999999</v>
      </c>
      <c r="I3035">
        <v>82.023200000000003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4674</v>
      </c>
      <c r="P3035" t="s">
        <v>58</v>
      </c>
      <c r="Q3035" t="s">
        <v>60</v>
      </c>
    </row>
    <row r="3036" spans="1:18" x14ac:dyDescent="0.25">
      <c r="A3036" t="s">
        <v>28</v>
      </c>
      <c r="B3036" t="s">
        <v>36</v>
      </c>
      <c r="C3036" t="s">
        <v>48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9.1024510000000003</v>
      </c>
      <c r="H3036">
        <v>9.1024510000000003</v>
      </c>
      <c r="I3036">
        <v>82.023200000000003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4674</v>
      </c>
      <c r="P3036" t="s">
        <v>58</v>
      </c>
      <c r="Q3036" t="s">
        <v>60</v>
      </c>
    </row>
    <row r="3037" spans="1:18" x14ac:dyDescent="0.25">
      <c r="A3037" t="s">
        <v>29</v>
      </c>
      <c r="B3037" t="s">
        <v>36</v>
      </c>
      <c r="C3037" t="s">
        <v>48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3.8557959999999998</v>
      </c>
      <c r="H3037">
        <v>3.8557959999999998</v>
      </c>
      <c r="I3037">
        <v>82.023200000000003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4674</v>
      </c>
      <c r="P3037" t="s">
        <v>58</v>
      </c>
      <c r="Q3037" t="s">
        <v>60</v>
      </c>
    </row>
    <row r="3038" spans="1:18" x14ac:dyDescent="0.25">
      <c r="A3038" t="s">
        <v>43</v>
      </c>
      <c r="B3038" t="s">
        <v>36</v>
      </c>
      <c r="C3038" t="s">
        <v>48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42.54486</v>
      </c>
      <c r="H3038">
        <v>42.544849999999997</v>
      </c>
      <c r="I3038">
        <v>82.023200000000003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4674</v>
      </c>
      <c r="P3038" t="s">
        <v>58</v>
      </c>
      <c r="Q3038" t="s">
        <v>60</v>
      </c>
    </row>
    <row r="3039" spans="1:18" x14ac:dyDescent="0.25">
      <c r="A3039" t="s">
        <v>30</v>
      </c>
      <c r="B3039" t="s">
        <v>36</v>
      </c>
      <c r="C3039" t="s">
        <v>37</v>
      </c>
      <c r="D3039" t="s">
        <v>47</v>
      </c>
      <c r="E3039">
        <v>13</v>
      </c>
      <c r="F3039" t="str">
        <f t="shared" si="47"/>
        <v>Average Per Ton1-in-2August Typical Event Day30% Cycling13</v>
      </c>
      <c r="G3039">
        <v>1.0646439999999999</v>
      </c>
      <c r="H3039">
        <v>1.0646439999999999</v>
      </c>
      <c r="I3039">
        <v>80.179500000000004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1134</v>
      </c>
      <c r="P3039" t="s">
        <v>58</v>
      </c>
      <c r="Q3039" t="s">
        <v>60</v>
      </c>
      <c r="R3039" t="s">
        <v>66</v>
      </c>
    </row>
    <row r="3040" spans="1:18" x14ac:dyDescent="0.25">
      <c r="A3040" t="s">
        <v>28</v>
      </c>
      <c r="B3040" t="s">
        <v>36</v>
      </c>
      <c r="C3040" t="s">
        <v>37</v>
      </c>
      <c r="D3040" t="s">
        <v>47</v>
      </c>
      <c r="E3040">
        <v>13</v>
      </c>
      <c r="F3040" t="str">
        <f t="shared" si="47"/>
        <v>Average Per Premise1-in-2August Typical Event Day30% Cycling13</v>
      </c>
      <c r="G3040">
        <v>11.77727</v>
      </c>
      <c r="H3040">
        <v>11.77727</v>
      </c>
      <c r="I3040">
        <v>80.179500000000004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1134</v>
      </c>
      <c r="P3040" t="s">
        <v>58</v>
      </c>
      <c r="Q3040" t="s">
        <v>60</v>
      </c>
      <c r="R3040" t="s">
        <v>66</v>
      </c>
    </row>
    <row r="3041" spans="1:18" x14ac:dyDescent="0.25">
      <c r="A3041" t="s">
        <v>29</v>
      </c>
      <c r="B3041" t="s">
        <v>36</v>
      </c>
      <c r="C3041" t="s">
        <v>37</v>
      </c>
      <c r="D3041" t="s">
        <v>47</v>
      </c>
      <c r="E3041">
        <v>13</v>
      </c>
      <c r="F3041" t="str">
        <f t="shared" si="47"/>
        <v>Average Per Device1-in-2August Typical Event Day30% Cycling13</v>
      </c>
      <c r="G3041">
        <v>4.118233</v>
      </c>
      <c r="H3041">
        <v>4.1182319999999999</v>
      </c>
      <c r="I3041">
        <v>80.179500000000004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1134</v>
      </c>
      <c r="P3041" t="s">
        <v>58</v>
      </c>
      <c r="Q3041" t="s">
        <v>60</v>
      </c>
      <c r="R3041" t="s">
        <v>66</v>
      </c>
    </row>
    <row r="3042" spans="1:18" x14ac:dyDescent="0.25">
      <c r="A3042" t="s">
        <v>43</v>
      </c>
      <c r="B3042" t="s">
        <v>36</v>
      </c>
      <c r="C3042" t="s">
        <v>37</v>
      </c>
      <c r="D3042" t="s">
        <v>47</v>
      </c>
      <c r="E3042">
        <v>13</v>
      </c>
      <c r="F3042" t="str">
        <f t="shared" si="47"/>
        <v>Aggregate1-in-2August Typical Event Day30% Cycling13</v>
      </c>
      <c r="G3042">
        <v>13.35543</v>
      </c>
      <c r="H3042">
        <v>13.35543</v>
      </c>
      <c r="I3042">
        <v>80.179500000000004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1134</v>
      </c>
      <c r="P3042" t="s">
        <v>58</v>
      </c>
      <c r="Q3042" t="s">
        <v>60</v>
      </c>
      <c r="R3042" t="s">
        <v>66</v>
      </c>
    </row>
    <row r="3043" spans="1:18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0.92307980000000001</v>
      </c>
      <c r="H3043">
        <v>0.92307980000000001</v>
      </c>
      <c r="I3043">
        <v>79.549599999999998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3540</v>
      </c>
      <c r="P3043" t="s">
        <v>58</v>
      </c>
      <c r="Q3043" t="s">
        <v>60</v>
      </c>
      <c r="R3043" t="s">
        <v>66</v>
      </c>
    </row>
    <row r="3044" spans="1:18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7.7879509999999996</v>
      </c>
      <c r="H3044">
        <v>7.7879509999999996</v>
      </c>
      <c r="I3044">
        <v>79.549599999999998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3540</v>
      </c>
      <c r="P3044" t="s">
        <v>58</v>
      </c>
      <c r="Q3044" t="s">
        <v>60</v>
      </c>
      <c r="R3044" t="s">
        <v>66</v>
      </c>
    </row>
    <row r="3045" spans="1:18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3.5386150000000001</v>
      </c>
      <c r="H3045">
        <v>3.5386150000000001</v>
      </c>
      <c r="I3045">
        <v>79.549599999999998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3540</v>
      </c>
      <c r="P3045" t="s">
        <v>58</v>
      </c>
      <c r="Q3045" t="s">
        <v>60</v>
      </c>
      <c r="R3045" t="s">
        <v>66</v>
      </c>
    </row>
    <row r="3046" spans="1:18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27.56935</v>
      </c>
      <c r="H3046">
        <v>27.56934</v>
      </c>
      <c r="I3046">
        <v>79.549599999999998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3540</v>
      </c>
      <c r="P3046" t="s">
        <v>58</v>
      </c>
      <c r="Q3046" t="s">
        <v>60</v>
      </c>
      <c r="R3046" t="s">
        <v>66</v>
      </c>
    </row>
    <row r="3047" spans="1:18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0.95742329999999998</v>
      </c>
      <c r="H3047">
        <v>0.95742329999999998</v>
      </c>
      <c r="I3047">
        <v>79.702399999999997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4674</v>
      </c>
      <c r="P3047" t="s">
        <v>58</v>
      </c>
      <c r="Q3047" t="s">
        <v>60</v>
      </c>
    </row>
    <row r="3048" spans="1:18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8.6875199999999992</v>
      </c>
      <c r="H3048">
        <v>8.6875199999999992</v>
      </c>
      <c r="I3048">
        <v>79.702399999999997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4674</v>
      </c>
      <c r="P3048" t="s">
        <v>58</v>
      </c>
      <c r="Q3048" t="s">
        <v>60</v>
      </c>
    </row>
    <row r="3049" spans="1:18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3.6800320000000002</v>
      </c>
      <c r="H3049">
        <v>3.6800320000000002</v>
      </c>
      <c r="I3049">
        <v>79.702399999999997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4674</v>
      </c>
      <c r="P3049" t="s">
        <v>58</v>
      </c>
      <c r="Q3049" t="s">
        <v>60</v>
      </c>
    </row>
    <row r="3050" spans="1:18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40.605469999999997</v>
      </c>
      <c r="H3050">
        <v>40.605469999999997</v>
      </c>
      <c r="I3050">
        <v>79.702399999999997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4674</v>
      </c>
      <c r="P3050" t="s">
        <v>58</v>
      </c>
      <c r="Q3050" t="s">
        <v>60</v>
      </c>
    </row>
    <row r="3051" spans="1:18" x14ac:dyDescent="0.25">
      <c r="A3051" t="s">
        <v>30</v>
      </c>
      <c r="B3051" t="s">
        <v>36</v>
      </c>
      <c r="C3051" t="s">
        <v>49</v>
      </c>
      <c r="D3051" t="s">
        <v>47</v>
      </c>
      <c r="E3051">
        <v>13</v>
      </c>
      <c r="F3051" t="str">
        <f t="shared" si="47"/>
        <v>Average Per Ton1-in-2July Monthly System Peak Day30% Cycling13</v>
      </c>
      <c r="G3051">
        <v>1.059823</v>
      </c>
      <c r="H3051">
        <v>1.059823</v>
      </c>
      <c r="I3051">
        <v>76.131200000000007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1134</v>
      </c>
      <c r="P3051" t="s">
        <v>58</v>
      </c>
      <c r="Q3051" t="s">
        <v>60</v>
      </c>
      <c r="R3051" t="s">
        <v>67</v>
      </c>
    </row>
    <row r="3052" spans="1:18" x14ac:dyDescent="0.25">
      <c r="A3052" t="s">
        <v>28</v>
      </c>
      <c r="B3052" t="s">
        <v>36</v>
      </c>
      <c r="C3052" t="s">
        <v>49</v>
      </c>
      <c r="D3052" t="s">
        <v>47</v>
      </c>
      <c r="E3052">
        <v>13</v>
      </c>
      <c r="F3052" t="str">
        <f t="shared" si="47"/>
        <v>Average Per Premise1-in-2July Monthly System Peak Day30% Cycling13</v>
      </c>
      <c r="G3052">
        <v>11.723940000000001</v>
      </c>
      <c r="H3052">
        <v>11.723940000000001</v>
      </c>
      <c r="I3052">
        <v>76.131200000000007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1134</v>
      </c>
      <c r="P3052" t="s">
        <v>58</v>
      </c>
      <c r="Q3052" t="s">
        <v>60</v>
      </c>
      <c r="R3052" t="s">
        <v>67</v>
      </c>
    </row>
    <row r="3053" spans="1:18" x14ac:dyDescent="0.25">
      <c r="A3053" t="s">
        <v>29</v>
      </c>
      <c r="B3053" t="s">
        <v>36</v>
      </c>
      <c r="C3053" t="s">
        <v>49</v>
      </c>
      <c r="D3053" t="s">
        <v>47</v>
      </c>
      <c r="E3053">
        <v>13</v>
      </c>
      <c r="F3053" t="str">
        <f t="shared" si="47"/>
        <v>Average Per Device1-in-2July Monthly System Peak Day30% Cycling13</v>
      </c>
      <c r="G3053">
        <v>4.0995840000000001</v>
      </c>
      <c r="H3053">
        <v>4.0995840000000001</v>
      </c>
      <c r="I3053">
        <v>76.131200000000007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1134</v>
      </c>
      <c r="P3053" t="s">
        <v>58</v>
      </c>
      <c r="Q3053" t="s">
        <v>60</v>
      </c>
      <c r="R3053" t="s">
        <v>67</v>
      </c>
    </row>
    <row r="3054" spans="1:18" x14ac:dyDescent="0.25">
      <c r="A3054" t="s">
        <v>43</v>
      </c>
      <c r="B3054" t="s">
        <v>36</v>
      </c>
      <c r="C3054" t="s">
        <v>49</v>
      </c>
      <c r="D3054" t="s">
        <v>47</v>
      </c>
      <c r="E3054">
        <v>13</v>
      </c>
      <c r="F3054" t="str">
        <f t="shared" si="47"/>
        <v>Aggregate1-in-2July Monthly System Peak Day30% Cycling13</v>
      </c>
      <c r="G3054">
        <v>13.29495</v>
      </c>
      <c r="H3054">
        <v>13.29495</v>
      </c>
      <c r="I3054">
        <v>76.131200000000007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1134</v>
      </c>
      <c r="P3054" t="s">
        <v>58</v>
      </c>
      <c r="Q3054" t="s">
        <v>60</v>
      </c>
      <c r="R3054" t="s">
        <v>67</v>
      </c>
    </row>
    <row r="3055" spans="1:18" x14ac:dyDescent="0.25">
      <c r="A3055" t="s">
        <v>30</v>
      </c>
      <c r="B3055" t="s">
        <v>36</v>
      </c>
      <c r="C3055" t="s">
        <v>49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0.91163799999999995</v>
      </c>
      <c r="H3055">
        <v>0.91163799999999995</v>
      </c>
      <c r="I3055">
        <v>75.396600000000007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3540</v>
      </c>
      <c r="P3055" t="s">
        <v>58</v>
      </c>
      <c r="Q3055" t="s">
        <v>60</v>
      </c>
      <c r="R3055" t="s">
        <v>67</v>
      </c>
    </row>
    <row r="3056" spans="1:18" x14ac:dyDescent="0.25">
      <c r="A3056" t="s">
        <v>28</v>
      </c>
      <c r="B3056" t="s">
        <v>36</v>
      </c>
      <c r="C3056" t="s">
        <v>49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7.6914170000000004</v>
      </c>
      <c r="H3056">
        <v>7.6914170000000004</v>
      </c>
      <c r="I3056">
        <v>75.396600000000007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3540</v>
      </c>
      <c r="P3056" t="s">
        <v>58</v>
      </c>
      <c r="Q3056" t="s">
        <v>60</v>
      </c>
      <c r="R3056" t="s">
        <v>67</v>
      </c>
    </row>
    <row r="3057" spans="1:18" x14ac:dyDescent="0.25">
      <c r="A3057" t="s">
        <v>29</v>
      </c>
      <c r="B3057" t="s">
        <v>36</v>
      </c>
      <c r="C3057" t="s">
        <v>49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3.4947530000000002</v>
      </c>
      <c r="H3057">
        <v>3.4947530000000002</v>
      </c>
      <c r="I3057">
        <v>75.396600000000007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3540</v>
      </c>
      <c r="P3057" t="s">
        <v>58</v>
      </c>
      <c r="Q3057" t="s">
        <v>60</v>
      </c>
      <c r="R3057" t="s">
        <v>67</v>
      </c>
    </row>
    <row r="3058" spans="1:18" x14ac:dyDescent="0.25">
      <c r="A3058" t="s">
        <v>43</v>
      </c>
      <c r="B3058" t="s">
        <v>36</v>
      </c>
      <c r="C3058" t="s">
        <v>49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27.227620000000002</v>
      </c>
      <c r="H3058">
        <v>27.227620000000002</v>
      </c>
      <c r="I3058">
        <v>75.396600000000007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3540</v>
      </c>
      <c r="P3058" t="s">
        <v>58</v>
      </c>
      <c r="Q3058" t="s">
        <v>60</v>
      </c>
      <c r="R3058" t="s">
        <v>67</v>
      </c>
    </row>
    <row r="3059" spans="1:18" x14ac:dyDescent="0.25">
      <c r="A3059" t="s">
        <v>30</v>
      </c>
      <c r="B3059" t="s">
        <v>36</v>
      </c>
      <c r="C3059" t="s">
        <v>49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0.94758759999999997</v>
      </c>
      <c r="H3059">
        <v>0.94758770000000003</v>
      </c>
      <c r="I3059">
        <v>75.574799999999996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4674</v>
      </c>
      <c r="P3059" t="s">
        <v>58</v>
      </c>
      <c r="Q3059" t="s">
        <v>60</v>
      </c>
    </row>
    <row r="3060" spans="1:18" x14ac:dyDescent="0.25">
      <c r="A3060" t="s">
        <v>28</v>
      </c>
      <c r="B3060" t="s">
        <v>36</v>
      </c>
      <c r="C3060" t="s">
        <v>49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8.5982730000000007</v>
      </c>
      <c r="H3060">
        <v>8.5982730000000007</v>
      </c>
      <c r="I3060">
        <v>75.574799999999996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4674</v>
      </c>
      <c r="P3060" t="s">
        <v>58</v>
      </c>
      <c r="Q3060" t="s">
        <v>60</v>
      </c>
    </row>
    <row r="3061" spans="1:18" x14ac:dyDescent="0.25">
      <c r="A3061" t="s">
        <v>29</v>
      </c>
      <c r="B3061" t="s">
        <v>36</v>
      </c>
      <c r="C3061" t="s">
        <v>49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3.6422270000000001</v>
      </c>
      <c r="H3061">
        <v>3.6422270000000001</v>
      </c>
      <c r="I3061">
        <v>75.574799999999996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4674</v>
      </c>
      <c r="P3061" t="s">
        <v>58</v>
      </c>
      <c r="Q3061" t="s">
        <v>60</v>
      </c>
    </row>
    <row r="3062" spans="1:18" x14ac:dyDescent="0.25">
      <c r="A3062" t="s">
        <v>43</v>
      </c>
      <c r="B3062" t="s">
        <v>36</v>
      </c>
      <c r="C3062" t="s">
        <v>49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40.188330000000001</v>
      </c>
      <c r="H3062">
        <v>40.188330000000001</v>
      </c>
      <c r="I3062">
        <v>75.574799999999996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4674</v>
      </c>
      <c r="P3062" t="s">
        <v>58</v>
      </c>
      <c r="Q3062" t="s">
        <v>60</v>
      </c>
    </row>
    <row r="3063" spans="1:18" x14ac:dyDescent="0.25">
      <c r="A3063" t="s">
        <v>30</v>
      </c>
      <c r="B3063" t="s">
        <v>36</v>
      </c>
      <c r="C3063" t="s">
        <v>50</v>
      </c>
      <c r="D3063" t="s">
        <v>47</v>
      </c>
      <c r="E3063">
        <v>13</v>
      </c>
      <c r="F3063" t="str">
        <f t="shared" si="47"/>
        <v>Average Per Ton1-in-2June Monthly System Peak Day30% Cycling13</v>
      </c>
      <c r="G3063">
        <v>1.0102070000000001</v>
      </c>
      <c r="H3063">
        <v>1.0102070000000001</v>
      </c>
      <c r="I3063">
        <v>76.267499999999998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1134</v>
      </c>
      <c r="P3063" t="s">
        <v>58</v>
      </c>
      <c r="Q3063" t="s">
        <v>60</v>
      </c>
      <c r="R3063" t="s">
        <v>68</v>
      </c>
    </row>
    <row r="3064" spans="1:18" x14ac:dyDescent="0.25">
      <c r="A3064" t="s">
        <v>28</v>
      </c>
      <c r="B3064" t="s">
        <v>36</v>
      </c>
      <c r="C3064" t="s">
        <v>50</v>
      </c>
      <c r="D3064" t="s">
        <v>47</v>
      </c>
      <c r="E3064">
        <v>13</v>
      </c>
      <c r="F3064" t="str">
        <f t="shared" si="47"/>
        <v>Average Per Premise1-in-2June Monthly System Peak Day30% Cycling13</v>
      </c>
      <c r="G3064">
        <v>11.175079999999999</v>
      </c>
      <c r="H3064">
        <v>11.175079999999999</v>
      </c>
      <c r="I3064">
        <v>76.267499999999998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1134</v>
      </c>
      <c r="P3064" t="s">
        <v>58</v>
      </c>
      <c r="Q3064" t="s">
        <v>60</v>
      </c>
      <c r="R3064" t="s">
        <v>68</v>
      </c>
    </row>
    <row r="3065" spans="1:18" x14ac:dyDescent="0.25">
      <c r="A3065" t="s">
        <v>29</v>
      </c>
      <c r="B3065" t="s">
        <v>36</v>
      </c>
      <c r="C3065" t="s">
        <v>50</v>
      </c>
      <c r="D3065" t="s">
        <v>47</v>
      </c>
      <c r="E3065">
        <v>13</v>
      </c>
      <c r="F3065" t="str">
        <f t="shared" si="47"/>
        <v>Average Per Device1-in-2June Monthly System Peak Day30% Cycling13</v>
      </c>
      <c r="G3065">
        <v>3.9076590000000002</v>
      </c>
      <c r="H3065">
        <v>3.9076580000000001</v>
      </c>
      <c r="I3065">
        <v>76.267499999999998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1134</v>
      </c>
      <c r="P3065" t="s">
        <v>58</v>
      </c>
      <c r="Q3065" t="s">
        <v>60</v>
      </c>
      <c r="R3065" t="s">
        <v>68</v>
      </c>
    </row>
    <row r="3066" spans="1:18" x14ac:dyDescent="0.25">
      <c r="A3066" t="s">
        <v>43</v>
      </c>
      <c r="B3066" t="s">
        <v>36</v>
      </c>
      <c r="C3066" t="s">
        <v>50</v>
      </c>
      <c r="D3066" t="s">
        <v>47</v>
      </c>
      <c r="E3066">
        <v>13</v>
      </c>
      <c r="F3066" t="str">
        <f t="shared" si="47"/>
        <v>Aggregate1-in-2June Monthly System Peak Day30% Cycling13</v>
      </c>
      <c r="G3066">
        <v>12.67254</v>
      </c>
      <c r="H3066">
        <v>12.67254</v>
      </c>
      <c r="I3066">
        <v>76.267499999999998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1134</v>
      </c>
      <c r="P3066" t="s">
        <v>58</v>
      </c>
      <c r="Q3066" t="s">
        <v>60</v>
      </c>
      <c r="R3066" t="s">
        <v>68</v>
      </c>
    </row>
    <row r="3067" spans="1:18" x14ac:dyDescent="0.25">
      <c r="A3067" t="s">
        <v>30</v>
      </c>
      <c r="B3067" t="s">
        <v>36</v>
      </c>
      <c r="C3067" t="s">
        <v>50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0.82206199999999996</v>
      </c>
      <c r="H3067">
        <v>0.82206199999999996</v>
      </c>
      <c r="I3067">
        <v>75.641199999999998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3540</v>
      </c>
      <c r="P3067" t="s">
        <v>58</v>
      </c>
      <c r="Q3067" t="s">
        <v>60</v>
      </c>
      <c r="R3067" t="s">
        <v>68</v>
      </c>
    </row>
    <row r="3068" spans="1:18" x14ac:dyDescent="0.25">
      <c r="A3068" t="s">
        <v>28</v>
      </c>
      <c r="B3068" t="s">
        <v>36</v>
      </c>
      <c r="C3068" t="s">
        <v>50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6.9356720000000003</v>
      </c>
      <c r="H3068">
        <v>6.9356720000000003</v>
      </c>
      <c r="I3068">
        <v>75.641199999999998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3540</v>
      </c>
      <c r="P3068" t="s">
        <v>58</v>
      </c>
      <c r="Q3068" t="s">
        <v>60</v>
      </c>
      <c r="R3068" t="s">
        <v>68</v>
      </c>
    </row>
    <row r="3069" spans="1:18" x14ac:dyDescent="0.25">
      <c r="A3069" t="s">
        <v>29</v>
      </c>
      <c r="B3069" t="s">
        <v>36</v>
      </c>
      <c r="C3069" t="s">
        <v>50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3.1513640000000001</v>
      </c>
      <c r="H3069">
        <v>3.1513640000000001</v>
      </c>
      <c r="I3069">
        <v>75.641199999999998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3540</v>
      </c>
      <c r="P3069" t="s">
        <v>58</v>
      </c>
      <c r="Q3069" t="s">
        <v>60</v>
      </c>
      <c r="R3069" t="s">
        <v>68</v>
      </c>
    </row>
    <row r="3070" spans="1:18" x14ac:dyDescent="0.25">
      <c r="A3070" t="s">
        <v>43</v>
      </c>
      <c r="B3070" t="s">
        <v>36</v>
      </c>
      <c r="C3070" t="s">
        <v>50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24.55228</v>
      </c>
      <c r="H3070">
        <v>24.55228</v>
      </c>
      <c r="I3070">
        <v>75.641199999999998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3540</v>
      </c>
      <c r="P3070" t="s">
        <v>58</v>
      </c>
      <c r="Q3070" t="s">
        <v>60</v>
      </c>
      <c r="R3070" t="s">
        <v>68</v>
      </c>
    </row>
    <row r="3071" spans="1:18" x14ac:dyDescent="0.25">
      <c r="A3071" t="s">
        <v>30</v>
      </c>
      <c r="B3071" t="s">
        <v>36</v>
      </c>
      <c r="C3071" t="s">
        <v>50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0.86770590000000003</v>
      </c>
      <c r="H3071">
        <v>0.86770590000000003</v>
      </c>
      <c r="I3071">
        <v>75.793199999999999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4674</v>
      </c>
      <c r="P3071" t="s">
        <v>58</v>
      </c>
      <c r="Q3071" t="s">
        <v>60</v>
      </c>
    </row>
    <row r="3072" spans="1:18" x14ac:dyDescent="0.25">
      <c r="A3072" t="s">
        <v>28</v>
      </c>
      <c r="B3072" t="s">
        <v>36</v>
      </c>
      <c r="C3072" t="s">
        <v>50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7.8734380000000002</v>
      </c>
      <c r="H3072">
        <v>7.8734380000000002</v>
      </c>
      <c r="I3072">
        <v>75.793199999999999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4674</v>
      </c>
      <c r="P3072" t="s">
        <v>58</v>
      </c>
      <c r="Q3072" t="s">
        <v>60</v>
      </c>
    </row>
    <row r="3073" spans="1:18" x14ac:dyDescent="0.25">
      <c r="A3073" t="s">
        <v>29</v>
      </c>
      <c r="B3073" t="s">
        <v>36</v>
      </c>
      <c r="C3073" t="s">
        <v>50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3.3351860000000002</v>
      </c>
      <c r="H3073">
        <v>3.3351860000000002</v>
      </c>
      <c r="I3073">
        <v>75.793199999999999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4674</v>
      </c>
      <c r="P3073" t="s">
        <v>58</v>
      </c>
      <c r="Q3073" t="s">
        <v>60</v>
      </c>
    </row>
    <row r="3074" spans="1:18" x14ac:dyDescent="0.25">
      <c r="A3074" t="s">
        <v>43</v>
      </c>
      <c r="B3074" t="s">
        <v>36</v>
      </c>
      <c r="C3074" t="s">
        <v>50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36.800449999999998</v>
      </c>
      <c r="H3074">
        <v>36.800449999999998</v>
      </c>
      <c r="I3074">
        <v>75.793199999999999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4674</v>
      </c>
      <c r="P3074" t="s">
        <v>58</v>
      </c>
      <c r="Q3074" t="s">
        <v>60</v>
      </c>
    </row>
    <row r="3075" spans="1:18" x14ac:dyDescent="0.25">
      <c r="A3075" t="s">
        <v>30</v>
      </c>
      <c r="B3075" t="s">
        <v>36</v>
      </c>
      <c r="C3075" t="s">
        <v>51</v>
      </c>
      <c r="D3075" t="s">
        <v>47</v>
      </c>
      <c r="E3075">
        <v>13</v>
      </c>
      <c r="F3075" t="str">
        <f t="shared" ref="F3075:F3138" si="48">CONCATENATE(A3075,B3075,C3075,D3075,E3075)</f>
        <v>Average Per Ton1-in-2May Monthly System Peak Day30% Cycling13</v>
      </c>
      <c r="G3075">
        <v>1.0084249999999999</v>
      </c>
      <c r="H3075">
        <v>1.0084249999999999</v>
      </c>
      <c r="I3075">
        <v>75.839200000000005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1134</v>
      </c>
      <c r="P3075" t="s">
        <v>58</v>
      </c>
      <c r="Q3075" t="s">
        <v>60</v>
      </c>
      <c r="R3075" t="s">
        <v>69</v>
      </c>
    </row>
    <row r="3076" spans="1:18" x14ac:dyDescent="0.25">
      <c r="A3076" t="s">
        <v>28</v>
      </c>
      <c r="B3076" t="s">
        <v>36</v>
      </c>
      <c r="C3076" t="s">
        <v>51</v>
      </c>
      <c r="D3076" t="s">
        <v>47</v>
      </c>
      <c r="E3076">
        <v>13</v>
      </c>
      <c r="F3076" t="str">
        <f t="shared" si="48"/>
        <v>Average Per Premise1-in-2May Monthly System Peak Day30% Cycling13</v>
      </c>
      <c r="G3076">
        <v>11.15537</v>
      </c>
      <c r="H3076">
        <v>11.15537</v>
      </c>
      <c r="I3076">
        <v>75.839200000000005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1134</v>
      </c>
      <c r="P3076" t="s">
        <v>58</v>
      </c>
      <c r="Q3076" t="s">
        <v>60</v>
      </c>
      <c r="R3076" t="s">
        <v>69</v>
      </c>
    </row>
    <row r="3077" spans="1:18" x14ac:dyDescent="0.25">
      <c r="A3077" t="s">
        <v>29</v>
      </c>
      <c r="B3077" t="s">
        <v>36</v>
      </c>
      <c r="C3077" t="s">
        <v>51</v>
      </c>
      <c r="D3077" t="s">
        <v>47</v>
      </c>
      <c r="E3077">
        <v>13</v>
      </c>
      <c r="F3077" t="str">
        <f t="shared" si="48"/>
        <v>Average Per Device1-in-2May Monthly System Peak Day30% Cycling13</v>
      </c>
      <c r="G3077">
        <v>3.900766</v>
      </c>
      <c r="H3077">
        <v>3.900766</v>
      </c>
      <c r="I3077">
        <v>75.839200000000005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1134</v>
      </c>
      <c r="P3077" t="s">
        <v>58</v>
      </c>
      <c r="Q3077" t="s">
        <v>60</v>
      </c>
      <c r="R3077" t="s">
        <v>69</v>
      </c>
    </row>
    <row r="3078" spans="1:18" x14ac:dyDescent="0.25">
      <c r="A3078" t="s">
        <v>43</v>
      </c>
      <c r="B3078" t="s">
        <v>36</v>
      </c>
      <c r="C3078" t="s">
        <v>51</v>
      </c>
      <c r="D3078" t="s">
        <v>47</v>
      </c>
      <c r="E3078">
        <v>13</v>
      </c>
      <c r="F3078" t="str">
        <f t="shared" si="48"/>
        <v>Aggregate1-in-2May Monthly System Peak Day30% Cycling13</v>
      </c>
      <c r="G3078">
        <v>12.650180000000001</v>
      </c>
      <c r="H3078">
        <v>12.650180000000001</v>
      </c>
      <c r="I3078">
        <v>75.839200000000005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1134</v>
      </c>
      <c r="P3078" t="s">
        <v>58</v>
      </c>
      <c r="Q3078" t="s">
        <v>60</v>
      </c>
      <c r="R3078" t="s">
        <v>69</v>
      </c>
    </row>
    <row r="3079" spans="1:18" x14ac:dyDescent="0.25">
      <c r="A3079" t="s">
        <v>30</v>
      </c>
      <c r="B3079" t="s">
        <v>36</v>
      </c>
      <c r="C3079" t="s">
        <v>51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0.8153958</v>
      </c>
      <c r="H3079">
        <v>0.8153958</v>
      </c>
      <c r="I3079">
        <v>74.882300000000001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3540</v>
      </c>
      <c r="P3079" t="s">
        <v>58</v>
      </c>
      <c r="Q3079" t="s">
        <v>60</v>
      </c>
      <c r="R3079" t="s">
        <v>69</v>
      </c>
    </row>
    <row r="3080" spans="1:18" x14ac:dyDescent="0.25">
      <c r="A3080" t="s">
        <v>28</v>
      </c>
      <c r="B3080" t="s">
        <v>36</v>
      </c>
      <c r="C3080" t="s">
        <v>51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6.8794300000000002</v>
      </c>
      <c r="H3080">
        <v>6.8794300000000002</v>
      </c>
      <c r="I3080">
        <v>74.882300000000001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3540</v>
      </c>
      <c r="P3080" t="s">
        <v>58</v>
      </c>
      <c r="Q3080" t="s">
        <v>60</v>
      </c>
      <c r="R3080" t="s">
        <v>69</v>
      </c>
    </row>
    <row r="3081" spans="1:18" x14ac:dyDescent="0.25">
      <c r="A3081" t="s">
        <v>29</v>
      </c>
      <c r="B3081" t="s">
        <v>36</v>
      </c>
      <c r="C3081" t="s">
        <v>51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3.12581</v>
      </c>
      <c r="H3081">
        <v>3.12581</v>
      </c>
      <c r="I3081">
        <v>74.882300000000001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3540</v>
      </c>
      <c r="P3081" t="s">
        <v>58</v>
      </c>
      <c r="Q3081" t="s">
        <v>60</v>
      </c>
      <c r="R3081" t="s">
        <v>69</v>
      </c>
    </row>
    <row r="3082" spans="1:18" x14ac:dyDescent="0.25">
      <c r="A3082" t="s">
        <v>43</v>
      </c>
      <c r="B3082" t="s">
        <v>36</v>
      </c>
      <c r="C3082" t="s">
        <v>51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24.353179999999998</v>
      </c>
      <c r="H3082">
        <v>24.353179999999998</v>
      </c>
      <c r="I3082">
        <v>74.882300000000001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3540</v>
      </c>
      <c r="P3082" t="s">
        <v>58</v>
      </c>
      <c r="Q3082" t="s">
        <v>60</v>
      </c>
      <c r="R3082" t="s">
        <v>69</v>
      </c>
    </row>
    <row r="3083" spans="1:18" x14ac:dyDescent="0.25">
      <c r="A3083" t="s">
        <v>30</v>
      </c>
      <c r="B3083" t="s">
        <v>36</v>
      </c>
      <c r="C3083" t="s">
        <v>51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0.86222469999999996</v>
      </c>
      <c r="H3083">
        <v>0.86222460000000001</v>
      </c>
      <c r="I3083">
        <v>75.114400000000003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4674</v>
      </c>
      <c r="P3083" t="s">
        <v>58</v>
      </c>
      <c r="Q3083" t="s">
        <v>60</v>
      </c>
    </row>
    <row r="3084" spans="1:18" x14ac:dyDescent="0.25">
      <c r="A3084" t="s">
        <v>28</v>
      </c>
      <c r="B3084" t="s">
        <v>36</v>
      </c>
      <c r="C3084" t="s">
        <v>51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7.8237019999999999</v>
      </c>
      <c r="H3084">
        <v>7.8237019999999999</v>
      </c>
      <c r="I3084">
        <v>75.114400000000003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4674</v>
      </c>
      <c r="P3084" t="s">
        <v>58</v>
      </c>
      <c r="Q3084" t="s">
        <v>60</v>
      </c>
    </row>
    <row r="3085" spans="1:18" x14ac:dyDescent="0.25">
      <c r="A3085" t="s">
        <v>29</v>
      </c>
      <c r="B3085" t="s">
        <v>36</v>
      </c>
      <c r="C3085" t="s">
        <v>51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3.3141180000000001</v>
      </c>
      <c r="H3085">
        <v>3.3141180000000001</v>
      </c>
      <c r="I3085">
        <v>75.114400000000003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4674</v>
      </c>
      <c r="P3085" t="s">
        <v>58</v>
      </c>
      <c r="Q3085" t="s">
        <v>60</v>
      </c>
    </row>
    <row r="3086" spans="1:18" x14ac:dyDescent="0.25">
      <c r="A3086" t="s">
        <v>43</v>
      </c>
      <c r="B3086" t="s">
        <v>36</v>
      </c>
      <c r="C3086" t="s">
        <v>51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36.567979999999999</v>
      </c>
      <c r="H3086">
        <v>36.567979999999999</v>
      </c>
      <c r="I3086">
        <v>75.114400000000003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4674</v>
      </c>
      <c r="P3086" t="s">
        <v>58</v>
      </c>
      <c r="Q3086" t="s">
        <v>60</v>
      </c>
    </row>
    <row r="3087" spans="1:18" x14ac:dyDescent="0.25">
      <c r="A3087" t="s">
        <v>30</v>
      </c>
      <c r="B3087" t="s">
        <v>36</v>
      </c>
      <c r="C3087" t="s">
        <v>52</v>
      </c>
      <c r="D3087" t="s">
        <v>47</v>
      </c>
      <c r="E3087">
        <v>13</v>
      </c>
      <c r="F3087" t="str">
        <f t="shared" si="48"/>
        <v>Average Per Ton1-in-2October Monthly System Peak Day30% Cycling13</v>
      </c>
      <c r="G3087">
        <v>1.0452090000000001</v>
      </c>
      <c r="H3087">
        <v>1.0452090000000001</v>
      </c>
      <c r="I3087">
        <v>81.431299999999993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1134</v>
      </c>
      <c r="P3087" t="s">
        <v>58</v>
      </c>
      <c r="Q3087" t="s">
        <v>60</v>
      </c>
      <c r="R3087" t="s">
        <v>70</v>
      </c>
    </row>
    <row r="3088" spans="1:18" x14ac:dyDescent="0.25">
      <c r="A3088" t="s">
        <v>28</v>
      </c>
      <c r="B3088" t="s">
        <v>36</v>
      </c>
      <c r="C3088" t="s">
        <v>52</v>
      </c>
      <c r="D3088" t="s">
        <v>47</v>
      </c>
      <c r="E3088">
        <v>13</v>
      </c>
      <c r="F3088" t="str">
        <f t="shared" si="48"/>
        <v>Average Per Premise1-in-2October Monthly System Peak Day30% Cycling13</v>
      </c>
      <c r="G3088">
        <v>11.562279999999999</v>
      </c>
      <c r="H3088">
        <v>11.562279999999999</v>
      </c>
      <c r="I3088">
        <v>81.431299999999993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1134</v>
      </c>
      <c r="P3088" t="s">
        <v>58</v>
      </c>
      <c r="Q3088" t="s">
        <v>60</v>
      </c>
      <c r="R3088" t="s">
        <v>70</v>
      </c>
    </row>
    <row r="3089" spans="1:18" x14ac:dyDescent="0.25">
      <c r="A3089" t="s">
        <v>29</v>
      </c>
      <c r="B3089" t="s">
        <v>36</v>
      </c>
      <c r="C3089" t="s">
        <v>52</v>
      </c>
      <c r="D3089" t="s">
        <v>47</v>
      </c>
      <c r="E3089">
        <v>13</v>
      </c>
      <c r="F3089" t="str">
        <f t="shared" si="48"/>
        <v>Average Per Device1-in-2October Monthly System Peak Day30% Cycling13</v>
      </c>
      <c r="G3089">
        <v>4.0430539999999997</v>
      </c>
      <c r="H3089">
        <v>4.0430539999999997</v>
      </c>
      <c r="I3089">
        <v>81.431299999999993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1134</v>
      </c>
      <c r="P3089" t="s">
        <v>58</v>
      </c>
      <c r="Q3089" t="s">
        <v>60</v>
      </c>
      <c r="R3089" t="s">
        <v>70</v>
      </c>
    </row>
    <row r="3090" spans="1:18" x14ac:dyDescent="0.25">
      <c r="A3090" t="s">
        <v>43</v>
      </c>
      <c r="B3090" t="s">
        <v>36</v>
      </c>
      <c r="C3090" t="s">
        <v>52</v>
      </c>
      <c r="D3090" t="s">
        <v>47</v>
      </c>
      <c r="E3090">
        <v>13</v>
      </c>
      <c r="F3090" t="str">
        <f t="shared" si="48"/>
        <v>Aggregate1-in-2October Monthly System Peak Day30% Cycling13</v>
      </c>
      <c r="G3090">
        <v>13.11163</v>
      </c>
      <c r="H3090">
        <v>13.11163</v>
      </c>
      <c r="I3090">
        <v>81.431299999999993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1134</v>
      </c>
      <c r="P3090" t="s">
        <v>58</v>
      </c>
      <c r="Q3090" t="s">
        <v>60</v>
      </c>
      <c r="R3090" t="s">
        <v>70</v>
      </c>
    </row>
    <row r="3091" spans="1:18" x14ac:dyDescent="0.25">
      <c r="A3091" t="s">
        <v>30</v>
      </c>
      <c r="B3091" t="s">
        <v>36</v>
      </c>
      <c r="C3091" t="s">
        <v>52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0.88579739999999996</v>
      </c>
      <c r="H3091">
        <v>0.88579739999999996</v>
      </c>
      <c r="I3091">
        <v>80.640500000000003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3540</v>
      </c>
      <c r="P3091" t="s">
        <v>58</v>
      </c>
      <c r="Q3091" t="s">
        <v>60</v>
      </c>
      <c r="R3091" t="s">
        <v>70</v>
      </c>
    </row>
    <row r="3092" spans="1:18" x14ac:dyDescent="0.25">
      <c r="A3092" t="s">
        <v>28</v>
      </c>
      <c r="B3092" t="s">
        <v>36</v>
      </c>
      <c r="C3092" t="s">
        <v>52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7.4734020000000001</v>
      </c>
      <c r="H3092">
        <v>7.4734020000000001</v>
      </c>
      <c r="I3092">
        <v>80.640500000000003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3540</v>
      </c>
      <c r="P3092" t="s">
        <v>58</v>
      </c>
      <c r="Q3092" t="s">
        <v>60</v>
      </c>
      <c r="R3092" t="s">
        <v>70</v>
      </c>
    </row>
    <row r="3093" spans="1:18" x14ac:dyDescent="0.25">
      <c r="A3093" t="s">
        <v>29</v>
      </c>
      <c r="B3093" t="s">
        <v>36</v>
      </c>
      <c r="C3093" t="s">
        <v>52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3.3956930000000001</v>
      </c>
      <c r="H3093">
        <v>3.3956930000000001</v>
      </c>
      <c r="I3093">
        <v>80.640500000000003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3540</v>
      </c>
      <c r="P3093" t="s">
        <v>58</v>
      </c>
      <c r="Q3093" t="s">
        <v>60</v>
      </c>
      <c r="R3093" t="s">
        <v>70</v>
      </c>
    </row>
    <row r="3094" spans="1:18" x14ac:dyDescent="0.25">
      <c r="A3094" t="s">
        <v>43</v>
      </c>
      <c r="B3094" t="s">
        <v>36</v>
      </c>
      <c r="C3094" t="s">
        <v>52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26.455839999999998</v>
      </c>
      <c r="H3094">
        <v>26.455839999999998</v>
      </c>
      <c r="I3094">
        <v>80.640500000000003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3540</v>
      </c>
      <c r="P3094" t="s">
        <v>58</v>
      </c>
      <c r="Q3094" t="s">
        <v>60</v>
      </c>
      <c r="R3094" t="s">
        <v>70</v>
      </c>
    </row>
    <row r="3095" spans="1:18" x14ac:dyDescent="0.25">
      <c r="A3095" t="s">
        <v>30</v>
      </c>
      <c r="B3095" t="s">
        <v>36</v>
      </c>
      <c r="C3095" t="s">
        <v>52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0.92447060000000003</v>
      </c>
      <c r="H3095">
        <v>0.92447069999999998</v>
      </c>
      <c r="I3095">
        <v>80.832300000000004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4674</v>
      </c>
      <c r="P3095" t="s">
        <v>58</v>
      </c>
      <c r="Q3095" t="s">
        <v>60</v>
      </c>
    </row>
    <row r="3096" spans="1:18" x14ac:dyDescent="0.25">
      <c r="A3096" t="s">
        <v>28</v>
      </c>
      <c r="B3096" t="s">
        <v>36</v>
      </c>
      <c r="C3096" t="s">
        <v>52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8.3885129999999997</v>
      </c>
      <c r="H3096">
        <v>8.3885129999999997</v>
      </c>
      <c r="I3096">
        <v>80.832300000000004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4674</v>
      </c>
      <c r="P3096" t="s">
        <v>58</v>
      </c>
      <c r="Q3096" t="s">
        <v>60</v>
      </c>
    </row>
    <row r="3097" spans="1:18" x14ac:dyDescent="0.25">
      <c r="A3097" t="s">
        <v>29</v>
      </c>
      <c r="B3097" t="s">
        <v>36</v>
      </c>
      <c r="C3097" t="s">
        <v>52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3.553372</v>
      </c>
      <c r="H3097">
        <v>3.553372</v>
      </c>
      <c r="I3097">
        <v>80.832300000000004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4674</v>
      </c>
      <c r="P3097" t="s">
        <v>58</v>
      </c>
      <c r="Q3097" t="s">
        <v>60</v>
      </c>
    </row>
    <row r="3098" spans="1:18" x14ac:dyDescent="0.25">
      <c r="A3098" t="s">
        <v>43</v>
      </c>
      <c r="B3098" t="s">
        <v>36</v>
      </c>
      <c r="C3098" t="s">
        <v>52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39.207909999999998</v>
      </c>
      <c r="H3098">
        <v>39.207909999999998</v>
      </c>
      <c r="I3098">
        <v>80.832300000000004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4674</v>
      </c>
      <c r="P3098" t="s">
        <v>58</v>
      </c>
      <c r="Q3098" t="s">
        <v>60</v>
      </c>
    </row>
    <row r="3099" spans="1:18" x14ac:dyDescent="0.25">
      <c r="A3099" t="s">
        <v>30</v>
      </c>
      <c r="B3099" t="s">
        <v>36</v>
      </c>
      <c r="C3099" t="s">
        <v>53</v>
      </c>
      <c r="D3099" t="s">
        <v>47</v>
      </c>
      <c r="E3099">
        <v>13</v>
      </c>
      <c r="F3099" t="str">
        <f t="shared" si="48"/>
        <v>Average Per Ton1-in-2September Monthly System Peak Day30% Cycling13</v>
      </c>
      <c r="G3099">
        <v>1.0978540000000001</v>
      </c>
      <c r="H3099">
        <v>1.0978540000000001</v>
      </c>
      <c r="I3099">
        <v>85.914599999999993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1134</v>
      </c>
      <c r="P3099" t="s">
        <v>58</v>
      </c>
      <c r="Q3099" t="s">
        <v>60</v>
      </c>
      <c r="R3099" t="s">
        <v>71</v>
      </c>
    </row>
    <row r="3100" spans="1:18" x14ac:dyDescent="0.25">
      <c r="A3100" t="s">
        <v>28</v>
      </c>
      <c r="B3100" t="s">
        <v>36</v>
      </c>
      <c r="C3100" t="s">
        <v>53</v>
      </c>
      <c r="D3100" t="s">
        <v>47</v>
      </c>
      <c r="E3100">
        <v>13</v>
      </c>
      <c r="F3100" t="str">
        <f t="shared" si="48"/>
        <v>Average Per Premise1-in-2September Monthly System Peak Day30% Cycling13</v>
      </c>
      <c r="G3100">
        <v>12.14465</v>
      </c>
      <c r="H3100">
        <v>12.14465</v>
      </c>
      <c r="I3100">
        <v>85.914599999999993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1134</v>
      </c>
      <c r="P3100" t="s">
        <v>58</v>
      </c>
      <c r="Q3100" t="s">
        <v>60</v>
      </c>
      <c r="R3100" t="s">
        <v>71</v>
      </c>
    </row>
    <row r="3101" spans="1:18" x14ac:dyDescent="0.25">
      <c r="A3101" t="s">
        <v>29</v>
      </c>
      <c r="B3101" t="s">
        <v>36</v>
      </c>
      <c r="C3101" t="s">
        <v>53</v>
      </c>
      <c r="D3101" t="s">
        <v>47</v>
      </c>
      <c r="E3101">
        <v>13</v>
      </c>
      <c r="F3101" t="str">
        <f t="shared" si="48"/>
        <v>Average Per Device1-in-2September Monthly System Peak Day30% Cycling13</v>
      </c>
      <c r="G3101">
        <v>4.246696</v>
      </c>
      <c r="H3101">
        <v>4.246696</v>
      </c>
      <c r="I3101">
        <v>85.914599999999993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1134</v>
      </c>
      <c r="P3101" t="s">
        <v>58</v>
      </c>
      <c r="Q3101" t="s">
        <v>60</v>
      </c>
      <c r="R3101" t="s">
        <v>71</v>
      </c>
    </row>
    <row r="3102" spans="1:18" x14ac:dyDescent="0.25">
      <c r="A3102" t="s">
        <v>43</v>
      </c>
      <c r="B3102" t="s">
        <v>36</v>
      </c>
      <c r="C3102" t="s">
        <v>53</v>
      </c>
      <c r="D3102" t="s">
        <v>47</v>
      </c>
      <c r="E3102">
        <v>13</v>
      </c>
      <c r="F3102" t="str">
        <f t="shared" si="48"/>
        <v>Aggregate1-in-2September Monthly System Peak Day30% Cycling13</v>
      </c>
      <c r="G3102">
        <v>13.772040000000001</v>
      </c>
      <c r="H3102">
        <v>13.772040000000001</v>
      </c>
      <c r="I3102">
        <v>85.914599999999993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1134</v>
      </c>
      <c r="P3102" t="s">
        <v>58</v>
      </c>
      <c r="Q3102" t="s">
        <v>60</v>
      </c>
      <c r="R3102" t="s">
        <v>71</v>
      </c>
    </row>
    <row r="3103" spans="1:18" x14ac:dyDescent="0.25">
      <c r="A3103" t="s">
        <v>30</v>
      </c>
      <c r="B3103" t="s">
        <v>36</v>
      </c>
      <c r="C3103" t="s">
        <v>53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0.98350720000000003</v>
      </c>
      <c r="H3103">
        <v>0.98350720000000003</v>
      </c>
      <c r="I3103">
        <v>85.259500000000003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3540</v>
      </c>
      <c r="P3103" t="s">
        <v>58</v>
      </c>
      <c r="Q3103" t="s">
        <v>60</v>
      </c>
      <c r="R3103" t="s">
        <v>71</v>
      </c>
    </row>
    <row r="3104" spans="1:18" x14ac:dyDescent="0.25">
      <c r="A3104" t="s">
        <v>28</v>
      </c>
      <c r="B3104" t="s">
        <v>36</v>
      </c>
      <c r="C3104" t="s">
        <v>53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8.2977720000000001</v>
      </c>
      <c r="H3104">
        <v>8.2977720000000001</v>
      </c>
      <c r="I3104">
        <v>85.259500000000003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3540</v>
      </c>
      <c r="P3104" t="s">
        <v>58</v>
      </c>
      <c r="Q3104" t="s">
        <v>60</v>
      </c>
      <c r="R3104" t="s">
        <v>71</v>
      </c>
    </row>
    <row r="3105" spans="1:18" x14ac:dyDescent="0.25">
      <c r="A3105" t="s">
        <v>29</v>
      </c>
      <c r="B3105" t="s">
        <v>36</v>
      </c>
      <c r="C3105" t="s">
        <v>53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3.7702619999999998</v>
      </c>
      <c r="H3105">
        <v>3.7702619999999998</v>
      </c>
      <c r="I3105">
        <v>85.259500000000003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3540</v>
      </c>
      <c r="P3105" t="s">
        <v>58</v>
      </c>
      <c r="Q3105" t="s">
        <v>60</v>
      </c>
      <c r="R3105" t="s">
        <v>71</v>
      </c>
    </row>
    <row r="3106" spans="1:18" x14ac:dyDescent="0.25">
      <c r="A3106" t="s">
        <v>43</v>
      </c>
      <c r="B3106" t="s">
        <v>36</v>
      </c>
      <c r="C3106" t="s">
        <v>53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29.374110000000002</v>
      </c>
      <c r="H3106">
        <v>29.374110000000002</v>
      </c>
      <c r="I3106">
        <v>85.259500000000003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3540</v>
      </c>
      <c r="P3106" t="s">
        <v>58</v>
      </c>
      <c r="Q3106" t="s">
        <v>60</v>
      </c>
      <c r="R3106" t="s">
        <v>71</v>
      </c>
    </row>
    <row r="3107" spans="1:18" x14ac:dyDescent="0.25">
      <c r="A3107" t="s">
        <v>30</v>
      </c>
      <c r="B3107" t="s">
        <v>36</v>
      </c>
      <c r="C3107" t="s">
        <v>53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1.0112479999999999</v>
      </c>
      <c r="H3107">
        <v>1.0112479999999999</v>
      </c>
      <c r="I3107">
        <v>85.418400000000005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4674</v>
      </c>
      <c r="P3107" t="s">
        <v>58</v>
      </c>
      <c r="Q3107" t="s">
        <v>60</v>
      </c>
    </row>
    <row r="3108" spans="1:18" x14ac:dyDescent="0.25">
      <c r="A3108" t="s">
        <v>28</v>
      </c>
      <c r="B3108" t="s">
        <v>36</v>
      </c>
      <c r="C3108" t="s">
        <v>53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9.1759170000000001</v>
      </c>
      <c r="H3108">
        <v>9.1759170000000001</v>
      </c>
      <c r="I3108">
        <v>85.418400000000005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4674</v>
      </c>
      <c r="P3108" t="s">
        <v>58</v>
      </c>
      <c r="Q3108" t="s">
        <v>60</v>
      </c>
    </row>
    <row r="3109" spans="1:18" x14ac:dyDescent="0.25">
      <c r="A3109" t="s">
        <v>29</v>
      </c>
      <c r="B3109" t="s">
        <v>36</v>
      </c>
      <c r="C3109" t="s">
        <v>53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3.8869159999999998</v>
      </c>
      <c r="H3109">
        <v>3.8869159999999998</v>
      </c>
      <c r="I3109">
        <v>85.418400000000005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4674</v>
      </c>
      <c r="P3109" t="s">
        <v>58</v>
      </c>
      <c r="Q3109" t="s">
        <v>60</v>
      </c>
    </row>
    <row r="3110" spans="1:18" x14ac:dyDescent="0.25">
      <c r="A3110" t="s">
        <v>43</v>
      </c>
      <c r="B3110" t="s">
        <v>36</v>
      </c>
      <c r="C3110" t="s">
        <v>53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42.888240000000003</v>
      </c>
      <c r="H3110">
        <v>42.88823</v>
      </c>
      <c r="I3110">
        <v>85.418400000000005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4674</v>
      </c>
      <c r="P3110" t="s">
        <v>58</v>
      </c>
      <c r="Q3110" t="s">
        <v>60</v>
      </c>
    </row>
    <row r="3111" spans="1:18" x14ac:dyDescent="0.25">
      <c r="A3111" t="s">
        <v>30</v>
      </c>
      <c r="B3111" t="s">
        <v>36</v>
      </c>
      <c r="C3111" t="s">
        <v>48</v>
      </c>
      <c r="D3111" t="s">
        <v>47</v>
      </c>
      <c r="E3111">
        <v>14</v>
      </c>
      <c r="F3111" t="str">
        <f t="shared" si="48"/>
        <v>Average Per Ton1-in-2August Monthly System Peak Day30% Cycling14</v>
      </c>
      <c r="G3111">
        <v>1.039693</v>
      </c>
      <c r="H3111">
        <v>1.102282</v>
      </c>
      <c r="I3111">
        <v>82.927700000000002</v>
      </c>
      <c r="J3111">
        <v>-0.11718779999999999</v>
      </c>
      <c r="K3111">
        <v>-1.0974299999999999E-2</v>
      </c>
      <c r="L3111">
        <v>6.25888E-2</v>
      </c>
      <c r="M3111">
        <v>0.13615189999999999</v>
      </c>
      <c r="N3111">
        <v>0.24236540000000001</v>
      </c>
      <c r="O3111">
        <v>1134</v>
      </c>
      <c r="P3111" t="s">
        <v>58</v>
      </c>
      <c r="Q3111" t="s">
        <v>60</v>
      </c>
      <c r="R3111" t="s">
        <v>66</v>
      </c>
    </row>
    <row r="3112" spans="1:18" x14ac:dyDescent="0.25">
      <c r="A3112" t="s">
        <v>28</v>
      </c>
      <c r="B3112" t="s">
        <v>36</v>
      </c>
      <c r="C3112" t="s">
        <v>48</v>
      </c>
      <c r="D3112" t="s">
        <v>47</v>
      </c>
      <c r="E3112">
        <v>14</v>
      </c>
      <c r="F3112" t="str">
        <f t="shared" si="48"/>
        <v>Average Per Premise1-in-2August Monthly System Peak Day30% Cycling14</v>
      </c>
      <c r="G3112">
        <v>11.50126</v>
      </c>
      <c r="H3112">
        <v>12.193630000000001</v>
      </c>
      <c r="I3112">
        <v>82.927700000000002</v>
      </c>
      <c r="J3112">
        <v>-1.296351</v>
      </c>
      <c r="K3112">
        <v>-0.1213997</v>
      </c>
      <c r="L3112">
        <v>0.69236810000000004</v>
      </c>
      <c r="M3112">
        <v>1.5061359999999999</v>
      </c>
      <c r="N3112">
        <v>2.6810870000000002</v>
      </c>
      <c r="O3112">
        <v>1134</v>
      </c>
      <c r="P3112" t="s">
        <v>58</v>
      </c>
      <c r="Q3112" t="s">
        <v>60</v>
      </c>
      <c r="R3112" t="s">
        <v>66</v>
      </c>
    </row>
    <row r="3113" spans="1:18" x14ac:dyDescent="0.25">
      <c r="A3113" t="s">
        <v>29</v>
      </c>
      <c r="B3113" t="s">
        <v>36</v>
      </c>
      <c r="C3113" t="s">
        <v>48</v>
      </c>
      <c r="D3113" t="s">
        <v>47</v>
      </c>
      <c r="E3113">
        <v>14</v>
      </c>
      <c r="F3113" t="str">
        <f t="shared" si="48"/>
        <v>Average Per Device1-in-2August Monthly System Peak Day30% Cycling14</v>
      </c>
      <c r="G3113">
        <v>4.0217179999999999</v>
      </c>
      <c r="H3113">
        <v>4.2638230000000004</v>
      </c>
      <c r="I3113">
        <v>82.927700000000002</v>
      </c>
      <c r="J3113">
        <v>-0.45330310000000001</v>
      </c>
      <c r="K3113">
        <v>-4.2450599999999998E-2</v>
      </c>
      <c r="L3113">
        <v>0.24210470000000001</v>
      </c>
      <c r="M3113">
        <v>0.52665989999999996</v>
      </c>
      <c r="N3113">
        <v>0.93751240000000002</v>
      </c>
      <c r="O3113">
        <v>1134</v>
      </c>
      <c r="P3113" t="s">
        <v>58</v>
      </c>
      <c r="Q3113" t="s">
        <v>60</v>
      </c>
      <c r="R3113" t="s">
        <v>66</v>
      </c>
    </row>
    <row r="3114" spans="1:18" x14ac:dyDescent="0.25">
      <c r="A3114" t="s">
        <v>43</v>
      </c>
      <c r="B3114" t="s">
        <v>36</v>
      </c>
      <c r="C3114" t="s">
        <v>48</v>
      </c>
      <c r="D3114" t="s">
        <v>47</v>
      </c>
      <c r="E3114">
        <v>14</v>
      </c>
      <c r="F3114" t="str">
        <f t="shared" si="48"/>
        <v>Aggregate1-in-2August Monthly System Peak Day30% Cycling14</v>
      </c>
      <c r="G3114">
        <v>13.04243</v>
      </c>
      <c r="H3114">
        <v>13.827579999999999</v>
      </c>
      <c r="I3114">
        <v>82.927700000000002</v>
      </c>
      <c r="J3114">
        <v>-1.470062</v>
      </c>
      <c r="K3114">
        <v>-0.13766719999999999</v>
      </c>
      <c r="L3114">
        <v>0.78514550000000005</v>
      </c>
      <c r="M3114">
        <v>1.7079580000000001</v>
      </c>
      <c r="N3114">
        <v>3.0403530000000001</v>
      </c>
      <c r="O3114">
        <v>1134</v>
      </c>
      <c r="P3114" t="s">
        <v>58</v>
      </c>
      <c r="Q3114" t="s">
        <v>60</v>
      </c>
      <c r="R3114" t="s">
        <v>66</v>
      </c>
    </row>
    <row r="3115" spans="1:18" x14ac:dyDescent="0.25">
      <c r="A3115" t="s">
        <v>30</v>
      </c>
      <c r="B3115" t="s">
        <v>36</v>
      </c>
      <c r="C3115" t="s">
        <v>48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0.90548930000000005</v>
      </c>
      <c r="H3115">
        <v>0.98333760000000003</v>
      </c>
      <c r="I3115">
        <v>82.514700000000005</v>
      </c>
      <c r="J3115">
        <v>-0.12832250000000001</v>
      </c>
      <c r="K3115">
        <v>-6.5151000000000002E-3</v>
      </c>
      <c r="L3115">
        <v>7.7848299999999995E-2</v>
      </c>
      <c r="M3115">
        <v>0.16221179999999999</v>
      </c>
      <c r="N3115">
        <v>0.28401920000000003</v>
      </c>
      <c r="O3115">
        <v>3540</v>
      </c>
      <c r="P3115" t="s">
        <v>58</v>
      </c>
      <c r="Q3115" t="s">
        <v>60</v>
      </c>
      <c r="R3115" t="s">
        <v>66</v>
      </c>
    </row>
    <row r="3116" spans="1:18" x14ac:dyDescent="0.25">
      <c r="A3116" t="s">
        <v>28</v>
      </c>
      <c r="B3116" t="s">
        <v>36</v>
      </c>
      <c r="C3116" t="s">
        <v>48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7.6395410000000004</v>
      </c>
      <c r="H3116">
        <v>8.296341</v>
      </c>
      <c r="I3116">
        <v>82.514700000000005</v>
      </c>
      <c r="J3116">
        <v>-1.0826469999999999</v>
      </c>
      <c r="K3116">
        <v>-5.4967500000000002E-2</v>
      </c>
      <c r="L3116">
        <v>0.65680019999999995</v>
      </c>
      <c r="M3116">
        <v>1.368568</v>
      </c>
      <c r="N3116">
        <v>2.3962469999999998</v>
      </c>
      <c r="O3116">
        <v>3540</v>
      </c>
      <c r="P3116" t="s">
        <v>58</v>
      </c>
      <c r="Q3116" t="s">
        <v>60</v>
      </c>
      <c r="R3116" t="s">
        <v>66</v>
      </c>
    </row>
    <row r="3117" spans="1:18" x14ac:dyDescent="0.25">
      <c r="A3117" t="s">
        <v>29</v>
      </c>
      <c r="B3117" t="s">
        <v>36</v>
      </c>
      <c r="C3117" t="s">
        <v>48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3.4711820000000002</v>
      </c>
      <c r="H3117">
        <v>3.769612</v>
      </c>
      <c r="I3117">
        <v>82.514700000000005</v>
      </c>
      <c r="J3117">
        <v>-0.49192279999999999</v>
      </c>
      <c r="K3117">
        <v>-2.4975600000000001E-2</v>
      </c>
      <c r="L3117">
        <v>0.29843059999999999</v>
      </c>
      <c r="M3117">
        <v>0.62183670000000002</v>
      </c>
      <c r="N3117">
        <v>1.088784</v>
      </c>
      <c r="O3117">
        <v>3540</v>
      </c>
      <c r="P3117" t="s">
        <v>58</v>
      </c>
      <c r="Q3117" t="s">
        <v>60</v>
      </c>
      <c r="R3117" t="s">
        <v>66</v>
      </c>
    </row>
    <row r="3118" spans="1:18" x14ac:dyDescent="0.25">
      <c r="A3118" t="s">
        <v>43</v>
      </c>
      <c r="B3118" t="s">
        <v>36</v>
      </c>
      <c r="C3118" t="s">
        <v>48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27.043970000000002</v>
      </c>
      <c r="H3118">
        <v>29.369050000000001</v>
      </c>
      <c r="I3118">
        <v>82.514700000000005</v>
      </c>
      <c r="J3118">
        <v>-3.8325710000000002</v>
      </c>
      <c r="K3118">
        <v>-0.19458500000000001</v>
      </c>
      <c r="L3118">
        <v>2.3250730000000002</v>
      </c>
      <c r="M3118">
        <v>4.8447300000000002</v>
      </c>
      <c r="N3118">
        <v>8.4827150000000007</v>
      </c>
      <c r="O3118">
        <v>3540</v>
      </c>
      <c r="P3118" t="s">
        <v>58</v>
      </c>
      <c r="Q3118" t="s">
        <v>60</v>
      </c>
      <c r="R3118" t="s">
        <v>66</v>
      </c>
    </row>
    <row r="3119" spans="1:18" x14ac:dyDescent="0.25">
      <c r="A3119" t="s">
        <v>30</v>
      </c>
      <c r="B3119" t="s">
        <v>36</v>
      </c>
      <c r="C3119" t="s">
        <v>48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0.93804719999999997</v>
      </c>
      <c r="H3119">
        <v>1.0121929999999999</v>
      </c>
      <c r="I3119">
        <v>82.614900000000006</v>
      </c>
      <c r="J3119">
        <v>-0.12562119999999999</v>
      </c>
      <c r="K3119">
        <v>-7.5969000000000002E-3</v>
      </c>
      <c r="L3119">
        <v>7.4146400000000001E-2</v>
      </c>
      <c r="M3119">
        <v>0.15588959999999999</v>
      </c>
      <c r="N3119">
        <v>0.27391399999999999</v>
      </c>
      <c r="O3119">
        <v>4674</v>
      </c>
      <c r="P3119" t="s">
        <v>58</v>
      </c>
      <c r="Q3119" t="s">
        <v>60</v>
      </c>
    </row>
    <row r="3120" spans="1:18" x14ac:dyDescent="0.25">
      <c r="A3120" t="s">
        <v>28</v>
      </c>
      <c r="B3120" t="s">
        <v>36</v>
      </c>
      <c r="C3120" t="s">
        <v>48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8.5117039999999999</v>
      </c>
      <c r="H3120">
        <v>9.1844970000000004</v>
      </c>
      <c r="I3120">
        <v>82.614900000000006</v>
      </c>
      <c r="J3120">
        <v>-1.139869</v>
      </c>
      <c r="K3120">
        <v>-6.8933300000000003E-2</v>
      </c>
      <c r="L3120">
        <v>0.67279350000000004</v>
      </c>
      <c r="M3120">
        <v>1.41452</v>
      </c>
      <c r="N3120">
        <v>2.4854560000000001</v>
      </c>
      <c r="O3120">
        <v>4674</v>
      </c>
      <c r="P3120" t="s">
        <v>58</v>
      </c>
      <c r="Q3120" t="s">
        <v>60</v>
      </c>
    </row>
    <row r="3121" spans="1:18" x14ac:dyDescent="0.25">
      <c r="A3121" t="s">
        <v>29</v>
      </c>
      <c r="B3121" t="s">
        <v>36</v>
      </c>
      <c r="C3121" t="s">
        <v>48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3.605556</v>
      </c>
      <c r="H3121">
        <v>3.8905509999999999</v>
      </c>
      <c r="I3121">
        <v>82.614900000000006</v>
      </c>
      <c r="J3121">
        <v>-0.48284820000000001</v>
      </c>
      <c r="K3121">
        <v>-2.92001E-2</v>
      </c>
      <c r="L3121">
        <v>0.2849952</v>
      </c>
      <c r="M3121">
        <v>0.59919040000000001</v>
      </c>
      <c r="N3121">
        <v>1.0528379999999999</v>
      </c>
      <c r="O3121">
        <v>4674</v>
      </c>
      <c r="P3121" t="s">
        <v>58</v>
      </c>
      <c r="Q3121" t="s">
        <v>60</v>
      </c>
    </row>
    <row r="3122" spans="1:18" x14ac:dyDescent="0.25">
      <c r="A3122" t="s">
        <v>43</v>
      </c>
      <c r="B3122" t="s">
        <v>36</v>
      </c>
      <c r="C3122" t="s">
        <v>48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39.783709999999999</v>
      </c>
      <c r="H3122">
        <v>42.928339999999999</v>
      </c>
      <c r="I3122">
        <v>82.614900000000006</v>
      </c>
      <c r="J3122">
        <v>-5.3277479999999997</v>
      </c>
      <c r="K3122">
        <v>-0.32219429999999999</v>
      </c>
      <c r="L3122">
        <v>3.1446369999999999</v>
      </c>
      <c r="M3122">
        <v>6.6114670000000002</v>
      </c>
      <c r="N3122">
        <v>11.61702</v>
      </c>
      <c r="O3122">
        <v>4674</v>
      </c>
      <c r="P3122" t="s">
        <v>58</v>
      </c>
      <c r="Q3122" t="s">
        <v>60</v>
      </c>
    </row>
    <row r="3123" spans="1:18" x14ac:dyDescent="0.25">
      <c r="A3123" t="s">
        <v>30</v>
      </c>
      <c r="B3123" t="s">
        <v>36</v>
      </c>
      <c r="C3123" t="s">
        <v>37</v>
      </c>
      <c r="D3123" t="s">
        <v>47</v>
      </c>
      <c r="E3123">
        <v>14</v>
      </c>
      <c r="F3123" t="str">
        <f t="shared" si="48"/>
        <v>Average Per Ton1-in-2August Typical Event Day30% Cycling14</v>
      </c>
      <c r="G3123">
        <v>1.0133909999999999</v>
      </c>
      <c r="H3123">
        <v>1.0759570000000001</v>
      </c>
      <c r="I3123">
        <v>81.360100000000003</v>
      </c>
      <c r="J3123">
        <v>-0.1220543</v>
      </c>
      <c r="K3123">
        <v>-1.29791E-2</v>
      </c>
      <c r="L3123">
        <v>6.2566099999999999E-2</v>
      </c>
      <c r="M3123">
        <v>0.1381114</v>
      </c>
      <c r="N3123">
        <v>0.24718660000000001</v>
      </c>
      <c r="O3123">
        <v>1134</v>
      </c>
      <c r="P3123" t="s">
        <v>58</v>
      </c>
      <c r="Q3123" t="s">
        <v>60</v>
      </c>
      <c r="R3123" t="s">
        <v>66</v>
      </c>
    </row>
    <row r="3124" spans="1:18" x14ac:dyDescent="0.25">
      <c r="A3124" t="s">
        <v>28</v>
      </c>
      <c r="B3124" t="s">
        <v>36</v>
      </c>
      <c r="C3124" t="s">
        <v>37</v>
      </c>
      <c r="D3124" t="s">
        <v>47</v>
      </c>
      <c r="E3124">
        <v>14</v>
      </c>
      <c r="F3124" t="str">
        <f t="shared" si="48"/>
        <v>Average Per Premise1-in-2August Typical Event Day30% Cycling14</v>
      </c>
      <c r="G3124">
        <v>11.2103</v>
      </c>
      <c r="H3124">
        <v>11.902419999999999</v>
      </c>
      <c r="I3124">
        <v>81.360100000000003</v>
      </c>
      <c r="J3124">
        <v>-1.3501860000000001</v>
      </c>
      <c r="K3124">
        <v>-0.1435765</v>
      </c>
      <c r="L3124">
        <v>0.69211730000000005</v>
      </c>
      <c r="M3124">
        <v>1.527811</v>
      </c>
      <c r="N3124">
        <v>2.7344200000000001</v>
      </c>
      <c r="O3124">
        <v>1134</v>
      </c>
      <c r="P3124" t="s">
        <v>58</v>
      </c>
      <c r="Q3124" t="s">
        <v>60</v>
      </c>
      <c r="R3124" t="s">
        <v>66</v>
      </c>
    </row>
    <row r="3125" spans="1:18" x14ac:dyDescent="0.25">
      <c r="A3125" t="s">
        <v>29</v>
      </c>
      <c r="B3125" t="s">
        <v>36</v>
      </c>
      <c r="C3125" t="s">
        <v>37</v>
      </c>
      <c r="D3125" t="s">
        <v>47</v>
      </c>
      <c r="E3125">
        <v>14</v>
      </c>
      <c r="F3125" t="str">
        <f t="shared" si="48"/>
        <v>Average Per Device1-in-2August Typical Event Day30% Cycling14</v>
      </c>
      <c r="G3125">
        <v>3.9199760000000001</v>
      </c>
      <c r="H3125">
        <v>4.161994</v>
      </c>
      <c r="I3125">
        <v>81.360100000000003</v>
      </c>
      <c r="J3125">
        <v>-0.47212779999999999</v>
      </c>
      <c r="K3125">
        <v>-5.0205300000000001E-2</v>
      </c>
      <c r="L3125">
        <v>0.24201700000000001</v>
      </c>
      <c r="M3125">
        <v>0.53423920000000003</v>
      </c>
      <c r="N3125">
        <v>0.9561617</v>
      </c>
      <c r="O3125">
        <v>1134</v>
      </c>
      <c r="P3125" t="s">
        <v>58</v>
      </c>
      <c r="Q3125" t="s">
        <v>60</v>
      </c>
      <c r="R3125" t="s">
        <v>66</v>
      </c>
    </row>
    <row r="3126" spans="1:18" x14ac:dyDescent="0.25">
      <c r="A3126" t="s">
        <v>43</v>
      </c>
      <c r="B3126" t="s">
        <v>36</v>
      </c>
      <c r="C3126" t="s">
        <v>37</v>
      </c>
      <c r="D3126" t="s">
        <v>47</v>
      </c>
      <c r="E3126">
        <v>14</v>
      </c>
      <c r="F3126" t="str">
        <f t="shared" si="48"/>
        <v>Aggregate1-in-2August Typical Event Day30% Cycling14</v>
      </c>
      <c r="G3126">
        <v>12.712479999999999</v>
      </c>
      <c r="H3126">
        <v>13.497350000000001</v>
      </c>
      <c r="I3126">
        <v>81.360100000000003</v>
      </c>
      <c r="J3126">
        <v>-1.5311110000000001</v>
      </c>
      <c r="K3126">
        <v>-0.16281570000000001</v>
      </c>
      <c r="L3126">
        <v>0.78486100000000003</v>
      </c>
      <c r="M3126">
        <v>1.7325379999999999</v>
      </c>
      <c r="N3126">
        <v>3.1008330000000002</v>
      </c>
      <c r="O3126">
        <v>1134</v>
      </c>
      <c r="P3126" t="s">
        <v>58</v>
      </c>
      <c r="Q3126" t="s">
        <v>60</v>
      </c>
      <c r="R3126" t="s">
        <v>66</v>
      </c>
    </row>
    <row r="3127" spans="1:18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0.85570029999999997</v>
      </c>
      <c r="H3127">
        <v>0.93086679999999999</v>
      </c>
      <c r="I3127">
        <v>80.573899999999995</v>
      </c>
      <c r="J3127">
        <v>-0.13556000000000001</v>
      </c>
      <c r="K3127">
        <v>-1.1061E-2</v>
      </c>
      <c r="L3127">
        <v>7.51666E-2</v>
      </c>
      <c r="M3127">
        <v>0.16139410000000001</v>
      </c>
      <c r="N3127">
        <v>0.28589310000000001</v>
      </c>
      <c r="O3127">
        <v>3540</v>
      </c>
      <c r="P3127" t="s">
        <v>58</v>
      </c>
      <c r="Q3127" t="s">
        <v>60</v>
      </c>
      <c r="R3127" t="s">
        <v>66</v>
      </c>
    </row>
    <row r="3128" spans="1:18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7.2194750000000001</v>
      </c>
      <c r="H3128">
        <v>7.8536489999999999</v>
      </c>
      <c r="I3128">
        <v>80.573899999999995</v>
      </c>
      <c r="J3128">
        <v>-1.1437090000000001</v>
      </c>
      <c r="K3128">
        <v>-9.3321100000000004E-2</v>
      </c>
      <c r="L3128">
        <v>0.63417420000000002</v>
      </c>
      <c r="M3128">
        <v>1.361669</v>
      </c>
      <c r="N3128">
        <v>2.4120569999999999</v>
      </c>
      <c r="O3128">
        <v>3540</v>
      </c>
      <c r="P3128" t="s">
        <v>58</v>
      </c>
      <c r="Q3128" t="s">
        <v>60</v>
      </c>
      <c r="R3128" t="s">
        <v>66</v>
      </c>
    </row>
    <row r="3129" spans="1:18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3.280316</v>
      </c>
      <c r="H3129">
        <v>3.5684659999999999</v>
      </c>
      <c r="I3129">
        <v>80.573899999999995</v>
      </c>
      <c r="J3129">
        <v>-0.5196674</v>
      </c>
      <c r="K3129">
        <v>-4.2402299999999997E-2</v>
      </c>
      <c r="L3129">
        <v>0.28815000000000002</v>
      </c>
      <c r="M3129">
        <v>0.61870239999999999</v>
      </c>
      <c r="N3129">
        <v>1.0959669999999999</v>
      </c>
      <c r="O3129">
        <v>3540</v>
      </c>
      <c r="P3129" t="s">
        <v>58</v>
      </c>
      <c r="Q3129" t="s">
        <v>60</v>
      </c>
      <c r="R3129" t="s">
        <v>66</v>
      </c>
    </row>
    <row r="3130" spans="1:18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25.556940000000001</v>
      </c>
      <c r="H3130">
        <v>27.801919999999999</v>
      </c>
      <c r="I3130">
        <v>80.573899999999995</v>
      </c>
      <c r="J3130">
        <v>-4.0487289999999998</v>
      </c>
      <c r="K3130">
        <v>-0.3303567</v>
      </c>
      <c r="L3130">
        <v>2.244977</v>
      </c>
      <c r="M3130">
        <v>4.8203100000000001</v>
      </c>
      <c r="N3130">
        <v>8.5386819999999997</v>
      </c>
      <c r="O3130">
        <v>3540</v>
      </c>
      <c r="P3130" t="s">
        <v>58</v>
      </c>
      <c r="Q3130" t="s">
        <v>60</v>
      </c>
      <c r="R3130" t="s">
        <v>66</v>
      </c>
    </row>
    <row r="3131" spans="1:18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0.89395599999999997</v>
      </c>
      <c r="H3131">
        <v>0.96606579999999997</v>
      </c>
      <c r="I3131">
        <v>80.764600000000002</v>
      </c>
      <c r="J3131">
        <v>-0.1322835</v>
      </c>
      <c r="K3131">
        <v>-1.15263E-2</v>
      </c>
      <c r="L3131">
        <v>7.2109699999999999E-2</v>
      </c>
      <c r="M3131">
        <v>0.15574569999999999</v>
      </c>
      <c r="N3131">
        <v>0.2765029</v>
      </c>
      <c r="O3131">
        <v>4674</v>
      </c>
      <c r="P3131" t="s">
        <v>58</v>
      </c>
      <c r="Q3131" t="s">
        <v>60</v>
      </c>
    </row>
    <row r="3132" spans="1:18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8.1116270000000004</v>
      </c>
      <c r="H3132">
        <v>8.7659409999999998</v>
      </c>
      <c r="I3132">
        <v>80.764600000000002</v>
      </c>
      <c r="J3132">
        <v>-1.200321</v>
      </c>
      <c r="K3132">
        <v>-0.1045884</v>
      </c>
      <c r="L3132">
        <v>0.65431300000000003</v>
      </c>
      <c r="M3132">
        <v>1.413214</v>
      </c>
      <c r="N3132">
        <v>2.508947</v>
      </c>
      <c r="O3132">
        <v>4674</v>
      </c>
      <c r="P3132" t="s">
        <v>58</v>
      </c>
      <c r="Q3132" t="s">
        <v>60</v>
      </c>
    </row>
    <row r="3133" spans="1:18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3.4360840000000001</v>
      </c>
      <c r="H3133">
        <v>3.7132510000000001</v>
      </c>
      <c r="I3133">
        <v>80.764600000000002</v>
      </c>
      <c r="J3133">
        <v>-0.50845589999999996</v>
      </c>
      <c r="K3133">
        <v>-4.4303599999999999E-2</v>
      </c>
      <c r="L3133">
        <v>0.27716679999999999</v>
      </c>
      <c r="M3133">
        <v>0.59863719999999998</v>
      </c>
      <c r="N3133">
        <v>1.062789</v>
      </c>
      <c r="O3133">
        <v>4674</v>
      </c>
      <c r="P3133" t="s">
        <v>58</v>
      </c>
      <c r="Q3133" t="s">
        <v>60</v>
      </c>
    </row>
    <row r="3134" spans="1:18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37.91375</v>
      </c>
      <c r="H3134">
        <v>40.972009999999997</v>
      </c>
      <c r="I3134">
        <v>80.764600000000002</v>
      </c>
      <c r="J3134">
        <v>-5.6103019999999999</v>
      </c>
      <c r="K3134">
        <v>-0.48884630000000001</v>
      </c>
      <c r="L3134">
        <v>3.0582590000000001</v>
      </c>
      <c r="M3134">
        <v>6.6053629999999997</v>
      </c>
      <c r="N3134">
        <v>11.72682</v>
      </c>
      <c r="O3134">
        <v>4674</v>
      </c>
      <c r="P3134" t="s">
        <v>58</v>
      </c>
      <c r="Q3134" t="s">
        <v>60</v>
      </c>
    </row>
    <row r="3135" spans="1:18" x14ac:dyDescent="0.25">
      <c r="A3135" t="s">
        <v>30</v>
      </c>
      <c r="B3135" t="s">
        <v>36</v>
      </c>
      <c r="C3135" t="s">
        <v>49</v>
      </c>
      <c r="D3135" t="s">
        <v>47</v>
      </c>
      <c r="E3135">
        <v>14</v>
      </c>
      <c r="F3135" t="str">
        <f t="shared" si="48"/>
        <v>Average Per Ton1-in-2July Monthly System Peak Day30% Cycling14</v>
      </c>
      <c r="G3135">
        <v>1.0085230000000001</v>
      </c>
      <c r="H3135">
        <v>1.0710850000000001</v>
      </c>
      <c r="I3135">
        <v>78.874499999999998</v>
      </c>
      <c r="J3135">
        <v>-0.1231343</v>
      </c>
      <c r="K3135">
        <v>-1.34234E-2</v>
      </c>
      <c r="L3135">
        <v>6.2561900000000004E-2</v>
      </c>
      <c r="M3135">
        <v>0.13854730000000001</v>
      </c>
      <c r="N3135">
        <v>0.24825820000000001</v>
      </c>
      <c r="O3135">
        <v>1134</v>
      </c>
      <c r="P3135" t="s">
        <v>58</v>
      </c>
      <c r="Q3135" t="s">
        <v>60</v>
      </c>
      <c r="R3135" t="s">
        <v>67</v>
      </c>
    </row>
    <row r="3136" spans="1:18" x14ac:dyDescent="0.25">
      <c r="A3136" t="s">
        <v>28</v>
      </c>
      <c r="B3136" t="s">
        <v>36</v>
      </c>
      <c r="C3136" t="s">
        <v>49</v>
      </c>
      <c r="D3136" t="s">
        <v>47</v>
      </c>
      <c r="E3136">
        <v>14</v>
      </c>
      <c r="F3136" t="str">
        <f t="shared" si="48"/>
        <v>Average Per Premise1-in-2July Monthly System Peak Day30% Cycling14</v>
      </c>
      <c r="G3136">
        <v>11.15645</v>
      </c>
      <c r="H3136">
        <v>11.848520000000001</v>
      </c>
      <c r="I3136">
        <v>78.874499999999998</v>
      </c>
      <c r="J3136">
        <v>-1.3621319999999999</v>
      </c>
      <c r="K3136">
        <v>-0.1484924</v>
      </c>
      <c r="L3136">
        <v>0.69207079999999999</v>
      </c>
      <c r="M3136">
        <v>1.5326340000000001</v>
      </c>
      <c r="N3136">
        <v>2.7462740000000001</v>
      </c>
      <c r="O3136">
        <v>1134</v>
      </c>
      <c r="P3136" t="s">
        <v>58</v>
      </c>
      <c r="Q3136" t="s">
        <v>60</v>
      </c>
      <c r="R3136" t="s">
        <v>67</v>
      </c>
    </row>
    <row r="3137" spans="1:18" x14ac:dyDescent="0.25">
      <c r="A3137" t="s">
        <v>29</v>
      </c>
      <c r="B3137" t="s">
        <v>36</v>
      </c>
      <c r="C3137" t="s">
        <v>49</v>
      </c>
      <c r="D3137" t="s">
        <v>47</v>
      </c>
      <c r="E3137">
        <v>14</v>
      </c>
      <c r="F3137" t="str">
        <f t="shared" si="48"/>
        <v>Average Per Device1-in-2July Monthly System Peak Day30% Cycling14</v>
      </c>
      <c r="G3137">
        <v>3.9011459999999998</v>
      </c>
      <c r="H3137">
        <v>4.1431469999999999</v>
      </c>
      <c r="I3137">
        <v>78.874499999999998</v>
      </c>
      <c r="J3137">
        <v>-0.47630529999999999</v>
      </c>
      <c r="K3137">
        <v>-5.19243E-2</v>
      </c>
      <c r="L3137">
        <v>0.24200070000000001</v>
      </c>
      <c r="M3137">
        <v>0.53592569999999995</v>
      </c>
      <c r="N3137">
        <v>0.96030680000000002</v>
      </c>
      <c r="O3137">
        <v>1134</v>
      </c>
      <c r="P3137" t="s">
        <v>58</v>
      </c>
      <c r="Q3137" t="s">
        <v>60</v>
      </c>
      <c r="R3137" t="s">
        <v>67</v>
      </c>
    </row>
    <row r="3138" spans="1:18" x14ac:dyDescent="0.25">
      <c r="A3138" t="s">
        <v>43</v>
      </c>
      <c r="B3138" t="s">
        <v>36</v>
      </c>
      <c r="C3138" t="s">
        <v>49</v>
      </c>
      <c r="D3138" t="s">
        <v>47</v>
      </c>
      <c r="E3138">
        <v>14</v>
      </c>
      <c r="F3138" t="str">
        <f t="shared" si="48"/>
        <v>Aggregate1-in-2July Monthly System Peak Day30% Cycling14</v>
      </c>
      <c r="G3138">
        <v>12.65142</v>
      </c>
      <c r="H3138">
        <v>13.43623</v>
      </c>
      <c r="I3138">
        <v>78.874499999999998</v>
      </c>
      <c r="J3138">
        <v>-1.5446580000000001</v>
      </c>
      <c r="K3138">
        <v>-0.1683904</v>
      </c>
      <c r="L3138">
        <v>0.78480830000000001</v>
      </c>
      <c r="M3138">
        <v>1.7380070000000001</v>
      </c>
      <c r="N3138">
        <v>3.1142750000000001</v>
      </c>
      <c r="O3138">
        <v>1134</v>
      </c>
      <c r="P3138" t="s">
        <v>58</v>
      </c>
      <c r="Q3138" t="s">
        <v>60</v>
      </c>
      <c r="R3138" t="s">
        <v>67</v>
      </c>
    </row>
    <row r="3139" spans="1:18" x14ac:dyDescent="0.25">
      <c r="A3139" t="s">
        <v>30</v>
      </c>
      <c r="B3139" t="s">
        <v>36</v>
      </c>
      <c r="C3139" t="s">
        <v>49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0.84475169999999999</v>
      </c>
      <c r="H3139">
        <v>0.91932849999999999</v>
      </c>
      <c r="I3139">
        <v>77.997699999999995</v>
      </c>
      <c r="J3139">
        <v>-0.1374187</v>
      </c>
      <c r="K3139">
        <v>-1.217E-2</v>
      </c>
      <c r="L3139">
        <v>7.4576799999999999E-2</v>
      </c>
      <c r="M3139">
        <v>0.16132369999999999</v>
      </c>
      <c r="N3139">
        <v>0.2865724</v>
      </c>
      <c r="O3139">
        <v>3540</v>
      </c>
      <c r="P3139" t="s">
        <v>58</v>
      </c>
      <c r="Q3139" t="s">
        <v>60</v>
      </c>
      <c r="R3139" t="s">
        <v>67</v>
      </c>
    </row>
    <row r="3140" spans="1:18" x14ac:dyDescent="0.25">
      <c r="A3140" t="s">
        <v>28</v>
      </c>
      <c r="B3140" t="s">
        <v>36</v>
      </c>
      <c r="C3140" t="s">
        <v>49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7.127103</v>
      </c>
      <c r="H3140">
        <v>7.7563009999999997</v>
      </c>
      <c r="I3140">
        <v>77.997699999999995</v>
      </c>
      <c r="J3140">
        <v>-1.1593910000000001</v>
      </c>
      <c r="K3140">
        <v>-0.1026777</v>
      </c>
      <c r="L3140">
        <v>0.62919879999999995</v>
      </c>
      <c r="M3140">
        <v>1.361075</v>
      </c>
      <c r="N3140">
        <v>2.417789</v>
      </c>
      <c r="O3140">
        <v>3540</v>
      </c>
      <c r="P3140" t="s">
        <v>58</v>
      </c>
      <c r="Q3140" t="s">
        <v>60</v>
      </c>
      <c r="R3140" t="s">
        <v>67</v>
      </c>
    </row>
    <row r="3141" spans="1:18" x14ac:dyDescent="0.25">
      <c r="A3141" t="s">
        <v>29</v>
      </c>
      <c r="B3141" t="s">
        <v>36</v>
      </c>
      <c r="C3141" t="s">
        <v>49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3.2383449999999998</v>
      </c>
      <c r="H3141">
        <v>3.5242339999999999</v>
      </c>
      <c r="I3141">
        <v>77.997699999999995</v>
      </c>
      <c r="J3141">
        <v>-0.52679299999999996</v>
      </c>
      <c r="K3141">
        <v>-4.6653699999999999E-2</v>
      </c>
      <c r="L3141">
        <v>0.28588930000000001</v>
      </c>
      <c r="M3141">
        <v>0.61843230000000005</v>
      </c>
      <c r="N3141">
        <v>1.0985720000000001</v>
      </c>
      <c r="O3141">
        <v>3540</v>
      </c>
      <c r="P3141" t="s">
        <v>58</v>
      </c>
      <c r="Q3141" t="s">
        <v>60</v>
      </c>
      <c r="R3141" t="s">
        <v>67</v>
      </c>
    </row>
    <row r="3142" spans="1:18" x14ac:dyDescent="0.25">
      <c r="A3142" t="s">
        <v>43</v>
      </c>
      <c r="B3142" t="s">
        <v>36</v>
      </c>
      <c r="C3142" t="s">
        <v>49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25.229939999999999</v>
      </c>
      <c r="H3142">
        <v>27.45731</v>
      </c>
      <c r="I3142">
        <v>77.997699999999995</v>
      </c>
      <c r="J3142">
        <v>-4.1042439999999996</v>
      </c>
      <c r="K3142">
        <v>-0.36347889999999999</v>
      </c>
      <c r="L3142">
        <v>2.2273640000000001</v>
      </c>
      <c r="M3142">
        <v>4.818206</v>
      </c>
      <c r="N3142">
        <v>8.5589709999999997</v>
      </c>
      <c r="O3142">
        <v>3540</v>
      </c>
      <c r="P3142" t="s">
        <v>58</v>
      </c>
      <c r="Q3142" t="s">
        <v>60</v>
      </c>
      <c r="R3142" t="s">
        <v>67</v>
      </c>
    </row>
    <row r="3143" spans="1:18" x14ac:dyDescent="0.25">
      <c r="A3143" t="s">
        <v>30</v>
      </c>
      <c r="B3143" t="s">
        <v>36</v>
      </c>
      <c r="C3143" t="s">
        <v>49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0.88448260000000001</v>
      </c>
      <c r="H3143">
        <v>0.95614460000000001</v>
      </c>
      <c r="I3143">
        <v>78.210499999999996</v>
      </c>
      <c r="J3143">
        <v>-0.1339533</v>
      </c>
      <c r="K3143">
        <v>-1.24741E-2</v>
      </c>
      <c r="L3143">
        <v>7.1662000000000003E-2</v>
      </c>
      <c r="M3143">
        <v>0.1557982</v>
      </c>
      <c r="N3143">
        <v>0.27727740000000001</v>
      </c>
      <c r="O3143">
        <v>4674</v>
      </c>
      <c r="P3143" t="s">
        <v>58</v>
      </c>
      <c r="Q3143" t="s">
        <v>60</v>
      </c>
    </row>
    <row r="3144" spans="1:18" x14ac:dyDescent="0.25">
      <c r="A3144" t="s">
        <v>28</v>
      </c>
      <c r="B3144" t="s">
        <v>36</v>
      </c>
      <c r="C3144" t="s">
        <v>49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8.0256670000000003</v>
      </c>
      <c r="H3144">
        <v>8.6759179999999994</v>
      </c>
      <c r="I3144">
        <v>78.210499999999996</v>
      </c>
      <c r="J3144">
        <v>-1.215473</v>
      </c>
      <c r="K3144">
        <v>-0.11318830000000001</v>
      </c>
      <c r="L3144">
        <v>0.65025080000000002</v>
      </c>
      <c r="M3144">
        <v>1.4136899999999999</v>
      </c>
      <c r="N3144">
        <v>2.5159750000000001</v>
      </c>
      <c r="O3144">
        <v>4674</v>
      </c>
      <c r="P3144" t="s">
        <v>58</v>
      </c>
      <c r="Q3144" t="s">
        <v>60</v>
      </c>
    </row>
    <row r="3145" spans="1:18" x14ac:dyDescent="0.25">
      <c r="A3145" t="s">
        <v>29</v>
      </c>
      <c r="B3145" t="s">
        <v>36</v>
      </c>
      <c r="C3145" t="s">
        <v>49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3.3996710000000001</v>
      </c>
      <c r="H3145">
        <v>3.6751170000000002</v>
      </c>
      <c r="I3145">
        <v>78.210499999999996</v>
      </c>
      <c r="J3145">
        <v>-0.51487419999999995</v>
      </c>
      <c r="K3145">
        <v>-4.7946599999999999E-2</v>
      </c>
      <c r="L3145">
        <v>0.27544610000000003</v>
      </c>
      <c r="M3145">
        <v>0.59883869999999995</v>
      </c>
      <c r="N3145">
        <v>1.065766</v>
      </c>
      <c r="O3145">
        <v>4674</v>
      </c>
      <c r="P3145" t="s">
        <v>58</v>
      </c>
      <c r="Q3145" t="s">
        <v>60</v>
      </c>
    </row>
    <row r="3146" spans="1:18" x14ac:dyDescent="0.25">
      <c r="A3146" t="s">
        <v>43</v>
      </c>
      <c r="B3146" t="s">
        <v>36</v>
      </c>
      <c r="C3146" t="s">
        <v>49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37.511969999999998</v>
      </c>
      <c r="H3146">
        <v>40.55124</v>
      </c>
      <c r="I3146">
        <v>78.210499999999996</v>
      </c>
      <c r="J3146">
        <v>-5.6811220000000002</v>
      </c>
      <c r="K3146">
        <v>-0.52904229999999997</v>
      </c>
      <c r="L3146">
        <v>3.039272</v>
      </c>
      <c r="M3146">
        <v>6.6075869999999997</v>
      </c>
      <c r="N3146">
        <v>11.75967</v>
      </c>
      <c r="O3146">
        <v>4674</v>
      </c>
      <c r="P3146" t="s">
        <v>58</v>
      </c>
      <c r="Q3146" t="s">
        <v>60</v>
      </c>
    </row>
    <row r="3147" spans="1:18" x14ac:dyDescent="0.25">
      <c r="A3147" t="s">
        <v>30</v>
      </c>
      <c r="B3147" t="s">
        <v>36</v>
      </c>
      <c r="C3147" t="s">
        <v>50</v>
      </c>
      <c r="D3147" t="s">
        <v>47</v>
      </c>
      <c r="E3147">
        <v>14</v>
      </c>
      <c r="F3147" t="str">
        <f t="shared" si="49"/>
        <v>Average Per Ton1-in-2June Monthly System Peak Day30% Cycling14</v>
      </c>
      <c r="G3147">
        <v>0.95842249999999996</v>
      </c>
      <c r="H3147">
        <v>1.0209410000000001</v>
      </c>
      <c r="I3147">
        <v>77.2744</v>
      </c>
      <c r="J3147">
        <v>-0.13719129999999999</v>
      </c>
      <c r="K3147">
        <v>-1.9200999999999999E-2</v>
      </c>
      <c r="L3147">
        <v>6.2518799999999999E-2</v>
      </c>
      <c r="M3147">
        <v>0.14423849999999999</v>
      </c>
      <c r="N3147">
        <v>0.26222879999999998</v>
      </c>
      <c r="O3147">
        <v>1134</v>
      </c>
      <c r="P3147" t="s">
        <v>58</v>
      </c>
      <c r="Q3147" t="s">
        <v>60</v>
      </c>
      <c r="R3147" t="s">
        <v>68</v>
      </c>
    </row>
    <row r="3148" spans="1:18" x14ac:dyDescent="0.25">
      <c r="A3148" t="s">
        <v>28</v>
      </c>
      <c r="B3148" t="s">
        <v>36</v>
      </c>
      <c r="C3148" t="s">
        <v>50</v>
      </c>
      <c r="D3148" t="s">
        <v>47</v>
      </c>
      <c r="E3148">
        <v>14</v>
      </c>
      <c r="F3148" t="str">
        <f t="shared" si="49"/>
        <v>Average Per Premise1-in-2June Monthly System Peak Day30% Cycling14</v>
      </c>
      <c r="G3148">
        <v>10.60223</v>
      </c>
      <c r="H3148">
        <v>11.29382</v>
      </c>
      <c r="I3148">
        <v>77.2744</v>
      </c>
      <c r="J3148">
        <v>-1.517633</v>
      </c>
      <c r="K3148">
        <v>-0.21240439999999999</v>
      </c>
      <c r="L3148">
        <v>0.69159309999999996</v>
      </c>
      <c r="M3148">
        <v>1.595591</v>
      </c>
      <c r="N3148">
        <v>2.90082</v>
      </c>
      <c r="O3148">
        <v>1134</v>
      </c>
      <c r="P3148" t="s">
        <v>58</v>
      </c>
      <c r="Q3148" t="s">
        <v>60</v>
      </c>
      <c r="R3148" t="s">
        <v>68</v>
      </c>
    </row>
    <row r="3149" spans="1:18" x14ac:dyDescent="0.25">
      <c r="A3149" t="s">
        <v>29</v>
      </c>
      <c r="B3149" t="s">
        <v>36</v>
      </c>
      <c r="C3149" t="s">
        <v>50</v>
      </c>
      <c r="D3149" t="s">
        <v>47</v>
      </c>
      <c r="E3149">
        <v>14</v>
      </c>
      <c r="F3149" t="str">
        <f t="shared" si="49"/>
        <v>Average Per Device1-in-2June Monthly System Peak Day30% Cycling14</v>
      </c>
      <c r="G3149">
        <v>3.7073480000000001</v>
      </c>
      <c r="H3149">
        <v>3.949182</v>
      </c>
      <c r="I3149">
        <v>77.2744</v>
      </c>
      <c r="J3149">
        <v>-0.53068020000000005</v>
      </c>
      <c r="K3149">
        <v>-7.42728E-2</v>
      </c>
      <c r="L3149">
        <v>0.24183370000000001</v>
      </c>
      <c r="M3149">
        <v>0.55794010000000005</v>
      </c>
      <c r="N3149">
        <v>1.014348</v>
      </c>
      <c r="O3149">
        <v>1134</v>
      </c>
      <c r="P3149" t="s">
        <v>58</v>
      </c>
      <c r="Q3149" t="s">
        <v>60</v>
      </c>
      <c r="R3149" t="s">
        <v>68</v>
      </c>
    </row>
    <row r="3150" spans="1:18" x14ac:dyDescent="0.25">
      <c r="A3150" t="s">
        <v>43</v>
      </c>
      <c r="B3150" t="s">
        <v>36</v>
      </c>
      <c r="C3150" t="s">
        <v>50</v>
      </c>
      <c r="D3150" t="s">
        <v>47</v>
      </c>
      <c r="E3150">
        <v>14</v>
      </c>
      <c r="F3150" t="str">
        <f t="shared" si="49"/>
        <v>Aggregate1-in-2June Monthly System Peak Day30% Cycling14</v>
      </c>
      <c r="G3150">
        <v>12.022930000000001</v>
      </c>
      <c r="H3150">
        <v>12.8072</v>
      </c>
      <c r="I3150">
        <v>77.2744</v>
      </c>
      <c r="J3150">
        <v>-1.720996</v>
      </c>
      <c r="K3150">
        <v>-0.24086659999999999</v>
      </c>
      <c r="L3150">
        <v>0.78426660000000004</v>
      </c>
      <c r="M3150">
        <v>1.8093999999999999</v>
      </c>
      <c r="N3150">
        <v>3.2895289999999999</v>
      </c>
      <c r="O3150">
        <v>1134</v>
      </c>
      <c r="P3150" t="s">
        <v>58</v>
      </c>
      <c r="Q3150" t="s">
        <v>60</v>
      </c>
      <c r="R3150" t="s">
        <v>68</v>
      </c>
    </row>
    <row r="3151" spans="1:18" x14ac:dyDescent="0.25">
      <c r="A3151" t="s">
        <v>30</v>
      </c>
      <c r="B3151" t="s">
        <v>36</v>
      </c>
      <c r="C3151" t="s">
        <v>50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0.75903690000000001</v>
      </c>
      <c r="H3151">
        <v>0.82899690000000004</v>
      </c>
      <c r="I3151">
        <v>76.509799999999998</v>
      </c>
      <c r="J3151">
        <v>-0.15503400000000001</v>
      </c>
      <c r="K3151">
        <v>-2.2105699999999999E-2</v>
      </c>
      <c r="L3151">
        <v>6.9959999999999994E-2</v>
      </c>
      <c r="M3151">
        <v>0.16202569999999999</v>
      </c>
      <c r="N3151">
        <v>0.29495399999999999</v>
      </c>
      <c r="O3151">
        <v>3540</v>
      </c>
      <c r="P3151" t="s">
        <v>58</v>
      </c>
      <c r="Q3151" t="s">
        <v>60</v>
      </c>
      <c r="R3151" t="s">
        <v>68</v>
      </c>
    </row>
    <row r="3152" spans="1:18" x14ac:dyDescent="0.25">
      <c r="A3152" t="s">
        <v>28</v>
      </c>
      <c r="B3152" t="s">
        <v>36</v>
      </c>
      <c r="C3152" t="s">
        <v>50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6.4039339999999996</v>
      </c>
      <c r="H3152">
        <v>6.9941810000000002</v>
      </c>
      <c r="I3152">
        <v>76.509799999999998</v>
      </c>
      <c r="J3152">
        <v>-1.308009</v>
      </c>
      <c r="K3152">
        <v>-0.18650410000000001</v>
      </c>
      <c r="L3152">
        <v>0.59024690000000002</v>
      </c>
      <c r="M3152">
        <v>1.3669979999999999</v>
      </c>
      <c r="N3152">
        <v>2.4885030000000001</v>
      </c>
      <c r="O3152">
        <v>3540</v>
      </c>
      <c r="P3152" t="s">
        <v>58</v>
      </c>
      <c r="Q3152" t="s">
        <v>60</v>
      </c>
      <c r="R3152" t="s">
        <v>68</v>
      </c>
    </row>
    <row r="3153" spans="1:18" x14ac:dyDescent="0.25">
      <c r="A3153" t="s">
        <v>29</v>
      </c>
      <c r="B3153" t="s">
        <v>36</v>
      </c>
      <c r="C3153" t="s">
        <v>50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2.9097580000000001</v>
      </c>
      <c r="H3153">
        <v>3.1779489999999999</v>
      </c>
      <c r="I3153">
        <v>76.509799999999998</v>
      </c>
      <c r="J3153">
        <v>-0.59432079999999998</v>
      </c>
      <c r="K3153">
        <v>-8.4741999999999998E-2</v>
      </c>
      <c r="L3153">
        <v>0.26819080000000001</v>
      </c>
      <c r="M3153">
        <v>0.62112350000000005</v>
      </c>
      <c r="N3153">
        <v>1.1307020000000001</v>
      </c>
      <c r="O3153">
        <v>3540</v>
      </c>
      <c r="P3153" t="s">
        <v>58</v>
      </c>
      <c r="Q3153" t="s">
        <v>60</v>
      </c>
      <c r="R3153" t="s">
        <v>68</v>
      </c>
    </row>
    <row r="3154" spans="1:18" x14ac:dyDescent="0.25">
      <c r="A3154" t="s">
        <v>43</v>
      </c>
      <c r="B3154" t="s">
        <v>36</v>
      </c>
      <c r="C3154" t="s">
        <v>50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22.669930000000001</v>
      </c>
      <c r="H3154">
        <v>24.759399999999999</v>
      </c>
      <c r="I3154">
        <v>76.509799999999998</v>
      </c>
      <c r="J3154">
        <v>-4.6303530000000004</v>
      </c>
      <c r="K3154">
        <v>-0.66022460000000005</v>
      </c>
      <c r="L3154">
        <v>2.0894740000000001</v>
      </c>
      <c r="M3154">
        <v>4.8391729999999997</v>
      </c>
      <c r="N3154">
        <v>8.8093009999999996</v>
      </c>
      <c r="O3154">
        <v>3540</v>
      </c>
      <c r="P3154" t="s">
        <v>58</v>
      </c>
      <c r="Q3154" t="s">
        <v>60</v>
      </c>
      <c r="R3154" t="s">
        <v>68</v>
      </c>
    </row>
    <row r="3155" spans="1:18" x14ac:dyDescent="0.25">
      <c r="A3155" t="s">
        <v>30</v>
      </c>
      <c r="B3155" t="s">
        <v>36</v>
      </c>
      <c r="C3155" t="s">
        <v>50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0.80740780000000001</v>
      </c>
      <c r="H3155">
        <v>0.87556259999999997</v>
      </c>
      <c r="I3155">
        <v>76.695300000000003</v>
      </c>
      <c r="J3155">
        <v>-0.15070529999999999</v>
      </c>
      <c r="K3155">
        <v>-2.1401E-2</v>
      </c>
      <c r="L3155">
        <v>6.8154800000000001E-2</v>
      </c>
      <c r="M3155">
        <v>0.1577105</v>
      </c>
      <c r="N3155">
        <v>0.28701480000000001</v>
      </c>
      <c r="O3155">
        <v>4674</v>
      </c>
      <c r="P3155" t="s">
        <v>58</v>
      </c>
      <c r="Q3155" t="s">
        <v>60</v>
      </c>
    </row>
    <row r="3156" spans="1:18" x14ac:dyDescent="0.25">
      <c r="A3156" t="s">
        <v>28</v>
      </c>
      <c r="B3156" t="s">
        <v>36</v>
      </c>
      <c r="C3156" t="s">
        <v>50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7.3263020000000001</v>
      </c>
      <c r="H3156">
        <v>7.9447279999999996</v>
      </c>
      <c r="I3156">
        <v>76.695300000000003</v>
      </c>
      <c r="J3156">
        <v>-1.367478</v>
      </c>
      <c r="K3156">
        <v>-0.1941898</v>
      </c>
      <c r="L3156">
        <v>0.61842640000000004</v>
      </c>
      <c r="M3156">
        <v>1.4310419999999999</v>
      </c>
      <c r="N3156">
        <v>2.6043310000000002</v>
      </c>
      <c r="O3156">
        <v>4674</v>
      </c>
      <c r="P3156" t="s">
        <v>58</v>
      </c>
      <c r="Q3156" t="s">
        <v>60</v>
      </c>
    </row>
    <row r="3157" spans="1:18" x14ac:dyDescent="0.25">
      <c r="A3157" t="s">
        <v>29</v>
      </c>
      <c r="B3157" t="s">
        <v>36</v>
      </c>
      <c r="C3157" t="s">
        <v>50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3.1034199999999998</v>
      </c>
      <c r="H3157">
        <v>3.3653849999999998</v>
      </c>
      <c r="I3157">
        <v>76.695300000000003</v>
      </c>
      <c r="J3157">
        <v>-0.57926350000000004</v>
      </c>
      <c r="K3157">
        <v>-8.2258700000000004E-2</v>
      </c>
      <c r="L3157">
        <v>0.26196530000000001</v>
      </c>
      <c r="M3157">
        <v>0.60618930000000004</v>
      </c>
      <c r="N3157">
        <v>1.103194</v>
      </c>
      <c r="O3157">
        <v>4674</v>
      </c>
      <c r="P3157" t="s">
        <v>58</v>
      </c>
      <c r="Q3157" t="s">
        <v>60</v>
      </c>
    </row>
    <row r="3158" spans="1:18" x14ac:dyDescent="0.25">
      <c r="A3158" t="s">
        <v>43</v>
      </c>
      <c r="B3158" t="s">
        <v>36</v>
      </c>
      <c r="C3158" t="s">
        <v>50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34.243139999999997</v>
      </c>
      <c r="H3158">
        <v>37.133659999999999</v>
      </c>
      <c r="I3158">
        <v>76.695300000000003</v>
      </c>
      <c r="J3158">
        <v>-6.3915940000000004</v>
      </c>
      <c r="K3158">
        <v>-0.90764290000000003</v>
      </c>
      <c r="L3158">
        <v>2.8905249999999998</v>
      </c>
      <c r="M3158">
        <v>6.6886929999999998</v>
      </c>
      <c r="N3158">
        <v>12.172639999999999</v>
      </c>
      <c r="O3158">
        <v>4674</v>
      </c>
      <c r="P3158" t="s">
        <v>58</v>
      </c>
      <c r="Q3158" t="s">
        <v>60</v>
      </c>
    </row>
    <row r="3159" spans="1:18" x14ac:dyDescent="0.25">
      <c r="A3159" t="s">
        <v>30</v>
      </c>
      <c r="B3159" t="s">
        <v>36</v>
      </c>
      <c r="C3159" t="s">
        <v>51</v>
      </c>
      <c r="D3159" t="s">
        <v>47</v>
      </c>
      <c r="E3159">
        <v>14</v>
      </c>
      <c r="F3159" t="str">
        <f t="shared" si="49"/>
        <v>Average Per Ton1-in-2May Monthly System Peak Day30% Cycling14</v>
      </c>
      <c r="G3159">
        <v>0.95662329999999995</v>
      </c>
      <c r="H3159">
        <v>1.0191399999999999</v>
      </c>
      <c r="I3159">
        <v>76.121499999999997</v>
      </c>
      <c r="J3159">
        <v>-0.13778799999999999</v>
      </c>
      <c r="K3159">
        <v>-1.9446100000000001E-2</v>
      </c>
      <c r="L3159">
        <v>6.2517199999999995E-2</v>
      </c>
      <c r="M3159">
        <v>0.14448050000000001</v>
      </c>
      <c r="N3159">
        <v>0.26282240000000001</v>
      </c>
      <c r="O3159">
        <v>1134</v>
      </c>
      <c r="P3159" t="s">
        <v>58</v>
      </c>
      <c r="Q3159" t="s">
        <v>60</v>
      </c>
      <c r="R3159" t="s">
        <v>69</v>
      </c>
    </row>
    <row r="3160" spans="1:18" x14ac:dyDescent="0.25">
      <c r="A3160" t="s">
        <v>28</v>
      </c>
      <c r="B3160" t="s">
        <v>36</v>
      </c>
      <c r="C3160" t="s">
        <v>51</v>
      </c>
      <c r="D3160" t="s">
        <v>47</v>
      </c>
      <c r="E3160">
        <v>14</v>
      </c>
      <c r="F3160" t="str">
        <f t="shared" si="49"/>
        <v>Average Per Premise1-in-2May Monthly System Peak Day30% Cycling14</v>
      </c>
      <c r="G3160">
        <v>10.582330000000001</v>
      </c>
      <c r="H3160">
        <v>11.273899999999999</v>
      </c>
      <c r="I3160">
        <v>76.121499999999997</v>
      </c>
      <c r="J3160">
        <v>-1.5242340000000001</v>
      </c>
      <c r="K3160">
        <v>-0.21511559999999999</v>
      </c>
      <c r="L3160">
        <v>0.69157599999999997</v>
      </c>
      <c r="M3160">
        <v>1.598268</v>
      </c>
      <c r="N3160">
        <v>2.9073859999999998</v>
      </c>
      <c r="O3160">
        <v>1134</v>
      </c>
      <c r="P3160" t="s">
        <v>58</v>
      </c>
      <c r="Q3160" t="s">
        <v>60</v>
      </c>
      <c r="R3160" t="s">
        <v>69</v>
      </c>
    </row>
    <row r="3161" spans="1:18" x14ac:dyDescent="0.25">
      <c r="A3161" t="s">
        <v>29</v>
      </c>
      <c r="B3161" t="s">
        <v>36</v>
      </c>
      <c r="C3161" t="s">
        <v>51</v>
      </c>
      <c r="D3161" t="s">
        <v>47</v>
      </c>
      <c r="E3161">
        <v>14</v>
      </c>
      <c r="F3161" t="str">
        <f t="shared" si="49"/>
        <v>Average Per Device1-in-2May Monthly System Peak Day30% Cycling14</v>
      </c>
      <c r="G3161">
        <v>3.7003889999999999</v>
      </c>
      <c r="H3161">
        <v>3.9422160000000002</v>
      </c>
      <c r="I3161">
        <v>76.121499999999997</v>
      </c>
      <c r="J3161">
        <v>-0.53298849999999998</v>
      </c>
      <c r="K3161">
        <v>-7.5220800000000004E-2</v>
      </c>
      <c r="L3161">
        <v>0.24182770000000001</v>
      </c>
      <c r="M3161">
        <v>0.55887620000000005</v>
      </c>
      <c r="N3161">
        <v>1.0166440000000001</v>
      </c>
      <c r="O3161">
        <v>1134</v>
      </c>
      <c r="P3161" t="s">
        <v>58</v>
      </c>
      <c r="Q3161" t="s">
        <v>60</v>
      </c>
      <c r="R3161" t="s">
        <v>69</v>
      </c>
    </row>
    <row r="3162" spans="1:18" x14ac:dyDescent="0.25">
      <c r="A3162" t="s">
        <v>43</v>
      </c>
      <c r="B3162" t="s">
        <v>36</v>
      </c>
      <c r="C3162" t="s">
        <v>51</v>
      </c>
      <c r="D3162" t="s">
        <v>47</v>
      </c>
      <c r="E3162">
        <v>14</v>
      </c>
      <c r="F3162" t="str">
        <f t="shared" si="49"/>
        <v>Aggregate1-in-2May Monthly System Peak Day30% Cycling14</v>
      </c>
      <c r="G3162">
        <v>12.000360000000001</v>
      </c>
      <c r="H3162">
        <v>12.784610000000001</v>
      </c>
      <c r="I3162">
        <v>76.121499999999997</v>
      </c>
      <c r="J3162">
        <v>-1.7284820000000001</v>
      </c>
      <c r="K3162">
        <v>-0.24394109999999999</v>
      </c>
      <c r="L3162">
        <v>0.78424720000000003</v>
      </c>
      <c r="M3162">
        <v>1.812435</v>
      </c>
      <c r="N3162">
        <v>3.2969759999999999</v>
      </c>
      <c r="O3162">
        <v>1134</v>
      </c>
      <c r="P3162" t="s">
        <v>58</v>
      </c>
      <c r="Q3162" t="s">
        <v>60</v>
      </c>
      <c r="R3162" t="s">
        <v>69</v>
      </c>
    </row>
    <row r="3163" spans="1:18" x14ac:dyDescent="0.25">
      <c r="A3163" t="s">
        <v>30</v>
      </c>
      <c r="B3163" t="s">
        <v>36</v>
      </c>
      <c r="C3163" t="s">
        <v>51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0.75265800000000005</v>
      </c>
      <c r="H3163">
        <v>0.82227450000000002</v>
      </c>
      <c r="I3163">
        <v>75.384100000000004</v>
      </c>
      <c r="J3163">
        <v>-0.15654709999999999</v>
      </c>
      <c r="K3163">
        <v>-2.2927900000000001E-2</v>
      </c>
      <c r="L3163">
        <v>6.9616399999999995E-2</v>
      </c>
      <c r="M3163">
        <v>0.16216069999999999</v>
      </c>
      <c r="N3163">
        <v>0.29577989999999998</v>
      </c>
      <c r="O3163">
        <v>3540</v>
      </c>
      <c r="P3163" t="s">
        <v>58</v>
      </c>
      <c r="Q3163" t="s">
        <v>60</v>
      </c>
      <c r="R3163" t="s">
        <v>69</v>
      </c>
    </row>
    <row r="3164" spans="1:18" x14ac:dyDescent="0.25">
      <c r="A3164" t="s">
        <v>28</v>
      </c>
      <c r="B3164" t="s">
        <v>36</v>
      </c>
      <c r="C3164" t="s">
        <v>51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6.3501159999999999</v>
      </c>
      <c r="H3164">
        <v>6.9374640000000003</v>
      </c>
      <c r="I3164">
        <v>75.384100000000004</v>
      </c>
      <c r="J3164">
        <v>-1.320776</v>
      </c>
      <c r="K3164">
        <v>-0.19344069999999999</v>
      </c>
      <c r="L3164">
        <v>0.58734819999999999</v>
      </c>
      <c r="M3164">
        <v>1.3681369999999999</v>
      </c>
      <c r="N3164">
        <v>2.4954719999999999</v>
      </c>
      <c r="O3164">
        <v>3540</v>
      </c>
      <c r="P3164" t="s">
        <v>58</v>
      </c>
      <c r="Q3164" t="s">
        <v>60</v>
      </c>
      <c r="R3164" t="s">
        <v>69</v>
      </c>
    </row>
    <row r="3165" spans="1:18" x14ac:dyDescent="0.25">
      <c r="A3165" t="s">
        <v>29</v>
      </c>
      <c r="B3165" t="s">
        <v>36</v>
      </c>
      <c r="C3165" t="s">
        <v>51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2.8853049999999998</v>
      </c>
      <c r="H3165">
        <v>3.1521789999999998</v>
      </c>
      <c r="I3165">
        <v>75.384100000000004</v>
      </c>
      <c r="J3165">
        <v>-0.60012140000000003</v>
      </c>
      <c r="K3165">
        <v>-8.7893700000000005E-2</v>
      </c>
      <c r="L3165">
        <v>0.26687359999999999</v>
      </c>
      <c r="M3165">
        <v>0.621641</v>
      </c>
      <c r="N3165">
        <v>1.133869</v>
      </c>
      <c r="O3165">
        <v>3540</v>
      </c>
      <c r="P3165" t="s">
        <v>58</v>
      </c>
      <c r="Q3165" t="s">
        <v>60</v>
      </c>
      <c r="R3165" t="s">
        <v>69</v>
      </c>
    </row>
    <row r="3166" spans="1:18" x14ac:dyDescent="0.25">
      <c r="A3166" t="s">
        <v>43</v>
      </c>
      <c r="B3166" t="s">
        <v>36</v>
      </c>
      <c r="C3166" t="s">
        <v>51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22.479410000000001</v>
      </c>
      <c r="H3166">
        <v>24.558620000000001</v>
      </c>
      <c r="I3166">
        <v>75.384100000000004</v>
      </c>
      <c r="J3166">
        <v>-4.6755459999999998</v>
      </c>
      <c r="K3166">
        <v>-0.68478000000000006</v>
      </c>
      <c r="L3166">
        <v>2.0792120000000001</v>
      </c>
      <c r="M3166">
        <v>4.8432050000000002</v>
      </c>
      <c r="N3166">
        <v>8.8339700000000008</v>
      </c>
      <c r="O3166">
        <v>3540</v>
      </c>
      <c r="P3166" t="s">
        <v>58</v>
      </c>
      <c r="Q3166" t="s">
        <v>60</v>
      </c>
      <c r="R3166" t="s">
        <v>69</v>
      </c>
    </row>
    <row r="3167" spans="1:18" x14ac:dyDescent="0.25">
      <c r="A3167" t="s">
        <v>30</v>
      </c>
      <c r="B3167" t="s">
        <v>36</v>
      </c>
      <c r="C3167" t="s">
        <v>51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0.80213999999999996</v>
      </c>
      <c r="H3167">
        <v>0.87003419999999998</v>
      </c>
      <c r="I3167">
        <v>75.563000000000002</v>
      </c>
      <c r="J3167">
        <v>-0.1519962</v>
      </c>
      <c r="K3167">
        <v>-2.2083200000000001E-2</v>
      </c>
      <c r="L3167">
        <v>6.7894099999999999E-2</v>
      </c>
      <c r="M3167">
        <v>0.1578715</v>
      </c>
      <c r="N3167">
        <v>0.2877844</v>
      </c>
      <c r="O3167">
        <v>4674</v>
      </c>
      <c r="P3167" t="s">
        <v>58</v>
      </c>
      <c r="Q3167" t="s">
        <v>60</v>
      </c>
    </row>
    <row r="3168" spans="1:18" x14ac:dyDescent="0.25">
      <c r="A3168" t="s">
        <v>28</v>
      </c>
      <c r="B3168" t="s">
        <v>36</v>
      </c>
      <c r="C3168" t="s">
        <v>51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7.2785019999999996</v>
      </c>
      <c r="H3168">
        <v>7.8945639999999999</v>
      </c>
      <c r="I3168">
        <v>75.563000000000002</v>
      </c>
      <c r="J3168">
        <v>-1.3791910000000001</v>
      </c>
      <c r="K3168">
        <v>-0.20037959999999999</v>
      </c>
      <c r="L3168">
        <v>0.61606170000000005</v>
      </c>
      <c r="M3168">
        <v>1.4325030000000001</v>
      </c>
      <c r="N3168">
        <v>2.6113140000000001</v>
      </c>
      <c r="O3168">
        <v>4674</v>
      </c>
      <c r="P3168" t="s">
        <v>58</v>
      </c>
      <c r="Q3168" t="s">
        <v>60</v>
      </c>
    </row>
    <row r="3169" spans="1:18" x14ac:dyDescent="0.25">
      <c r="A3169" t="s">
        <v>29</v>
      </c>
      <c r="B3169" t="s">
        <v>36</v>
      </c>
      <c r="C3169" t="s">
        <v>51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3.0831719999999998</v>
      </c>
      <c r="H3169">
        <v>3.3441360000000002</v>
      </c>
      <c r="I3169">
        <v>75.563000000000002</v>
      </c>
      <c r="J3169">
        <v>-0.58422510000000005</v>
      </c>
      <c r="K3169">
        <v>-8.4880800000000006E-2</v>
      </c>
      <c r="L3169">
        <v>0.26096360000000002</v>
      </c>
      <c r="M3169">
        <v>0.60680789999999996</v>
      </c>
      <c r="N3169">
        <v>1.106152</v>
      </c>
      <c r="O3169">
        <v>4674</v>
      </c>
      <c r="P3169" t="s">
        <v>58</v>
      </c>
      <c r="Q3169" t="s">
        <v>60</v>
      </c>
    </row>
    <row r="3170" spans="1:18" x14ac:dyDescent="0.25">
      <c r="A3170" t="s">
        <v>43</v>
      </c>
      <c r="B3170" t="s">
        <v>36</v>
      </c>
      <c r="C3170" t="s">
        <v>51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34.01972</v>
      </c>
      <c r="H3170">
        <v>36.899189999999997</v>
      </c>
      <c r="I3170">
        <v>75.563000000000002</v>
      </c>
      <c r="J3170">
        <v>-6.4463400000000002</v>
      </c>
      <c r="K3170">
        <v>-0.93657440000000003</v>
      </c>
      <c r="L3170">
        <v>2.8794719999999998</v>
      </c>
      <c r="M3170">
        <v>6.695519</v>
      </c>
      <c r="N3170">
        <v>12.20528</v>
      </c>
      <c r="O3170">
        <v>4674</v>
      </c>
      <c r="P3170" t="s">
        <v>58</v>
      </c>
      <c r="Q3170" t="s">
        <v>60</v>
      </c>
    </row>
    <row r="3171" spans="1:18" x14ac:dyDescent="0.25">
      <c r="A3171" t="s">
        <v>30</v>
      </c>
      <c r="B3171" t="s">
        <v>36</v>
      </c>
      <c r="C3171" t="s">
        <v>52</v>
      </c>
      <c r="D3171" t="s">
        <v>47</v>
      </c>
      <c r="E3171">
        <v>14</v>
      </c>
      <c r="F3171" t="str">
        <f t="shared" si="49"/>
        <v>Average Per Ton1-in-2October Monthly System Peak Day30% Cycling14</v>
      </c>
      <c r="G3171">
        <v>0.9937665</v>
      </c>
      <c r="H3171">
        <v>1.056316</v>
      </c>
      <c r="I3171">
        <v>82.759600000000006</v>
      </c>
      <c r="J3171">
        <v>-0.12673229999999999</v>
      </c>
      <c r="K3171">
        <v>-1.49032E-2</v>
      </c>
      <c r="L3171">
        <v>6.2549199999999999E-2</v>
      </c>
      <c r="M3171">
        <v>0.14000170000000001</v>
      </c>
      <c r="N3171">
        <v>0.25183080000000002</v>
      </c>
      <c r="O3171">
        <v>1134</v>
      </c>
      <c r="P3171" t="s">
        <v>58</v>
      </c>
      <c r="Q3171" t="s">
        <v>60</v>
      </c>
      <c r="R3171" t="s">
        <v>70</v>
      </c>
    </row>
    <row r="3172" spans="1:18" x14ac:dyDescent="0.25">
      <c r="A3172" t="s">
        <v>28</v>
      </c>
      <c r="B3172" t="s">
        <v>36</v>
      </c>
      <c r="C3172" t="s">
        <v>52</v>
      </c>
      <c r="D3172" t="s">
        <v>47</v>
      </c>
      <c r="E3172">
        <v>14</v>
      </c>
      <c r="F3172" t="str">
        <f t="shared" si="49"/>
        <v>Average Per Premise1-in-2October Monthly System Peak Day30% Cycling14</v>
      </c>
      <c r="G3172">
        <v>10.993209999999999</v>
      </c>
      <c r="H3172">
        <v>11.685140000000001</v>
      </c>
      <c r="I3172">
        <v>82.759600000000006</v>
      </c>
      <c r="J3172">
        <v>-1.401934</v>
      </c>
      <c r="K3172">
        <v>-0.16486210000000001</v>
      </c>
      <c r="L3172">
        <v>0.69193009999999999</v>
      </c>
      <c r="M3172">
        <v>1.5487230000000001</v>
      </c>
      <c r="N3172">
        <v>2.7857949999999998</v>
      </c>
      <c r="O3172">
        <v>1134</v>
      </c>
      <c r="P3172" t="s">
        <v>58</v>
      </c>
      <c r="Q3172" t="s">
        <v>60</v>
      </c>
      <c r="R3172" t="s">
        <v>70</v>
      </c>
    </row>
    <row r="3173" spans="1:18" x14ac:dyDescent="0.25">
      <c r="A3173" t="s">
        <v>29</v>
      </c>
      <c r="B3173" t="s">
        <v>36</v>
      </c>
      <c r="C3173" t="s">
        <v>52</v>
      </c>
      <c r="D3173" t="s">
        <v>47</v>
      </c>
      <c r="E3173">
        <v>14</v>
      </c>
      <c r="F3173" t="str">
        <f t="shared" si="49"/>
        <v>Average Per Device1-in-2October Monthly System Peak Day30% Cycling14</v>
      </c>
      <c r="G3173">
        <v>3.8440660000000002</v>
      </c>
      <c r="H3173">
        <v>4.086017</v>
      </c>
      <c r="I3173">
        <v>82.759600000000006</v>
      </c>
      <c r="J3173">
        <v>-0.49022300000000002</v>
      </c>
      <c r="K3173">
        <v>-5.7648400000000002E-2</v>
      </c>
      <c r="L3173">
        <v>0.24195150000000001</v>
      </c>
      <c r="M3173">
        <v>0.54155140000000002</v>
      </c>
      <c r="N3173">
        <v>0.97412609999999999</v>
      </c>
      <c r="O3173">
        <v>1134</v>
      </c>
      <c r="P3173" t="s">
        <v>58</v>
      </c>
      <c r="Q3173" t="s">
        <v>60</v>
      </c>
      <c r="R3173" t="s">
        <v>70</v>
      </c>
    </row>
    <row r="3174" spans="1:18" x14ac:dyDescent="0.25">
      <c r="A3174" t="s">
        <v>43</v>
      </c>
      <c r="B3174" t="s">
        <v>36</v>
      </c>
      <c r="C3174" t="s">
        <v>52</v>
      </c>
      <c r="D3174" t="s">
        <v>47</v>
      </c>
      <c r="E3174">
        <v>14</v>
      </c>
      <c r="F3174" t="str">
        <f t="shared" si="49"/>
        <v>Aggregate1-in-2October Monthly System Peak Day30% Cycling14</v>
      </c>
      <c r="G3174">
        <v>12.4663</v>
      </c>
      <c r="H3174">
        <v>13.25095</v>
      </c>
      <c r="I3174">
        <v>82.759600000000006</v>
      </c>
      <c r="J3174">
        <v>-1.589793</v>
      </c>
      <c r="K3174">
        <v>-0.1869537</v>
      </c>
      <c r="L3174">
        <v>0.78464880000000004</v>
      </c>
      <c r="M3174">
        <v>1.756251</v>
      </c>
      <c r="N3174">
        <v>3.1590910000000001</v>
      </c>
      <c r="O3174">
        <v>1134</v>
      </c>
      <c r="P3174" t="s">
        <v>58</v>
      </c>
      <c r="Q3174" t="s">
        <v>60</v>
      </c>
      <c r="R3174" t="s">
        <v>70</v>
      </c>
    </row>
    <row r="3175" spans="1:18" x14ac:dyDescent="0.25">
      <c r="A3175" t="s">
        <v>30</v>
      </c>
      <c r="B3175" t="s">
        <v>36</v>
      </c>
      <c r="C3175" t="s">
        <v>52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0.820025</v>
      </c>
      <c r="H3175">
        <v>0.89327000000000001</v>
      </c>
      <c r="I3175">
        <v>81.7804</v>
      </c>
      <c r="J3175">
        <v>-0.14195559999999999</v>
      </c>
      <c r="K3175">
        <v>-1.4813399999999999E-2</v>
      </c>
      <c r="L3175">
        <v>7.3245000000000005E-2</v>
      </c>
      <c r="M3175">
        <v>0.16130330000000001</v>
      </c>
      <c r="N3175">
        <v>0.28844550000000002</v>
      </c>
      <c r="O3175">
        <v>3540</v>
      </c>
      <c r="P3175" t="s">
        <v>58</v>
      </c>
      <c r="Q3175" t="s">
        <v>60</v>
      </c>
      <c r="R3175" t="s">
        <v>70</v>
      </c>
    </row>
    <row r="3176" spans="1:18" x14ac:dyDescent="0.25">
      <c r="A3176" t="s">
        <v>28</v>
      </c>
      <c r="B3176" t="s">
        <v>36</v>
      </c>
      <c r="C3176" t="s">
        <v>52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6.9184850000000004</v>
      </c>
      <c r="H3176">
        <v>7.536448</v>
      </c>
      <c r="I3176">
        <v>81.7804</v>
      </c>
      <c r="J3176">
        <v>-1.197668</v>
      </c>
      <c r="K3176">
        <v>-0.1249791</v>
      </c>
      <c r="L3176">
        <v>0.61796209999999996</v>
      </c>
      <c r="M3176">
        <v>1.360903</v>
      </c>
      <c r="N3176">
        <v>2.433592</v>
      </c>
      <c r="O3176">
        <v>3540</v>
      </c>
      <c r="P3176" t="s">
        <v>58</v>
      </c>
      <c r="Q3176" t="s">
        <v>60</v>
      </c>
      <c r="R3176" t="s">
        <v>70</v>
      </c>
    </row>
    <row r="3177" spans="1:18" x14ac:dyDescent="0.25">
      <c r="A3177" t="s">
        <v>29</v>
      </c>
      <c r="B3177" t="s">
        <v>36</v>
      </c>
      <c r="C3177" t="s">
        <v>52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3.1435550000000001</v>
      </c>
      <c r="H3177">
        <v>3.4243389999999998</v>
      </c>
      <c r="I3177">
        <v>81.7804</v>
      </c>
      <c r="J3177">
        <v>-0.54418489999999997</v>
      </c>
      <c r="K3177">
        <v>-5.6786799999999998E-2</v>
      </c>
      <c r="L3177">
        <v>0.28078370000000002</v>
      </c>
      <c r="M3177">
        <v>0.61835419999999996</v>
      </c>
      <c r="N3177">
        <v>1.1057520000000001</v>
      </c>
      <c r="O3177">
        <v>3540</v>
      </c>
      <c r="P3177" t="s">
        <v>58</v>
      </c>
      <c r="Q3177" t="s">
        <v>60</v>
      </c>
      <c r="R3177" t="s">
        <v>70</v>
      </c>
    </row>
    <row r="3178" spans="1:18" x14ac:dyDescent="0.25">
      <c r="A3178" t="s">
        <v>43</v>
      </c>
      <c r="B3178" t="s">
        <v>36</v>
      </c>
      <c r="C3178" t="s">
        <v>52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24.491440000000001</v>
      </c>
      <c r="H3178">
        <v>26.679020000000001</v>
      </c>
      <c r="I3178">
        <v>81.7804</v>
      </c>
      <c r="J3178">
        <v>-4.2397450000000001</v>
      </c>
      <c r="K3178">
        <v>-0.44242589999999998</v>
      </c>
      <c r="L3178">
        <v>2.187586</v>
      </c>
      <c r="M3178">
        <v>4.8175970000000001</v>
      </c>
      <c r="N3178">
        <v>8.6149159999999991</v>
      </c>
      <c r="O3178">
        <v>3540</v>
      </c>
      <c r="P3178" t="s">
        <v>58</v>
      </c>
      <c r="Q3178" t="s">
        <v>60</v>
      </c>
      <c r="R3178" t="s">
        <v>70</v>
      </c>
    </row>
    <row r="3179" spans="1:18" x14ac:dyDescent="0.25">
      <c r="A3179" t="s">
        <v>30</v>
      </c>
      <c r="B3179" t="s">
        <v>36</v>
      </c>
      <c r="C3179" t="s">
        <v>52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0.86217469999999996</v>
      </c>
      <c r="H3179">
        <v>0.93282489999999996</v>
      </c>
      <c r="I3179">
        <v>82.017899999999997</v>
      </c>
      <c r="J3179">
        <v>-0.13826240000000001</v>
      </c>
      <c r="K3179">
        <v>-1.48352E-2</v>
      </c>
      <c r="L3179">
        <v>7.0650199999999996E-2</v>
      </c>
      <c r="M3179">
        <v>0.15613550000000001</v>
      </c>
      <c r="N3179">
        <v>0.2795628</v>
      </c>
      <c r="O3179">
        <v>4674</v>
      </c>
      <c r="P3179" t="s">
        <v>58</v>
      </c>
      <c r="Q3179" t="s">
        <v>60</v>
      </c>
    </row>
    <row r="3180" spans="1:18" x14ac:dyDescent="0.25">
      <c r="A3180" t="s">
        <v>28</v>
      </c>
      <c r="B3180" t="s">
        <v>36</v>
      </c>
      <c r="C3180" t="s">
        <v>52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7.8232480000000004</v>
      </c>
      <c r="H3180">
        <v>8.4643180000000005</v>
      </c>
      <c r="I3180">
        <v>82.017899999999997</v>
      </c>
      <c r="J3180">
        <v>-1.2545729999999999</v>
      </c>
      <c r="K3180">
        <v>-0.13461210000000001</v>
      </c>
      <c r="L3180">
        <v>0.64106960000000002</v>
      </c>
      <c r="M3180">
        <v>1.4167510000000001</v>
      </c>
      <c r="N3180">
        <v>2.5367120000000001</v>
      </c>
      <c r="O3180">
        <v>4674</v>
      </c>
      <c r="P3180" t="s">
        <v>58</v>
      </c>
      <c r="Q3180" t="s">
        <v>60</v>
      </c>
    </row>
    <row r="3181" spans="1:18" x14ac:dyDescent="0.25">
      <c r="A3181" t="s">
        <v>29</v>
      </c>
      <c r="B3181" t="s">
        <v>36</v>
      </c>
      <c r="C3181" t="s">
        <v>52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3.3139259999999999</v>
      </c>
      <c r="H3181">
        <v>3.585483</v>
      </c>
      <c r="I3181">
        <v>82.017899999999997</v>
      </c>
      <c r="J3181">
        <v>-0.53143689999999999</v>
      </c>
      <c r="K3181">
        <v>-5.7021599999999999E-2</v>
      </c>
      <c r="L3181">
        <v>0.27155689999999999</v>
      </c>
      <c r="M3181">
        <v>0.60013550000000004</v>
      </c>
      <c r="N3181">
        <v>1.074551</v>
      </c>
      <c r="O3181">
        <v>4674</v>
      </c>
      <c r="P3181" t="s">
        <v>58</v>
      </c>
      <c r="Q3181" t="s">
        <v>60</v>
      </c>
    </row>
    <row r="3182" spans="1:18" x14ac:dyDescent="0.25">
      <c r="A3182" t="s">
        <v>43</v>
      </c>
      <c r="B3182" t="s">
        <v>36</v>
      </c>
      <c r="C3182" t="s">
        <v>52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36.565860000000001</v>
      </c>
      <c r="H3182">
        <v>39.562220000000003</v>
      </c>
      <c r="I3182">
        <v>82.017899999999997</v>
      </c>
      <c r="J3182">
        <v>-5.8638750000000002</v>
      </c>
      <c r="K3182">
        <v>-0.62917679999999998</v>
      </c>
      <c r="L3182">
        <v>2.996359</v>
      </c>
      <c r="M3182">
        <v>6.6218950000000003</v>
      </c>
      <c r="N3182">
        <v>11.856590000000001</v>
      </c>
      <c r="O3182">
        <v>4674</v>
      </c>
      <c r="P3182" t="s">
        <v>58</v>
      </c>
      <c r="Q3182" t="s">
        <v>60</v>
      </c>
    </row>
    <row r="3183" spans="1:18" x14ac:dyDescent="0.25">
      <c r="A3183" t="s">
        <v>30</v>
      </c>
      <c r="B3183" t="s">
        <v>36</v>
      </c>
      <c r="C3183" t="s">
        <v>53</v>
      </c>
      <c r="D3183" t="s">
        <v>47</v>
      </c>
      <c r="E3183">
        <v>14</v>
      </c>
      <c r="F3183" t="str">
        <f t="shared" si="49"/>
        <v>Average Per Ton1-in-2September Monthly System Peak Day30% Cycling14</v>
      </c>
      <c r="G3183">
        <v>1.046926</v>
      </c>
      <c r="H3183">
        <v>1.109521</v>
      </c>
      <c r="I3183">
        <v>86.363600000000005</v>
      </c>
      <c r="J3183">
        <v>-0.1161474</v>
      </c>
      <c r="K3183">
        <v>-1.0544899999999999E-2</v>
      </c>
      <c r="L3183">
        <v>6.2595100000000001E-2</v>
      </c>
      <c r="M3183">
        <v>0.13573499999999999</v>
      </c>
      <c r="N3183">
        <v>0.24133750000000001</v>
      </c>
      <c r="O3183">
        <v>1134</v>
      </c>
      <c r="P3183" t="s">
        <v>58</v>
      </c>
      <c r="Q3183" t="s">
        <v>60</v>
      </c>
      <c r="R3183" t="s">
        <v>71</v>
      </c>
    </row>
    <row r="3184" spans="1:18" x14ac:dyDescent="0.25">
      <c r="A3184" t="s">
        <v>28</v>
      </c>
      <c r="B3184" t="s">
        <v>36</v>
      </c>
      <c r="C3184" t="s">
        <v>53</v>
      </c>
      <c r="D3184" t="s">
        <v>47</v>
      </c>
      <c r="E3184">
        <v>14</v>
      </c>
      <c r="F3184" t="str">
        <f t="shared" si="49"/>
        <v>Average Per Premise1-in-2September Monthly System Peak Day30% Cycling14</v>
      </c>
      <c r="G3184">
        <v>11.58127</v>
      </c>
      <c r="H3184">
        <v>12.2737</v>
      </c>
      <c r="I3184">
        <v>86.363600000000005</v>
      </c>
      <c r="J3184">
        <v>-1.284842</v>
      </c>
      <c r="K3184">
        <v>-0.11664960000000001</v>
      </c>
      <c r="L3184">
        <v>0.69243710000000003</v>
      </c>
      <c r="M3184">
        <v>1.5015240000000001</v>
      </c>
      <c r="N3184">
        <v>2.6697160000000002</v>
      </c>
      <c r="O3184">
        <v>1134</v>
      </c>
      <c r="P3184" t="s">
        <v>58</v>
      </c>
      <c r="Q3184" t="s">
        <v>60</v>
      </c>
      <c r="R3184" t="s">
        <v>71</v>
      </c>
    </row>
    <row r="3185" spans="1:18" x14ac:dyDescent="0.25">
      <c r="A3185" t="s">
        <v>29</v>
      </c>
      <c r="B3185" t="s">
        <v>36</v>
      </c>
      <c r="C3185" t="s">
        <v>53</v>
      </c>
      <c r="D3185" t="s">
        <v>47</v>
      </c>
      <c r="E3185">
        <v>14</v>
      </c>
      <c r="F3185" t="str">
        <f t="shared" si="49"/>
        <v>Average Per Device1-in-2September Monthly System Peak Day30% Cycling14</v>
      </c>
      <c r="G3185">
        <v>4.0496939999999997</v>
      </c>
      <c r="H3185">
        <v>4.2918219999999998</v>
      </c>
      <c r="I3185">
        <v>86.363600000000005</v>
      </c>
      <c r="J3185">
        <v>-0.44927879999999998</v>
      </c>
      <c r="K3185">
        <v>-4.0789600000000002E-2</v>
      </c>
      <c r="L3185">
        <v>0.24212880000000001</v>
      </c>
      <c r="M3185">
        <v>0.52504709999999999</v>
      </c>
      <c r="N3185">
        <v>0.93353629999999999</v>
      </c>
      <c r="O3185">
        <v>1134</v>
      </c>
      <c r="P3185" t="s">
        <v>58</v>
      </c>
      <c r="Q3185" t="s">
        <v>60</v>
      </c>
      <c r="R3185" t="s">
        <v>71</v>
      </c>
    </row>
    <row r="3186" spans="1:18" x14ac:dyDescent="0.25">
      <c r="A3186" t="s">
        <v>43</v>
      </c>
      <c r="B3186" t="s">
        <v>36</v>
      </c>
      <c r="C3186" t="s">
        <v>53</v>
      </c>
      <c r="D3186" t="s">
        <v>47</v>
      </c>
      <c r="E3186">
        <v>14</v>
      </c>
      <c r="F3186" t="str">
        <f t="shared" si="49"/>
        <v>Aggregate1-in-2September Monthly System Peak Day30% Cycling14</v>
      </c>
      <c r="G3186">
        <v>13.13316</v>
      </c>
      <c r="H3186">
        <v>13.918380000000001</v>
      </c>
      <c r="I3186">
        <v>86.363600000000005</v>
      </c>
      <c r="J3186">
        <v>-1.4570110000000001</v>
      </c>
      <c r="K3186">
        <v>-0.1322806</v>
      </c>
      <c r="L3186">
        <v>0.78522369999999997</v>
      </c>
      <c r="M3186">
        <v>1.702728</v>
      </c>
      <c r="N3186">
        <v>3.0274580000000002</v>
      </c>
      <c r="O3186">
        <v>1134</v>
      </c>
      <c r="P3186" t="s">
        <v>58</v>
      </c>
      <c r="Q3186" t="s">
        <v>60</v>
      </c>
      <c r="R3186" t="s">
        <v>71</v>
      </c>
    </row>
    <row r="3187" spans="1:18" x14ac:dyDescent="0.25">
      <c r="A3187" t="s">
        <v>30</v>
      </c>
      <c r="B3187" t="s">
        <v>36</v>
      </c>
      <c r="C3187" t="s">
        <v>53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0.91352299999999997</v>
      </c>
      <c r="H3187">
        <v>0.99180400000000002</v>
      </c>
      <c r="I3187">
        <v>85.273300000000006</v>
      </c>
      <c r="J3187">
        <v>-0.12734719999999999</v>
      </c>
      <c r="K3187">
        <v>-5.8602999999999997E-3</v>
      </c>
      <c r="L3187">
        <v>7.8281000000000003E-2</v>
      </c>
      <c r="M3187">
        <v>0.16242239999999999</v>
      </c>
      <c r="N3187">
        <v>0.28390929999999998</v>
      </c>
      <c r="O3187">
        <v>3540</v>
      </c>
      <c r="P3187" t="s">
        <v>58</v>
      </c>
      <c r="Q3187" t="s">
        <v>60</v>
      </c>
      <c r="R3187" t="s">
        <v>71</v>
      </c>
    </row>
    <row r="3188" spans="1:18" x14ac:dyDescent="0.25">
      <c r="A3188" t="s">
        <v>28</v>
      </c>
      <c r="B3188" t="s">
        <v>36</v>
      </c>
      <c r="C3188" t="s">
        <v>53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7.7073210000000003</v>
      </c>
      <c r="H3188">
        <v>8.3677720000000004</v>
      </c>
      <c r="I3188">
        <v>85.273300000000006</v>
      </c>
      <c r="J3188">
        <v>-1.0744180000000001</v>
      </c>
      <c r="K3188">
        <v>-4.9443300000000003E-2</v>
      </c>
      <c r="L3188">
        <v>0.66045089999999995</v>
      </c>
      <c r="M3188">
        <v>1.3703449999999999</v>
      </c>
      <c r="N3188">
        <v>2.3953199999999999</v>
      </c>
      <c r="O3188">
        <v>3540</v>
      </c>
      <c r="P3188" t="s">
        <v>58</v>
      </c>
      <c r="Q3188" t="s">
        <v>60</v>
      </c>
      <c r="R3188" t="s">
        <v>71</v>
      </c>
    </row>
    <row r="3189" spans="1:18" x14ac:dyDescent="0.25">
      <c r="A3189" t="s">
        <v>29</v>
      </c>
      <c r="B3189" t="s">
        <v>36</v>
      </c>
      <c r="C3189" t="s">
        <v>53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3.501979</v>
      </c>
      <c r="H3189">
        <v>3.8020679999999998</v>
      </c>
      <c r="I3189">
        <v>85.273300000000006</v>
      </c>
      <c r="J3189">
        <v>-0.4881838</v>
      </c>
      <c r="K3189">
        <v>-2.2465599999999999E-2</v>
      </c>
      <c r="L3189">
        <v>0.30008940000000001</v>
      </c>
      <c r="M3189">
        <v>0.62264439999999999</v>
      </c>
      <c r="N3189">
        <v>1.088363</v>
      </c>
      <c r="O3189">
        <v>3540</v>
      </c>
      <c r="P3189" t="s">
        <v>58</v>
      </c>
      <c r="Q3189" t="s">
        <v>60</v>
      </c>
      <c r="R3189" t="s">
        <v>71</v>
      </c>
    </row>
    <row r="3190" spans="1:18" x14ac:dyDescent="0.25">
      <c r="A3190" t="s">
        <v>43</v>
      </c>
      <c r="B3190" t="s">
        <v>36</v>
      </c>
      <c r="C3190" t="s">
        <v>53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27.283909999999999</v>
      </c>
      <c r="H3190">
        <v>29.62191</v>
      </c>
      <c r="I3190">
        <v>85.273300000000006</v>
      </c>
      <c r="J3190">
        <v>-3.8034400000000002</v>
      </c>
      <c r="K3190">
        <v>-0.1750293</v>
      </c>
      <c r="L3190">
        <v>2.337996</v>
      </c>
      <c r="M3190">
        <v>4.8510220000000004</v>
      </c>
      <c r="N3190">
        <v>8.4794319999999992</v>
      </c>
      <c r="O3190">
        <v>3540</v>
      </c>
      <c r="P3190" t="s">
        <v>58</v>
      </c>
      <c r="Q3190" t="s">
        <v>60</v>
      </c>
      <c r="R3190" t="s">
        <v>71</v>
      </c>
    </row>
    <row r="3191" spans="1:18" x14ac:dyDescent="0.25">
      <c r="A3191" t="s">
        <v>30</v>
      </c>
      <c r="B3191" t="s">
        <v>36</v>
      </c>
      <c r="C3191" t="s">
        <v>53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0.94588640000000002</v>
      </c>
      <c r="H3191">
        <v>1.020362</v>
      </c>
      <c r="I3191">
        <v>85.537800000000004</v>
      </c>
      <c r="J3191">
        <v>-0.12463009999999999</v>
      </c>
      <c r="K3191">
        <v>-6.9968000000000001E-3</v>
      </c>
      <c r="L3191">
        <v>7.4475600000000003E-2</v>
      </c>
      <c r="M3191">
        <v>0.15594810000000001</v>
      </c>
      <c r="N3191">
        <v>0.27358139999999997</v>
      </c>
      <c r="O3191">
        <v>4674</v>
      </c>
      <c r="P3191" t="s">
        <v>58</v>
      </c>
      <c r="Q3191" t="s">
        <v>60</v>
      </c>
    </row>
    <row r="3192" spans="1:18" x14ac:dyDescent="0.25">
      <c r="A3192" t="s">
        <v>28</v>
      </c>
      <c r="B3192" t="s">
        <v>36</v>
      </c>
      <c r="C3192" t="s">
        <v>53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8.5828360000000004</v>
      </c>
      <c r="H3192">
        <v>9.2586180000000002</v>
      </c>
      <c r="I3192">
        <v>85.537800000000004</v>
      </c>
      <c r="J3192">
        <v>-1.130876</v>
      </c>
      <c r="K3192">
        <v>-6.3488199999999995E-2</v>
      </c>
      <c r="L3192">
        <v>0.67578099999999997</v>
      </c>
      <c r="M3192">
        <v>1.4150499999999999</v>
      </c>
      <c r="N3192">
        <v>2.4824380000000001</v>
      </c>
      <c r="O3192">
        <v>4674</v>
      </c>
      <c r="P3192" t="s">
        <v>58</v>
      </c>
      <c r="Q3192" t="s">
        <v>60</v>
      </c>
    </row>
    <row r="3193" spans="1:18" x14ac:dyDescent="0.25">
      <c r="A3193" t="s">
        <v>29</v>
      </c>
      <c r="B3193" t="s">
        <v>36</v>
      </c>
      <c r="C3193" t="s">
        <v>53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3.6356869999999999</v>
      </c>
      <c r="H3193">
        <v>3.921948</v>
      </c>
      <c r="I3193">
        <v>85.537800000000004</v>
      </c>
      <c r="J3193">
        <v>-0.47903859999999998</v>
      </c>
      <c r="K3193">
        <v>-2.68936E-2</v>
      </c>
      <c r="L3193">
        <v>0.28626069999999998</v>
      </c>
      <c r="M3193">
        <v>0.59941500000000003</v>
      </c>
      <c r="N3193">
        <v>1.0515600000000001</v>
      </c>
      <c r="O3193">
        <v>4674</v>
      </c>
      <c r="P3193" t="s">
        <v>58</v>
      </c>
      <c r="Q3193" t="s">
        <v>60</v>
      </c>
    </row>
    <row r="3194" spans="1:18" x14ac:dyDescent="0.25">
      <c r="A3194" t="s">
        <v>43</v>
      </c>
      <c r="B3194" t="s">
        <v>36</v>
      </c>
      <c r="C3194" t="s">
        <v>53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40.11618</v>
      </c>
      <c r="H3194">
        <v>43.27478</v>
      </c>
      <c r="I3194">
        <v>85.537800000000004</v>
      </c>
      <c r="J3194">
        <v>-5.2857120000000002</v>
      </c>
      <c r="K3194">
        <v>-0.2967437</v>
      </c>
      <c r="L3194">
        <v>3.158601</v>
      </c>
      <c r="M3194">
        <v>6.6139450000000002</v>
      </c>
      <c r="N3194">
        <v>11.60291</v>
      </c>
      <c r="O3194">
        <v>4674</v>
      </c>
      <c r="P3194" t="s">
        <v>58</v>
      </c>
      <c r="Q3194" t="s">
        <v>60</v>
      </c>
    </row>
    <row r="3195" spans="1:18" x14ac:dyDescent="0.25">
      <c r="A3195" t="s">
        <v>30</v>
      </c>
      <c r="B3195" t="s">
        <v>36</v>
      </c>
      <c r="C3195" t="s">
        <v>48</v>
      </c>
      <c r="D3195" t="s">
        <v>47</v>
      </c>
      <c r="E3195">
        <v>15</v>
      </c>
      <c r="F3195" t="str">
        <f t="shared" si="49"/>
        <v>Average Per Ton1-in-2August Monthly System Peak Day30% Cycling15</v>
      </c>
      <c r="G3195">
        <v>1.023058</v>
      </c>
      <c r="H3195">
        <v>1.0965590000000001</v>
      </c>
      <c r="I3195">
        <v>82.567800000000005</v>
      </c>
      <c r="J3195">
        <v>-0.1376192</v>
      </c>
      <c r="K3195">
        <v>-1.28877E-2</v>
      </c>
      <c r="L3195">
        <v>7.3500999999999997E-2</v>
      </c>
      <c r="M3195">
        <v>0.1598897</v>
      </c>
      <c r="N3195">
        <v>0.28462120000000002</v>
      </c>
      <c r="O3195">
        <v>1134</v>
      </c>
      <c r="P3195" t="s">
        <v>58</v>
      </c>
      <c r="Q3195" t="s">
        <v>60</v>
      </c>
      <c r="R3195" t="s">
        <v>66</v>
      </c>
    </row>
    <row r="3196" spans="1:18" x14ac:dyDescent="0.25">
      <c r="A3196" t="s">
        <v>28</v>
      </c>
      <c r="B3196" t="s">
        <v>36</v>
      </c>
      <c r="C3196" t="s">
        <v>48</v>
      </c>
      <c r="D3196" t="s">
        <v>47</v>
      </c>
      <c r="E3196">
        <v>15</v>
      </c>
      <c r="F3196" t="str">
        <f t="shared" si="49"/>
        <v>Average Per Premise1-in-2August Monthly System Peak Day30% Cycling15</v>
      </c>
      <c r="G3196">
        <v>11.31724</v>
      </c>
      <c r="H3196">
        <v>12.130319999999999</v>
      </c>
      <c r="I3196">
        <v>82.567800000000005</v>
      </c>
      <c r="J3196">
        <v>-1.522367</v>
      </c>
      <c r="K3196">
        <v>-0.14256540000000001</v>
      </c>
      <c r="L3196">
        <v>0.81308080000000005</v>
      </c>
      <c r="M3196">
        <v>1.7687269999999999</v>
      </c>
      <c r="N3196">
        <v>3.1485280000000002</v>
      </c>
      <c r="O3196">
        <v>1134</v>
      </c>
      <c r="P3196" t="s">
        <v>58</v>
      </c>
      <c r="Q3196" t="s">
        <v>60</v>
      </c>
      <c r="R3196" t="s">
        <v>66</v>
      </c>
    </row>
    <row r="3197" spans="1:18" x14ac:dyDescent="0.25">
      <c r="A3197" t="s">
        <v>29</v>
      </c>
      <c r="B3197" t="s">
        <v>36</v>
      </c>
      <c r="C3197" t="s">
        <v>48</v>
      </c>
      <c r="D3197" t="s">
        <v>47</v>
      </c>
      <c r="E3197">
        <v>15</v>
      </c>
      <c r="F3197" t="str">
        <f t="shared" si="49"/>
        <v>Average Per Device1-in-2August Monthly System Peak Day30% Cycling15</v>
      </c>
      <c r="G3197">
        <v>3.9573700000000001</v>
      </c>
      <c r="H3197">
        <v>4.2416850000000004</v>
      </c>
      <c r="I3197">
        <v>82.567800000000005</v>
      </c>
      <c r="J3197">
        <v>-0.53233540000000001</v>
      </c>
      <c r="K3197">
        <v>-4.9851699999999999E-2</v>
      </c>
      <c r="L3197">
        <v>0.28431499999999998</v>
      </c>
      <c r="M3197">
        <v>0.61848179999999997</v>
      </c>
      <c r="N3197">
        <v>1.100965</v>
      </c>
      <c r="O3197">
        <v>1134</v>
      </c>
      <c r="P3197" t="s">
        <v>58</v>
      </c>
      <c r="Q3197" t="s">
        <v>60</v>
      </c>
      <c r="R3197" t="s">
        <v>66</v>
      </c>
    </row>
    <row r="3198" spans="1:18" x14ac:dyDescent="0.25">
      <c r="A3198" t="s">
        <v>43</v>
      </c>
      <c r="B3198" t="s">
        <v>36</v>
      </c>
      <c r="C3198" t="s">
        <v>48</v>
      </c>
      <c r="D3198" t="s">
        <v>47</v>
      </c>
      <c r="E3198">
        <v>15</v>
      </c>
      <c r="F3198" t="str">
        <f t="shared" si="49"/>
        <v>Aggregate1-in-2August Monthly System Peak Day30% Cycling15</v>
      </c>
      <c r="G3198">
        <v>12.83375</v>
      </c>
      <c r="H3198">
        <v>13.75578</v>
      </c>
      <c r="I3198">
        <v>82.567800000000005</v>
      </c>
      <c r="J3198">
        <v>-1.726364</v>
      </c>
      <c r="K3198">
        <v>-0.16166920000000001</v>
      </c>
      <c r="L3198">
        <v>0.92203360000000001</v>
      </c>
      <c r="M3198">
        <v>2.0057360000000002</v>
      </c>
      <c r="N3198">
        <v>3.5704310000000001</v>
      </c>
      <c r="O3198">
        <v>1134</v>
      </c>
      <c r="P3198" t="s">
        <v>58</v>
      </c>
      <c r="Q3198" t="s">
        <v>60</v>
      </c>
      <c r="R3198" t="s">
        <v>66</v>
      </c>
    </row>
    <row r="3199" spans="1:18" x14ac:dyDescent="0.25">
      <c r="A3199" t="s">
        <v>30</v>
      </c>
      <c r="B3199" t="s">
        <v>36</v>
      </c>
      <c r="C3199" t="s">
        <v>48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0.89334360000000002</v>
      </c>
      <c r="H3199">
        <v>0.97872009999999998</v>
      </c>
      <c r="I3199">
        <v>82.109899999999996</v>
      </c>
      <c r="J3199">
        <v>-0.14073169999999999</v>
      </c>
      <c r="K3199">
        <v>-7.1450999999999997E-3</v>
      </c>
      <c r="L3199">
        <v>8.5376499999999994E-2</v>
      </c>
      <c r="M3199">
        <v>0.1778981</v>
      </c>
      <c r="N3199">
        <v>0.3114847</v>
      </c>
      <c r="O3199">
        <v>3540</v>
      </c>
      <c r="P3199" t="s">
        <v>58</v>
      </c>
      <c r="Q3199" t="s">
        <v>60</v>
      </c>
      <c r="R3199" t="s">
        <v>66</v>
      </c>
    </row>
    <row r="3200" spans="1:18" x14ac:dyDescent="0.25">
      <c r="A3200" t="s">
        <v>28</v>
      </c>
      <c r="B3200" t="s">
        <v>36</v>
      </c>
      <c r="C3200" t="s">
        <v>48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7.5370689999999998</v>
      </c>
      <c r="H3200">
        <v>8.2573830000000008</v>
      </c>
      <c r="I3200">
        <v>82.109899999999996</v>
      </c>
      <c r="J3200">
        <v>-1.1873419999999999</v>
      </c>
      <c r="K3200">
        <v>-6.0283000000000003E-2</v>
      </c>
      <c r="L3200">
        <v>0.72031460000000003</v>
      </c>
      <c r="M3200">
        <v>1.500912</v>
      </c>
      <c r="N3200">
        <v>2.6279710000000001</v>
      </c>
      <c r="O3200">
        <v>3540</v>
      </c>
      <c r="P3200" t="s">
        <v>58</v>
      </c>
      <c r="Q3200" t="s">
        <v>60</v>
      </c>
      <c r="R3200" t="s">
        <v>66</v>
      </c>
    </row>
    <row r="3201" spans="1:18" x14ac:dyDescent="0.25">
      <c r="A3201" t="s">
        <v>29</v>
      </c>
      <c r="B3201" t="s">
        <v>36</v>
      </c>
      <c r="C3201" t="s">
        <v>48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3.4246210000000001</v>
      </c>
      <c r="H3201">
        <v>3.7519110000000002</v>
      </c>
      <c r="I3201">
        <v>82.109899999999996</v>
      </c>
      <c r="J3201">
        <v>-0.53949320000000001</v>
      </c>
      <c r="K3201">
        <v>-2.73908E-2</v>
      </c>
      <c r="L3201">
        <v>0.32728970000000002</v>
      </c>
      <c r="M3201">
        <v>0.68197019999999997</v>
      </c>
      <c r="N3201">
        <v>1.194072</v>
      </c>
      <c r="O3201">
        <v>3540</v>
      </c>
      <c r="P3201" t="s">
        <v>58</v>
      </c>
      <c r="Q3201" t="s">
        <v>60</v>
      </c>
      <c r="R3201" t="s">
        <v>66</v>
      </c>
    </row>
    <row r="3202" spans="1:18" x14ac:dyDescent="0.25">
      <c r="A3202" t="s">
        <v>43</v>
      </c>
      <c r="B3202" t="s">
        <v>36</v>
      </c>
      <c r="C3202" t="s">
        <v>48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26.68122</v>
      </c>
      <c r="H3202">
        <v>29.23114</v>
      </c>
      <c r="I3202">
        <v>82.109899999999996</v>
      </c>
      <c r="J3202">
        <v>-4.2031910000000003</v>
      </c>
      <c r="K3202">
        <v>-0.21340190000000001</v>
      </c>
      <c r="L3202">
        <v>2.5499139999999998</v>
      </c>
      <c r="M3202">
        <v>5.3132299999999999</v>
      </c>
      <c r="N3202">
        <v>9.3030190000000008</v>
      </c>
      <c r="O3202">
        <v>3540</v>
      </c>
      <c r="P3202" t="s">
        <v>58</v>
      </c>
      <c r="Q3202" t="s">
        <v>60</v>
      </c>
      <c r="R3202" t="s">
        <v>66</v>
      </c>
    </row>
    <row r="3203" spans="1:18" x14ac:dyDescent="0.25">
      <c r="A3203" t="s">
        <v>30</v>
      </c>
      <c r="B3203" t="s">
        <v>36</v>
      </c>
      <c r="C3203" t="s">
        <v>48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0.92481230000000003</v>
      </c>
      <c r="H3203">
        <v>1.0073080000000001</v>
      </c>
      <c r="I3203">
        <v>82.221000000000004</v>
      </c>
      <c r="J3203">
        <v>-0.13997660000000001</v>
      </c>
      <c r="K3203">
        <v>-8.5383000000000004E-3</v>
      </c>
      <c r="L3203">
        <v>8.2495499999999999E-2</v>
      </c>
      <c r="M3203">
        <v>0.1735293</v>
      </c>
      <c r="N3203">
        <v>0.30496760000000001</v>
      </c>
      <c r="O3203">
        <v>4674</v>
      </c>
      <c r="P3203" t="s">
        <v>58</v>
      </c>
      <c r="Q3203" t="s">
        <v>60</v>
      </c>
    </row>
    <row r="3204" spans="1:18" x14ac:dyDescent="0.25">
      <c r="A3204" t="s">
        <v>28</v>
      </c>
      <c r="B3204" t="s">
        <v>36</v>
      </c>
      <c r="C3204" t="s">
        <v>48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8.3916129999999995</v>
      </c>
      <c r="H3204">
        <v>9.1401649999999997</v>
      </c>
      <c r="I3204">
        <v>82.221000000000004</v>
      </c>
      <c r="J3204">
        <v>-1.270127</v>
      </c>
      <c r="K3204">
        <v>-7.7475100000000005E-2</v>
      </c>
      <c r="L3204">
        <v>0.7485522</v>
      </c>
      <c r="M3204">
        <v>1.5745800000000001</v>
      </c>
      <c r="N3204">
        <v>2.7672319999999999</v>
      </c>
      <c r="O3204">
        <v>4674</v>
      </c>
      <c r="P3204" t="s">
        <v>58</v>
      </c>
      <c r="Q3204" t="s">
        <v>60</v>
      </c>
    </row>
    <row r="3205" spans="1:18" x14ac:dyDescent="0.25">
      <c r="A3205" t="s">
        <v>29</v>
      </c>
      <c r="B3205" t="s">
        <v>36</v>
      </c>
      <c r="C3205" t="s">
        <v>48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3.5546850000000001</v>
      </c>
      <c r="H3205">
        <v>3.871772</v>
      </c>
      <c r="I3205">
        <v>82.221000000000004</v>
      </c>
      <c r="J3205">
        <v>-0.53802570000000005</v>
      </c>
      <c r="K3205">
        <v>-3.2818399999999998E-2</v>
      </c>
      <c r="L3205">
        <v>0.31708649999999999</v>
      </c>
      <c r="M3205">
        <v>0.66699160000000002</v>
      </c>
      <c r="N3205">
        <v>1.172199</v>
      </c>
      <c r="O3205">
        <v>4674</v>
      </c>
      <c r="P3205" t="s">
        <v>58</v>
      </c>
      <c r="Q3205" t="s">
        <v>60</v>
      </c>
    </row>
    <row r="3206" spans="1:18" x14ac:dyDescent="0.25">
      <c r="A3206" t="s">
        <v>43</v>
      </c>
      <c r="B3206" t="s">
        <v>36</v>
      </c>
      <c r="C3206" t="s">
        <v>48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39.2224</v>
      </c>
      <c r="H3206">
        <v>42.721130000000002</v>
      </c>
      <c r="I3206">
        <v>82.221000000000004</v>
      </c>
      <c r="J3206">
        <v>-5.9365759999999996</v>
      </c>
      <c r="K3206">
        <v>-0.36211860000000001</v>
      </c>
      <c r="L3206">
        <v>3.4987330000000001</v>
      </c>
      <c r="M3206">
        <v>7.359585</v>
      </c>
      <c r="N3206">
        <v>12.93404</v>
      </c>
      <c r="O3206">
        <v>4674</v>
      </c>
      <c r="P3206" t="s">
        <v>58</v>
      </c>
      <c r="Q3206" t="s">
        <v>60</v>
      </c>
    </row>
    <row r="3207" spans="1:18" x14ac:dyDescent="0.25">
      <c r="A3207" t="s">
        <v>30</v>
      </c>
      <c r="B3207" t="s">
        <v>36</v>
      </c>
      <c r="C3207" t="s">
        <v>37</v>
      </c>
      <c r="D3207" t="s">
        <v>47</v>
      </c>
      <c r="E3207">
        <v>15</v>
      </c>
      <c r="F3207" t="str">
        <f t="shared" si="50"/>
        <v>Average Per Ton1-in-2August Typical Event Day30% Cycling15</v>
      </c>
      <c r="G3207">
        <v>0.99689640000000002</v>
      </c>
      <c r="H3207">
        <v>1.070371</v>
      </c>
      <c r="I3207">
        <v>81.838399999999993</v>
      </c>
      <c r="J3207">
        <v>-0.14333419999999999</v>
      </c>
      <c r="K3207">
        <v>-1.5241899999999999E-2</v>
      </c>
      <c r="L3207">
        <v>7.3474399999999995E-2</v>
      </c>
      <c r="M3207">
        <v>0.16219069999999999</v>
      </c>
      <c r="N3207">
        <v>0.29028300000000001</v>
      </c>
      <c r="O3207">
        <v>1134</v>
      </c>
      <c r="P3207" t="s">
        <v>58</v>
      </c>
      <c r="Q3207" t="s">
        <v>60</v>
      </c>
      <c r="R3207" t="s">
        <v>66</v>
      </c>
    </row>
    <row r="3208" spans="1:18" x14ac:dyDescent="0.25">
      <c r="A3208" t="s">
        <v>28</v>
      </c>
      <c r="B3208" t="s">
        <v>36</v>
      </c>
      <c r="C3208" t="s">
        <v>37</v>
      </c>
      <c r="D3208" t="s">
        <v>47</v>
      </c>
      <c r="E3208">
        <v>15</v>
      </c>
      <c r="F3208" t="str">
        <f t="shared" si="50"/>
        <v>Average Per Premise1-in-2August Typical Event Day30% Cycling15</v>
      </c>
      <c r="G3208">
        <v>11.027839999999999</v>
      </c>
      <c r="H3208">
        <v>11.840619999999999</v>
      </c>
      <c r="I3208">
        <v>81.838399999999993</v>
      </c>
      <c r="J3208">
        <v>-1.5855870000000001</v>
      </c>
      <c r="K3208">
        <v>-0.1686087</v>
      </c>
      <c r="L3208">
        <v>0.81278620000000001</v>
      </c>
      <c r="M3208">
        <v>1.794181</v>
      </c>
      <c r="N3208">
        <v>3.21116</v>
      </c>
      <c r="O3208">
        <v>1134</v>
      </c>
      <c r="P3208" t="s">
        <v>58</v>
      </c>
      <c r="Q3208" t="s">
        <v>60</v>
      </c>
      <c r="R3208" t="s">
        <v>66</v>
      </c>
    </row>
    <row r="3209" spans="1:18" x14ac:dyDescent="0.25">
      <c r="A3209" t="s">
        <v>29</v>
      </c>
      <c r="B3209" t="s">
        <v>36</v>
      </c>
      <c r="C3209" t="s">
        <v>37</v>
      </c>
      <c r="D3209" t="s">
        <v>47</v>
      </c>
      <c r="E3209">
        <v>15</v>
      </c>
      <c r="F3209" t="str">
        <f t="shared" si="50"/>
        <v>Average Per Device1-in-2August Typical Event Day30% Cycling15</v>
      </c>
      <c r="G3209">
        <v>3.8561719999999999</v>
      </c>
      <c r="H3209">
        <v>4.1403840000000001</v>
      </c>
      <c r="I3209">
        <v>81.838399999999993</v>
      </c>
      <c r="J3209">
        <v>-0.55444210000000005</v>
      </c>
      <c r="K3209">
        <v>-5.8958499999999997E-2</v>
      </c>
      <c r="L3209">
        <v>0.28421200000000002</v>
      </c>
      <c r="M3209">
        <v>0.62738249999999995</v>
      </c>
      <c r="N3209">
        <v>1.1228659999999999</v>
      </c>
      <c r="O3209">
        <v>1134</v>
      </c>
      <c r="P3209" t="s">
        <v>58</v>
      </c>
      <c r="Q3209" t="s">
        <v>60</v>
      </c>
      <c r="R3209" t="s">
        <v>66</v>
      </c>
    </row>
    <row r="3210" spans="1:18" x14ac:dyDescent="0.25">
      <c r="A3210" t="s">
        <v>43</v>
      </c>
      <c r="B3210" t="s">
        <v>36</v>
      </c>
      <c r="C3210" t="s">
        <v>37</v>
      </c>
      <c r="D3210" t="s">
        <v>47</v>
      </c>
      <c r="E3210">
        <v>15</v>
      </c>
      <c r="F3210" t="str">
        <f t="shared" si="50"/>
        <v>Aggregate1-in-2August Typical Event Day30% Cycling15</v>
      </c>
      <c r="G3210">
        <v>12.505570000000001</v>
      </c>
      <c r="H3210">
        <v>13.42727</v>
      </c>
      <c r="I3210">
        <v>81.838399999999993</v>
      </c>
      <c r="J3210">
        <v>-1.7980560000000001</v>
      </c>
      <c r="K3210">
        <v>-0.19120229999999999</v>
      </c>
      <c r="L3210">
        <v>0.9216995</v>
      </c>
      <c r="M3210">
        <v>2.034602</v>
      </c>
      <c r="N3210">
        <v>3.6414550000000001</v>
      </c>
      <c r="O3210">
        <v>1134</v>
      </c>
      <c r="P3210" t="s">
        <v>58</v>
      </c>
      <c r="Q3210" t="s">
        <v>60</v>
      </c>
      <c r="R3210" t="s">
        <v>66</v>
      </c>
    </row>
    <row r="3211" spans="1:18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0.84406040000000004</v>
      </c>
      <c r="H3211">
        <v>0.92649570000000003</v>
      </c>
      <c r="I3211">
        <v>81.200400000000002</v>
      </c>
      <c r="J3211">
        <v>-0.148669</v>
      </c>
      <c r="K3211">
        <v>-1.2130699999999999E-2</v>
      </c>
      <c r="L3211">
        <v>8.2435400000000006E-2</v>
      </c>
      <c r="M3211">
        <v>0.1770014</v>
      </c>
      <c r="N3211">
        <v>0.31353979999999998</v>
      </c>
      <c r="O3211">
        <v>3540</v>
      </c>
      <c r="P3211" t="s">
        <v>58</v>
      </c>
      <c r="Q3211" t="s">
        <v>60</v>
      </c>
      <c r="R3211" t="s">
        <v>66</v>
      </c>
    </row>
    <row r="3212" spans="1:18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7.12127</v>
      </c>
      <c r="H3212">
        <v>7.8167710000000001</v>
      </c>
      <c r="I3212">
        <v>81.200400000000002</v>
      </c>
      <c r="J3212">
        <v>-1.2543089999999999</v>
      </c>
      <c r="K3212">
        <v>-0.10234550000000001</v>
      </c>
      <c r="L3212">
        <v>0.69550069999999997</v>
      </c>
      <c r="M3212">
        <v>1.493347</v>
      </c>
      <c r="N3212">
        <v>2.6453099999999998</v>
      </c>
      <c r="O3212">
        <v>3540</v>
      </c>
      <c r="P3212" t="s">
        <v>58</v>
      </c>
      <c r="Q3212" t="s">
        <v>60</v>
      </c>
      <c r="R3212" t="s">
        <v>66</v>
      </c>
    </row>
    <row r="3213" spans="1:18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3.2356950000000002</v>
      </c>
      <c r="H3213">
        <v>3.5517099999999999</v>
      </c>
      <c r="I3213">
        <v>81.200400000000002</v>
      </c>
      <c r="J3213">
        <v>-0.56992080000000001</v>
      </c>
      <c r="K3213">
        <v>-4.6502799999999997E-2</v>
      </c>
      <c r="L3213">
        <v>0.31601499999999999</v>
      </c>
      <c r="M3213">
        <v>0.67853269999999999</v>
      </c>
      <c r="N3213">
        <v>1.201951</v>
      </c>
      <c r="O3213">
        <v>3540</v>
      </c>
      <c r="P3213" t="s">
        <v>58</v>
      </c>
      <c r="Q3213" t="s">
        <v>60</v>
      </c>
      <c r="R3213" t="s">
        <v>66</v>
      </c>
    </row>
    <row r="3214" spans="1:18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25.209299999999999</v>
      </c>
      <c r="H3214">
        <v>27.67137</v>
      </c>
      <c r="I3214">
        <v>81.200400000000002</v>
      </c>
      <c r="J3214">
        <v>-4.4402530000000002</v>
      </c>
      <c r="K3214">
        <v>-0.36230319999999999</v>
      </c>
      <c r="L3214">
        <v>2.4620730000000002</v>
      </c>
      <c r="M3214">
        <v>5.286448</v>
      </c>
      <c r="N3214">
        <v>9.3643990000000006</v>
      </c>
      <c r="O3214">
        <v>3540</v>
      </c>
      <c r="P3214" t="s">
        <v>58</v>
      </c>
      <c r="Q3214" t="s">
        <v>60</v>
      </c>
      <c r="R3214" t="s">
        <v>66</v>
      </c>
    </row>
    <row r="3215" spans="1:18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0.88113839999999999</v>
      </c>
      <c r="H3215">
        <v>0.96139980000000003</v>
      </c>
      <c r="I3215">
        <v>81.355199999999996</v>
      </c>
      <c r="J3215">
        <v>-0.1473748</v>
      </c>
      <c r="K3215">
        <v>-1.2885499999999999E-2</v>
      </c>
      <c r="L3215">
        <v>8.0261399999999997E-2</v>
      </c>
      <c r="M3215">
        <v>0.17340829999999999</v>
      </c>
      <c r="N3215">
        <v>0.3078977</v>
      </c>
      <c r="O3215">
        <v>4674</v>
      </c>
      <c r="P3215" t="s">
        <v>58</v>
      </c>
      <c r="Q3215" t="s">
        <v>60</v>
      </c>
    </row>
    <row r="3216" spans="1:18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7.995323</v>
      </c>
      <c r="H3216">
        <v>8.7236030000000007</v>
      </c>
      <c r="I3216">
        <v>81.355199999999996</v>
      </c>
      <c r="J3216">
        <v>-1.3372580000000001</v>
      </c>
      <c r="K3216">
        <v>-0.11692080000000001</v>
      </c>
      <c r="L3216">
        <v>0.7282807</v>
      </c>
      <c r="M3216">
        <v>1.573482</v>
      </c>
      <c r="N3216">
        <v>2.7938190000000001</v>
      </c>
      <c r="O3216">
        <v>4674</v>
      </c>
      <c r="P3216" t="s">
        <v>58</v>
      </c>
      <c r="Q3216" t="s">
        <v>60</v>
      </c>
    </row>
    <row r="3217" spans="1:18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3.3868170000000002</v>
      </c>
      <c r="H3217">
        <v>3.695316</v>
      </c>
      <c r="I3217">
        <v>81.355199999999996</v>
      </c>
      <c r="J3217">
        <v>-0.56646200000000002</v>
      </c>
      <c r="K3217">
        <v>-4.9527599999999998E-2</v>
      </c>
      <c r="L3217">
        <v>0.30849949999999998</v>
      </c>
      <c r="M3217">
        <v>0.66652670000000003</v>
      </c>
      <c r="N3217">
        <v>1.1834610000000001</v>
      </c>
      <c r="O3217">
        <v>4674</v>
      </c>
      <c r="P3217" t="s">
        <v>58</v>
      </c>
      <c r="Q3217" t="s">
        <v>60</v>
      </c>
    </row>
    <row r="3218" spans="1:18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37.370139999999999</v>
      </c>
      <c r="H3218">
        <v>40.774120000000003</v>
      </c>
      <c r="I3218">
        <v>81.355199999999996</v>
      </c>
      <c r="J3218">
        <v>-6.2503419999999998</v>
      </c>
      <c r="K3218">
        <v>-0.54648790000000003</v>
      </c>
      <c r="L3218">
        <v>3.4039839999999999</v>
      </c>
      <c r="M3218">
        <v>7.3544559999999999</v>
      </c>
      <c r="N3218">
        <v>13.058310000000001</v>
      </c>
      <c r="O3218">
        <v>4674</v>
      </c>
      <c r="P3218" t="s">
        <v>58</v>
      </c>
      <c r="Q3218" t="s">
        <v>60</v>
      </c>
    </row>
    <row r="3219" spans="1:18" x14ac:dyDescent="0.25">
      <c r="A3219" t="s">
        <v>30</v>
      </c>
      <c r="B3219" t="s">
        <v>36</v>
      </c>
      <c r="C3219" t="s">
        <v>49</v>
      </c>
      <c r="D3219" t="s">
        <v>47</v>
      </c>
      <c r="E3219">
        <v>15</v>
      </c>
      <c r="F3219" t="str">
        <f t="shared" si="50"/>
        <v>Average Per Ton1-in-2July Monthly System Peak Day30% Cycling15</v>
      </c>
      <c r="G3219">
        <v>0.9920544</v>
      </c>
      <c r="H3219">
        <v>1.0655239999999999</v>
      </c>
      <c r="I3219">
        <v>79.320499999999996</v>
      </c>
      <c r="J3219">
        <v>-0.14460239999999999</v>
      </c>
      <c r="K3219">
        <v>-1.5763800000000001E-2</v>
      </c>
      <c r="L3219">
        <v>7.3469499999999993E-2</v>
      </c>
      <c r="M3219">
        <v>0.16270270000000001</v>
      </c>
      <c r="N3219">
        <v>0.29154140000000001</v>
      </c>
      <c r="O3219">
        <v>1134</v>
      </c>
      <c r="P3219" t="s">
        <v>58</v>
      </c>
      <c r="Q3219" t="s">
        <v>60</v>
      </c>
      <c r="R3219" t="s">
        <v>67</v>
      </c>
    </row>
    <row r="3220" spans="1:18" x14ac:dyDescent="0.25">
      <c r="A3220" t="s">
        <v>28</v>
      </c>
      <c r="B3220" t="s">
        <v>36</v>
      </c>
      <c r="C3220" t="s">
        <v>49</v>
      </c>
      <c r="D3220" t="s">
        <v>47</v>
      </c>
      <c r="E3220">
        <v>15</v>
      </c>
      <c r="F3220" t="str">
        <f t="shared" si="50"/>
        <v>Average Per Premise1-in-2July Monthly System Peak Day30% Cycling15</v>
      </c>
      <c r="G3220">
        <v>10.974270000000001</v>
      </c>
      <c r="H3220">
        <v>11.78701</v>
      </c>
      <c r="I3220">
        <v>79.320499999999996</v>
      </c>
      <c r="J3220">
        <v>-1.5996170000000001</v>
      </c>
      <c r="K3220">
        <v>-0.1743817</v>
      </c>
      <c r="L3220">
        <v>0.81273169999999995</v>
      </c>
      <c r="M3220">
        <v>1.7998449999999999</v>
      </c>
      <c r="N3220">
        <v>3.2250800000000002</v>
      </c>
      <c r="O3220">
        <v>1134</v>
      </c>
      <c r="P3220" t="s">
        <v>58</v>
      </c>
      <c r="Q3220" t="s">
        <v>60</v>
      </c>
      <c r="R3220" t="s">
        <v>67</v>
      </c>
    </row>
    <row r="3221" spans="1:18" x14ac:dyDescent="0.25">
      <c r="A3221" t="s">
        <v>29</v>
      </c>
      <c r="B3221" t="s">
        <v>36</v>
      </c>
      <c r="C3221" t="s">
        <v>49</v>
      </c>
      <c r="D3221" t="s">
        <v>47</v>
      </c>
      <c r="E3221">
        <v>15</v>
      </c>
      <c r="F3221" t="str">
        <f t="shared" si="50"/>
        <v>Average Per Device1-in-2July Monthly System Peak Day30% Cycling15</v>
      </c>
      <c r="G3221">
        <v>3.8374429999999999</v>
      </c>
      <c r="H3221">
        <v>4.1216350000000004</v>
      </c>
      <c r="I3221">
        <v>79.320499999999996</v>
      </c>
      <c r="J3221">
        <v>-0.55934799999999996</v>
      </c>
      <c r="K3221">
        <v>-6.0977099999999999E-2</v>
      </c>
      <c r="L3221">
        <v>0.28419299999999997</v>
      </c>
      <c r="M3221">
        <v>0.62936309999999995</v>
      </c>
      <c r="N3221">
        <v>1.127734</v>
      </c>
      <c r="O3221">
        <v>1134</v>
      </c>
      <c r="P3221" t="s">
        <v>58</v>
      </c>
      <c r="Q3221" t="s">
        <v>60</v>
      </c>
      <c r="R3221" t="s">
        <v>67</v>
      </c>
    </row>
    <row r="3222" spans="1:18" x14ac:dyDescent="0.25">
      <c r="A3222" t="s">
        <v>43</v>
      </c>
      <c r="B3222" t="s">
        <v>36</v>
      </c>
      <c r="C3222" t="s">
        <v>49</v>
      </c>
      <c r="D3222" t="s">
        <v>47</v>
      </c>
      <c r="E3222">
        <v>15</v>
      </c>
      <c r="F3222" t="str">
        <f t="shared" si="50"/>
        <v>Aggregate1-in-2July Monthly System Peak Day30% Cycling15</v>
      </c>
      <c r="G3222">
        <v>12.44483</v>
      </c>
      <c r="H3222">
        <v>13.36646</v>
      </c>
      <c r="I3222">
        <v>79.320499999999996</v>
      </c>
      <c r="J3222">
        <v>-1.813965</v>
      </c>
      <c r="K3222">
        <v>-0.19774890000000001</v>
      </c>
      <c r="L3222">
        <v>0.92163779999999995</v>
      </c>
      <c r="M3222">
        <v>2.0410249999999999</v>
      </c>
      <c r="N3222">
        <v>3.657241</v>
      </c>
      <c r="O3222">
        <v>1134</v>
      </c>
      <c r="P3222" t="s">
        <v>58</v>
      </c>
      <c r="Q3222" t="s">
        <v>60</v>
      </c>
      <c r="R3222" t="s">
        <v>67</v>
      </c>
    </row>
    <row r="3223" spans="1:18" x14ac:dyDescent="0.25">
      <c r="A3223" t="s">
        <v>30</v>
      </c>
      <c r="B3223" t="s">
        <v>36</v>
      </c>
      <c r="C3223" t="s">
        <v>49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0.83322300000000005</v>
      </c>
      <c r="H3223">
        <v>0.91501160000000004</v>
      </c>
      <c r="I3223">
        <v>79.129900000000006</v>
      </c>
      <c r="J3223">
        <v>-0.15070749999999999</v>
      </c>
      <c r="K3223">
        <v>-1.33469E-2</v>
      </c>
      <c r="L3223">
        <v>8.1788600000000003E-2</v>
      </c>
      <c r="M3223">
        <v>0.1769242</v>
      </c>
      <c r="N3223">
        <v>0.31428479999999998</v>
      </c>
      <c r="O3223">
        <v>3540</v>
      </c>
      <c r="P3223" t="s">
        <v>58</v>
      </c>
      <c r="Q3223" t="s">
        <v>60</v>
      </c>
      <c r="R3223" t="s">
        <v>67</v>
      </c>
    </row>
    <row r="3224" spans="1:18" x14ac:dyDescent="0.25">
      <c r="A3224" t="s">
        <v>28</v>
      </c>
      <c r="B3224" t="s">
        <v>36</v>
      </c>
      <c r="C3224" t="s">
        <v>49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7.0298360000000004</v>
      </c>
      <c r="H3224">
        <v>7.7198799999999999</v>
      </c>
      <c r="I3224">
        <v>79.129900000000006</v>
      </c>
      <c r="J3224">
        <v>-1.2715080000000001</v>
      </c>
      <c r="K3224">
        <v>-0.1126069</v>
      </c>
      <c r="L3224">
        <v>0.6900442</v>
      </c>
      <c r="M3224">
        <v>1.4926950000000001</v>
      </c>
      <c r="N3224">
        <v>2.6515960000000001</v>
      </c>
      <c r="O3224">
        <v>3540</v>
      </c>
      <c r="P3224" t="s">
        <v>58</v>
      </c>
      <c r="Q3224" t="s">
        <v>60</v>
      </c>
      <c r="R3224" t="s">
        <v>67</v>
      </c>
    </row>
    <row r="3225" spans="1:18" x14ac:dyDescent="0.25">
      <c r="A3225" t="s">
        <v>29</v>
      </c>
      <c r="B3225" t="s">
        <v>36</v>
      </c>
      <c r="C3225" t="s">
        <v>49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3.19415</v>
      </c>
      <c r="H3225">
        <v>3.5076849999999999</v>
      </c>
      <c r="I3225">
        <v>79.129900000000006</v>
      </c>
      <c r="J3225">
        <v>-0.57773540000000001</v>
      </c>
      <c r="K3225">
        <v>-5.1165200000000001E-2</v>
      </c>
      <c r="L3225">
        <v>0.31353569999999997</v>
      </c>
      <c r="M3225">
        <v>0.67823659999999997</v>
      </c>
      <c r="N3225">
        <v>1.204807</v>
      </c>
      <c r="O3225">
        <v>3540</v>
      </c>
      <c r="P3225" t="s">
        <v>58</v>
      </c>
      <c r="Q3225" t="s">
        <v>60</v>
      </c>
      <c r="R3225" t="s">
        <v>67</v>
      </c>
    </row>
    <row r="3226" spans="1:18" x14ac:dyDescent="0.25">
      <c r="A3226" t="s">
        <v>43</v>
      </c>
      <c r="B3226" t="s">
        <v>36</v>
      </c>
      <c r="C3226" t="s">
        <v>49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24.885619999999999</v>
      </c>
      <c r="H3226">
        <v>27.328379999999999</v>
      </c>
      <c r="I3226">
        <v>79.129900000000006</v>
      </c>
      <c r="J3226">
        <v>-4.5011369999999999</v>
      </c>
      <c r="K3226">
        <v>-0.39862839999999999</v>
      </c>
      <c r="L3226">
        <v>2.4427560000000001</v>
      </c>
      <c r="M3226">
        <v>5.284141</v>
      </c>
      <c r="N3226">
        <v>9.3866490000000002</v>
      </c>
      <c r="O3226">
        <v>3540</v>
      </c>
      <c r="P3226" t="s">
        <v>58</v>
      </c>
      <c r="Q3226" t="s">
        <v>60</v>
      </c>
      <c r="R3226" t="s">
        <v>67</v>
      </c>
    </row>
    <row r="3227" spans="1:18" x14ac:dyDescent="0.25">
      <c r="A3227" t="s">
        <v>30</v>
      </c>
      <c r="B3227" t="s">
        <v>36</v>
      </c>
      <c r="C3227" t="s">
        <v>49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0.87175550000000002</v>
      </c>
      <c r="H3227">
        <v>0.95152590000000004</v>
      </c>
      <c r="I3227">
        <v>79.176199999999994</v>
      </c>
      <c r="J3227">
        <v>-0.14922640000000001</v>
      </c>
      <c r="K3227">
        <v>-1.3933299999999999E-2</v>
      </c>
      <c r="L3227">
        <v>7.9770400000000005E-2</v>
      </c>
      <c r="M3227">
        <v>0.17347409999999999</v>
      </c>
      <c r="N3227">
        <v>0.30876730000000002</v>
      </c>
      <c r="O3227">
        <v>4674</v>
      </c>
      <c r="P3227" t="s">
        <v>58</v>
      </c>
      <c r="Q3227" t="s">
        <v>60</v>
      </c>
    </row>
    <row r="3228" spans="1:18" x14ac:dyDescent="0.25">
      <c r="A3228" t="s">
        <v>28</v>
      </c>
      <c r="B3228" t="s">
        <v>36</v>
      </c>
      <c r="C3228" t="s">
        <v>49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7.910183</v>
      </c>
      <c r="H3228">
        <v>8.6340079999999997</v>
      </c>
      <c r="I3228">
        <v>79.176199999999994</v>
      </c>
      <c r="J3228">
        <v>-1.3540589999999999</v>
      </c>
      <c r="K3228">
        <v>-0.12642829999999999</v>
      </c>
      <c r="L3228">
        <v>0.7238251</v>
      </c>
      <c r="M3228">
        <v>1.574079</v>
      </c>
      <c r="N3228">
        <v>2.8017089999999998</v>
      </c>
      <c r="O3228">
        <v>4674</v>
      </c>
      <c r="P3228" t="s">
        <v>58</v>
      </c>
      <c r="Q3228" t="s">
        <v>60</v>
      </c>
    </row>
    <row r="3229" spans="1:18" x14ac:dyDescent="0.25">
      <c r="A3229" t="s">
        <v>29</v>
      </c>
      <c r="B3229" t="s">
        <v>36</v>
      </c>
      <c r="C3229" t="s">
        <v>49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3.350752</v>
      </c>
      <c r="H3229">
        <v>3.6573639999999998</v>
      </c>
      <c r="I3229">
        <v>79.176199999999994</v>
      </c>
      <c r="J3229">
        <v>-0.57357910000000001</v>
      </c>
      <c r="K3229">
        <v>-5.3554999999999998E-2</v>
      </c>
      <c r="L3229">
        <v>0.3066121</v>
      </c>
      <c r="M3229">
        <v>0.66677929999999996</v>
      </c>
      <c r="N3229">
        <v>1.1868030000000001</v>
      </c>
      <c r="O3229">
        <v>4674</v>
      </c>
      <c r="P3229" t="s">
        <v>58</v>
      </c>
      <c r="Q3229" t="s">
        <v>60</v>
      </c>
    </row>
    <row r="3230" spans="1:18" x14ac:dyDescent="0.25">
      <c r="A3230" t="s">
        <v>43</v>
      </c>
      <c r="B3230" t="s">
        <v>36</v>
      </c>
      <c r="C3230" t="s">
        <v>49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36.972200000000001</v>
      </c>
      <c r="H3230">
        <v>40.355350000000001</v>
      </c>
      <c r="I3230">
        <v>79.176199999999994</v>
      </c>
      <c r="J3230">
        <v>-6.3288719999999996</v>
      </c>
      <c r="K3230">
        <v>-0.59092599999999995</v>
      </c>
      <c r="L3230">
        <v>3.3831579999999999</v>
      </c>
      <c r="M3230">
        <v>7.3572430000000004</v>
      </c>
      <c r="N3230">
        <v>13.095190000000001</v>
      </c>
      <c r="O3230">
        <v>4674</v>
      </c>
      <c r="P3230" t="s">
        <v>58</v>
      </c>
      <c r="Q3230" t="s">
        <v>60</v>
      </c>
    </row>
    <row r="3231" spans="1:18" x14ac:dyDescent="0.25">
      <c r="A3231" t="s">
        <v>30</v>
      </c>
      <c r="B3231" t="s">
        <v>36</v>
      </c>
      <c r="C3231" t="s">
        <v>50</v>
      </c>
      <c r="D3231" t="s">
        <v>47</v>
      </c>
      <c r="E3231">
        <v>15</v>
      </c>
      <c r="F3231" t="str">
        <f t="shared" si="50"/>
        <v>Average Per Ton1-in-2June Monthly System Peak Day30% Cycling15</v>
      </c>
      <c r="G3231">
        <v>0.94222159999999999</v>
      </c>
      <c r="H3231">
        <v>1.0156400000000001</v>
      </c>
      <c r="I3231">
        <v>77.629300000000001</v>
      </c>
      <c r="J3231">
        <v>-0.16111030000000001</v>
      </c>
      <c r="K3231">
        <v>-2.2548599999999999E-2</v>
      </c>
      <c r="L3231">
        <v>7.3418800000000006E-2</v>
      </c>
      <c r="M3231">
        <v>0.16938610000000001</v>
      </c>
      <c r="N3231">
        <v>0.30794779999999999</v>
      </c>
      <c r="O3231">
        <v>1134</v>
      </c>
      <c r="P3231" t="s">
        <v>58</v>
      </c>
      <c r="Q3231" t="s">
        <v>60</v>
      </c>
      <c r="R3231" t="s">
        <v>68</v>
      </c>
    </row>
    <row r="3232" spans="1:18" x14ac:dyDescent="0.25">
      <c r="A3232" t="s">
        <v>28</v>
      </c>
      <c r="B3232" t="s">
        <v>36</v>
      </c>
      <c r="C3232" t="s">
        <v>50</v>
      </c>
      <c r="D3232" t="s">
        <v>47</v>
      </c>
      <c r="E3232">
        <v>15</v>
      </c>
      <c r="F3232" t="str">
        <f t="shared" si="50"/>
        <v>Average Per Premise1-in-2June Monthly System Peak Day30% Cycling15</v>
      </c>
      <c r="G3232">
        <v>10.423019999999999</v>
      </c>
      <c r="H3232">
        <v>11.235189999999999</v>
      </c>
      <c r="I3232">
        <v>77.629300000000001</v>
      </c>
      <c r="J3232">
        <v>-1.7822290000000001</v>
      </c>
      <c r="K3232">
        <v>-0.24943660000000001</v>
      </c>
      <c r="L3232">
        <v>0.81217070000000002</v>
      </c>
      <c r="M3232">
        <v>1.8737779999999999</v>
      </c>
      <c r="N3232">
        <v>3.4065699999999999</v>
      </c>
      <c r="O3232">
        <v>1134</v>
      </c>
      <c r="P3232" t="s">
        <v>58</v>
      </c>
      <c r="Q3232" t="s">
        <v>60</v>
      </c>
      <c r="R3232" t="s">
        <v>68</v>
      </c>
    </row>
    <row r="3233" spans="1:18" x14ac:dyDescent="0.25">
      <c r="A3233" t="s">
        <v>29</v>
      </c>
      <c r="B3233" t="s">
        <v>36</v>
      </c>
      <c r="C3233" t="s">
        <v>50</v>
      </c>
      <c r="D3233" t="s">
        <v>47</v>
      </c>
      <c r="E3233">
        <v>15</v>
      </c>
      <c r="F3233" t="str">
        <f t="shared" si="50"/>
        <v>Average Per Device1-in-2June Monthly System Peak Day30% Cycling15</v>
      </c>
      <c r="G3233">
        <v>3.6446809999999998</v>
      </c>
      <c r="H3233">
        <v>3.9286780000000001</v>
      </c>
      <c r="I3233">
        <v>77.629300000000001</v>
      </c>
      <c r="J3233">
        <v>-0.62320310000000001</v>
      </c>
      <c r="K3233">
        <v>-8.7221999999999994E-2</v>
      </c>
      <c r="L3233">
        <v>0.28399679999999999</v>
      </c>
      <c r="M3233">
        <v>0.65521560000000001</v>
      </c>
      <c r="N3233">
        <v>1.1911970000000001</v>
      </c>
      <c r="O3233">
        <v>1134</v>
      </c>
      <c r="P3233" t="s">
        <v>58</v>
      </c>
      <c r="Q3233" t="s">
        <v>60</v>
      </c>
      <c r="R3233" t="s">
        <v>68</v>
      </c>
    </row>
    <row r="3234" spans="1:18" x14ac:dyDescent="0.25">
      <c r="A3234" t="s">
        <v>43</v>
      </c>
      <c r="B3234" t="s">
        <v>36</v>
      </c>
      <c r="C3234" t="s">
        <v>50</v>
      </c>
      <c r="D3234" t="s">
        <v>47</v>
      </c>
      <c r="E3234">
        <v>15</v>
      </c>
      <c r="F3234" t="str">
        <f t="shared" si="50"/>
        <v>Aggregate1-in-2June Monthly System Peak Day30% Cycling15</v>
      </c>
      <c r="G3234">
        <v>11.819699999999999</v>
      </c>
      <c r="H3234">
        <v>12.7407</v>
      </c>
      <c r="I3234">
        <v>77.629300000000001</v>
      </c>
      <c r="J3234">
        <v>-2.021048</v>
      </c>
      <c r="K3234">
        <v>-0.28286109999999998</v>
      </c>
      <c r="L3234">
        <v>0.92100159999999998</v>
      </c>
      <c r="M3234">
        <v>2.1248640000000001</v>
      </c>
      <c r="N3234">
        <v>3.863051</v>
      </c>
      <c r="O3234">
        <v>1134</v>
      </c>
      <c r="P3234" t="s">
        <v>58</v>
      </c>
      <c r="Q3234" t="s">
        <v>60</v>
      </c>
      <c r="R3234" t="s">
        <v>68</v>
      </c>
    </row>
    <row r="3235" spans="1:18" x14ac:dyDescent="0.25">
      <c r="A3235" t="s">
        <v>30</v>
      </c>
      <c r="B3235" t="s">
        <v>36</v>
      </c>
      <c r="C3235" t="s">
        <v>50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0.74837889999999996</v>
      </c>
      <c r="H3235">
        <v>0.82510410000000001</v>
      </c>
      <c r="I3235">
        <v>76.894099999999995</v>
      </c>
      <c r="J3235">
        <v>-0.17002619999999999</v>
      </c>
      <c r="K3235">
        <v>-2.4243399999999998E-2</v>
      </c>
      <c r="L3235">
        <v>7.6725299999999996E-2</v>
      </c>
      <c r="M3235">
        <v>0.17769409999999999</v>
      </c>
      <c r="N3235">
        <v>0.32347690000000001</v>
      </c>
      <c r="O3235">
        <v>3540</v>
      </c>
      <c r="P3235" t="s">
        <v>58</v>
      </c>
      <c r="Q3235" t="s">
        <v>60</v>
      </c>
      <c r="R3235" t="s">
        <v>68</v>
      </c>
    </row>
    <row r="3236" spans="1:18" x14ac:dyDescent="0.25">
      <c r="A3236" t="s">
        <v>28</v>
      </c>
      <c r="B3236" t="s">
        <v>36</v>
      </c>
      <c r="C3236" t="s">
        <v>50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6.3140130000000001</v>
      </c>
      <c r="H3236">
        <v>6.9613379999999996</v>
      </c>
      <c r="I3236">
        <v>76.894099999999995</v>
      </c>
      <c r="J3236">
        <v>-1.4344980000000001</v>
      </c>
      <c r="K3236">
        <v>-0.20453959999999999</v>
      </c>
      <c r="L3236">
        <v>0.6473255</v>
      </c>
      <c r="M3236">
        <v>1.4991909999999999</v>
      </c>
      <c r="N3236">
        <v>2.729149</v>
      </c>
      <c r="O3236">
        <v>3540</v>
      </c>
      <c r="P3236" t="s">
        <v>58</v>
      </c>
      <c r="Q3236" t="s">
        <v>60</v>
      </c>
      <c r="R3236" t="s">
        <v>68</v>
      </c>
    </row>
    <row r="3237" spans="1:18" x14ac:dyDescent="0.25">
      <c r="A3237" t="s">
        <v>29</v>
      </c>
      <c r="B3237" t="s">
        <v>36</v>
      </c>
      <c r="C3237" t="s">
        <v>50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2.8689010000000001</v>
      </c>
      <c r="H3237">
        <v>3.1630259999999999</v>
      </c>
      <c r="I3237">
        <v>76.894099999999995</v>
      </c>
      <c r="J3237">
        <v>-0.65179330000000002</v>
      </c>
      <c r="K3237">
        <v>-9.29368E-2</v>
      </c>
      <c r="L3237">
        <v>0.29412559999999999</v>
      </c>
      <c r="M3237">
        <v>0.68118789999999996</v>
      </c>
      <c r="N3237">
        <v>1.2400450000000001</v>
      </c>
      <c r="O3237">
        <v>3540</v>
      </c>
      <c r="P3237" t="s">
        <v>58</v>
      </c>
      <c r="Q3237" t="s">
        <v>60</v>
      </c>
      <c r="R3237" t="s">
        <v>68</v>
      </c>
    </row>
    <row r="3238" spans="1:18" x14ac:dyDescent="0.25">
      <c r="A3238" t="s">
        <v>43</v>
      </c>
      <c r="B3238" t="s">
        <v>36</v>
      </c>
      <c r="C3238" t="s">
        <v>50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22.351610000000001</v>
      </c>
      <c r="H3238">
        <v>24.643139999999999</v>
      </c>
      <c r="I3238">
        <v>76.894099999999995</v>
      </c>
      <c r="J3238">
        <v>-5.0781219999999996</v>
      </c>
      <c r="K3238">
        <v>-0.7240702</v>
      </c>
      <c r="L3238">
        <v>2.2915320000000001</v>
      </c>
      <c r="M3238">
        <v>5.3071349999999997</v>
      </c>
      <c r="N3238">
        <v>9.6611860000000007</v>
      </c>
      <c r="O3238">
        <v>3540</v>
      </c>
      <c r="P3238" t="s">
        <v>58</v>
      </c>
      <c r="Q3238" t="s">
        <v>60</v>
      </c>
      <c r="R3238" t="s">
        <v>68</v>
      </c>
    </row>
    <row r="3239" spans="1:18" x14ac:dyDescent="0.25">
      <c r="A3239" t="s">
        <v>30</v>
      </c>
      <c r="B3239" t="s">
        <v>36</v>
      </c>
      <c r="C3239" t="s">
        <v>50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0.79540509999999998</v>
      </c>
      <c r="H3239">
        <v>0.8713282</v>
      </c>
      <c r="I3239">
        <v>77.072400000000002</v>
      </c>
      <c r="J3239">
        <v>-0.16786319999999999</v>
      </c>
      <c r="K3239">
        <v>-2.3832200000000001E-2</v>
      </c>
      <c r="L3239">
        <v>7.5923199999999996E-2</v>
      </c>
      <c r="M3239">
        <v>0.17567849999999999</v>
      </c>
      <c r="N3239">
        <v>0.31970949999999998</v>
      </c>
      <c r="O3239">
        <v>4674</v>
      </c>
      <c r="P3239" t="s">
        <v>58</v>
      </c>
      <c r="Q3239" t="s">
        <v>60</v>
      </c>
    </row>
    <row r="3240" spans="1:18" x14ac:dyDescent="0.25">
      <c r="A3240" t="s">
        <v>28</v>
      </c>
      <c r="B3240" t="s">
        <v>36</v>
      </c>
      <c r="C3240" t="s">
        <v>50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7.2173910000000001</v>
      </c>
      <c r="H3240">
        <v>7.9063059999999998</v>
      </c>
      <c r="I3240">
        <v>77.072400000000002</v>
      </c>
      <c r="J3240">
        <v>-1.523166</v>
      </c>
      <c r="K3240">
        <v>-0.21625030000000001</v>
      </c>
      <c r="L3240">
        <v>0.68891579999999997</v>
      </c>
      <c r="M3240">
        <v>1.594082</v>
      </c>
      <c r="N3240">
        <v>2.900998</v>
      </c>
      <c r="O3240">
        <v>4674</v>
      </c>
      <c r="P3240" t="s">
        <v>58</v>
      </c>
      <c r="Q3240" t="s">
        <v>60</v>
      </c>
    </row>
    <row r="3241" spans="1:18" x14ac:dyDescent="0.25">
      <c r="A3241" t="s">
        <v>29</v>
      </c>
      <c r="B3241" t="s">
        <v>36</v>
      </c>
      <c r="C3241" t="s">
        <v>50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3.0572849999999998</v>
      </c>
      <c r="H3241">
        <v>3.34911</v>
      </c>
      <c r="I3241">
        <v>77.072400000000002</v>
      </c>
      <c r="J3241">
        <v>-0.64521289999999998</v>
      </c>
      <c r="K3241">
        <v>-9.1603599999999993E-2</v>
      </c>
      <c r="L3241">
        <v>0.29182459999999999</v>
      </c>
      <c r="M3241">
        <v>0.67525259999999998</v>
      </c>
      <c r="N3241">
        <v>1.2288619999999999</v>
      </c>
      <c r="O3241">
        <v>4674</v>
      </c>
      <c r="P3241" t="s">
        <v>58</v>
      </c>
      <c r="Q3241" t="s">
        <v>60</v>
      </c>
    </row>
    <row r="3242" spans="1:18" x14ac:dyDescent="0.25">
      <c r="A3242" t="s">
        <v>43</v>
      </c>
      <c r="B3242" t="s">
        <v>36</v>
      </c>
      <c r="C3242" t="s">
        <v>50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33.734090000000002</v>
      </c>
      <c r="H3242">
        <v>36.954079999999998</v>
      </c>
      <c r="I3242">
        <v>77.072400000000002</v>
      </c>
      <c r="J3242">
        <v>-7.1192789999999997</v>
      </c>
      <c r="K3242">
        <v>-1.0107539999999999</v>
      </c>
      <c r="L3242">
        <v>3.219992</v>
      </c>
      <c r="M3242">
        <v>7.4507380000000003</v>
      </c>
      <c r="N3242">
        <v>13.55926</v>
      </c>
      <c r="O3242">
        <v>4674</v>
      </c>
      <c r="P3242" t="s">
        <v>58</v>
      </c>
      <c r="Q3242" t="s">
        <v>60</v>
      </c>
    </row>
    <row r="3243" spans="1:18" x14ac:dyDescent="0.25">
      <c r="A3243" t="s">
        <v>30</v>
      </c>
      <c r="B3243" t="s">
        <v>36</v>
      </c>
      <c r="C3243" t="s">
        <v>51</v>
      </c>
      <c r="D3243" t="s">
        <v>47</v>
      </c>
      <c r="E3243">
        <v>15</v>
      </c>
      <c r="F3243" t="str">
        <f t="shared" si="50"/>
        <v>Average Per Ton1-in-2May Monthly System Peak Day30% Cycling15</v>
      </c>
      <c r="G3243">
        <v>0.94043209999999999</v>
      </c>
      <c r="H3243">
        <v>1.013849</v>
      </c>
      <c r="I3243">
        <v>76.519499999999994</v>
      </c>
      <c r="J3243">
        <v>-0.16181100000000001</v>
      </c>
      <c r="K3243">
        <v>-2.28364E-2</v>
      </c>
      <c r="L3243">
        <v>7.3416899999999993E-2</v>
      </c>
      <c r="M3243">
        <v>0.1696703</v>
      </c>
      <c r="N3243">
        <v>0.3086449</v>
      </c>
      <c r="O3243">
        <v>1134</v>
      </c>
      <c r="P3243" t="s">
        <v>58</v>
      </c>
      <c r="Q3243" t="s">
        <v>60</v>
      </c>
      <c r="R3243" t="s">
        <v>69</v>
      </c>
    </row>
    <row r="3244" spans="1:18" x14ac:dyDescent="0.25">
      <c r="A3244" t="s">
        <v>28</v>
      </c>
      <c r="B3244" t="s">
        <v>36</v>
      </c>
      <c r="C3244" t="s">
        <v>51</v>
      </c>
      <c r="D3244" t="s">
        <v>47</v>
      </c>
      <c r="E3244">
        <v>15</v>
      </c>
      <c r="F3244" t="str">
        <f t="shared" si="50"/>
        <v>Average Per Premise1-in-2May Monthly System Peak Day30% Cycling15</v>
      </c>
      <c r="G3244">
        <v>10.403219999999999</v>
      </c>
      <c r="H3244">
        <v>11.21537</v>
      </c>
      <c r="I3244">
        <v>76.519499999999994</v>
      </c>
      <c r="J3244">
        <v>-1.789981</v>
      </c>
      <c r="K3244">
        <v>-0.25262050000000003</v>
      </c>
      <c r="L3244">
        <v>0.8121505</v>
      </c>
      <c r="M3244">
        <v>1.876922</v>
      </c>
      <c r="N3244">
        <v>3.414282</v>
      </c>
      <c r="O3244">
        <v>1134</v>
      </c>
      <c r="P3244" t="s">
        <v>58</v>
      </c>
      <c r="Q3244" t="s">
        <v>60</v>
      </c>
      <c r="R3244" t="s">
        <v>69</v>
      </c>
    </row>
    <row r="3245" spans="1:18" x14ac:dyDescent="0.25">
      <c r="A3245" t="s">
        <v>29</v>
      </c>
      <c r="B3245" t="s">
        <v>36</v>
      </c>
      <c r="C3245" t="s">
        <v>51</v>
      </c>
      <c r="D3245" t="s">
        <v>47</v>
      </c>
      <c r="E3245">
        <v>15</v>
      </c>
      <c r="F3245" t="str">
        <f t="shared" si="50"/>
        <v>Average Per Device1-in-2May Monthly System Peak Day30% Cycling15</v>
      </c>
      <c r="G3245">
        <v>3.6377579999999998</v>
      </c>
      <c r="H3245">
        <v>3.921748</v>
      </c>
      <c r="I3245">
        <v>76.519499999999994</v>
      </c>
      <c r="J3245">
        <v>-0.62591370000000002</v>
      </c>
      <c r="K3245">
        <v>-8.8335399999999994E-2</v>
      </c>
      <c r="L3245">
        <v>0.28398970000000001</v>
      </c>
      <c r="M3245">
        <v>0.65631490000000003</v>
      </c>
      <c r="N3245">
        <v>1.1938930000000001</v>
      </c>
      <c r="O3245">
        <v>1134</v>
      </c>
      <c r="P3245" t="s">
        <v>58</v>
      </c>
      <c r="Q3245" t="s">
        <v>60</v>
      </c>
      <c r="R3245" t="s">
        <v>69</v>
      </c>
    </row>
    <row r="3246" spans="1:18" x14ac:dyDescent="0.25">
      <c r="A3246" t="s">
        <v>43</v>
      </c>
      <c r="B3246" t="s">
        <v>36</v>
      </c>
      <c r="C3246" t="s">
        <v>51</v>
      </c>
      <c r="D3246" t="s">
        <v>47</v>
      </c>
      <c r="E3246">
        <v>15</v>
      </c>
      <c r="F3246" t="str">
        <f t="shared" si="50"/>
        <v>Aggregate1-in-2May Monthly System Peak Day30% Cycling15</v>
      </c>
      <c r="G3246">
        <v>11.79725</v>
      </c>
      <c r="H3246">
        <v>12.71823</v>
      </c>
      <c r="I3246">
        <v>76.519499999999994</v>
      </c>
      <c r="J3246">
        <v>-2.0298379999999998</v>
      </c>
      <c r="K3246">
        <v>-0.28647159999999999</v>
      </c>
      <c r="L3246">
        <v>0.92097870000000004</v>
      </c>
      <c r="M3246">
        <v>2.1284290000000001</v>
      </c>
      <c r="N3246">
        <v>3.8717959999999998</v>
      </c>
      <c r="O3246">
        <v>1134</v>
      </c>
      <c r="P3246" t="s">
        <v>58</v>
      </c>
      <c r="Q3246" t="s">
        <v>60</v>
      </c>
      <c r="R3246" t="s">
        <v>69</v>
      </c>
    </row>
    <row r="3247" spans="1:18" x14ac:dyDescent="0.25">
      <c r="A3247" t="s">
        <v>30</v>
      </c>
      <c r="B3247" t="s">
        <v>36</v>
      </c>
      <c r="C3247" t="s">
        <v>51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0.74206479999999997</v>
      </c>
      <c r="H3247">
        <v>0.81841330000000001</v>
      </c>
      <c r="I3247">
        <v>75.893699999999995</v>
      </c>
      <c r="J3247">
        <v>-0.1716857</v>
      </c>
      <c r="K3247">
        <v>-2.51451E-2</v>
      </c>
      <c r="L3247">
        <v>7.63485E-2</v>
      </c>
      <c r="M3247">
        <v>0.1778421</v>
      </c>
      <c r="N3247">
        <v>0.32438270000000002</v>
      </c>
      <c r="O3247">
        <v>3540</v>
      </c>
      <c r="P3247" t="s">
        <v>58</v>
      </c>
      <c r="Q3247" t="s">
        <v>60</v>
      </c>
      <c r="R3247" t="s">
        <v>69</v>
      </c>
    </row>
    <row r="3248" spans="1:18" x14ac:dyDescent="0.25">
      <c r="A3248" t="s">
        <v>28</v>
      </c>
      <c r="B3248" t="s">
        <v>36</v>
      </c>
      <c r="C3248" t="s">
        <v>51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6.2607410000000003</v>
      </c>
      <c r="H3248">
        <v>6.9048879999999997</v>
      </c>
      <c r="I3248">
        <v>75.893699999999995</v>
      </c>
      <c r="J3248">
        <v>-1.448499</v>
      </c>
      <c r="K3248">
        <v>-0.212147</v>
      </c>
      <c r="L3248">
        <v>0.64414640000000001</v>
      </c>
      <c r="M3248">
        <v>1.50044</v>
      </c>
      <c r="N3248">
        <v>2.7367910000000002</v>
      </c>
      <c r="O3248">
        <v>3540</v>
      </c>
      <c r="P3248" t="s">
        <v>58</v>
      </c>
      <c r="Q3248" t="s">
        <v>60</v>
      </c>
      <c r="R3248" t="s">
        <v>69</v>
      </c>
    </row>
    <row r="3249" spans="1:18" x14ac:dyDescent="0.25">
      <c r="A3249" t="s">
        <v>29</v>
      </c>
      <c r="B3249" t="s">
        <v>36</v>
      </c>
      <c r="C3249" t="s">
        <v>51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2.8446959999999999</v>
      </c>
      <c r="H3249">
        <v>3.1373769999999999</v>
      </c>
      <c r="I3249">
        <v>75.893699999999995</v>
      </c>
      <c r="J3249">
        <v>-0.65815489999999999</v>
      </c>
      <c r="K3249">
        <v>-9.6393300000000001E-2</v>
      </c>
      <c r="L3249">
        <v>0.29268110000000003</v>
      </c>
      <c r="M3249">
        <v>0.68175549999999996</v>
      </c>
      <c r="N3249">
        <v>1.243517</v>
      </c>
      <c r="O3249">
        <v>3540</v>
      </c>
      <c r="P3249" t="s">
        <v>58</v>
      </c>
      <c r="Q3249" t="s">
        <v>60</v>
      </c>
      <c r="R3249" t="s">
        <v>69</v>
      </c>
    </row>
    <row r="3250" spans="1:18" x14ac:dyDescent="0.25">
      <c r="A3250" t="s">
        <v>43</v>
      </c>
      <c r="B3250" t="s">
        <v>36</v>
      </c>
      <c r="C3250" t="s">
        <v>51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22.163019999999999</v>
      </c>
      <c r="H3250">
        <v>24.443300000000001</v>
      </c>
      <c r="I3250">
        <v>75.893699999999995</v>
      </c>
      <c r="J3250">
        <v>-5.1276849999999996</v>
      </c>
      <c r="K3250">
        <v>-0.75100020000000001</v>
      </c>
      <c r="L3250">
        <v>2.280278</v>
      </c>
      <c r="M3250">
        <v>5.3115569999999996</v>
      </c>
      <c r="N3250">
        <v>9.6882409999999997</v>
      </c>
      <c r="O3250">
        <v>3540</v>
      </c>
      <c r="P3250" t="s">
        <v>58</v>
      </c>
      <c r="Q3250" t="s">
        <v>60</v>
      </c>
      <c r="R3250" t="s">
        <v>69</v>
      </c>
    </row>
    <row r="3251" spans="1:18" x14ac:dyDescent="0.25">
      <c r="A3251" t="s">
        <v>30</v>
      </c>
      <c r="B3251" t="s">
        <v>36</v>
      </c>
      <c r="C3251" t="s">
        <v>51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0.79018869999999997</v>
      </c>
      <c r="H3251">
        <v>0.86582599999999998</v>
      </c>
      <c r="I3251">
        <v>76.045500000000004</v>
      </c>
      <c r="J3251">
        <v>-0.1692901</v>
      </c>
      <c r="K3251">
        <v>-2.4584999999999999E-2</v>
      </c>
      <c r="L3251">
        <v>7.5637300000000005E-2</v>
      </c>
      <c r="M3251">
        <v>0.1758596</v>
      </c>
      <c r="N3251">
        <v>0.32056469999999998</v>
      </c>
      <c r="O3251">
        <v>4674</v>
      </c>
      <c r="P3251" t="s">
        <v>58</v>
      </c>
      <c r="Q3251" t="s">
        <v>60</v>
      </c>
    </row>
    <row r="3252" spans="1:18" x14ac:dyDescent="0.25">
      <c r="A3252" t="s">
        <v>28</v>
      </c>
      <c r="B3252" t="s">
        <v>36</v>
      </c>
      <c r="C3252" t="s">
        <v>51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7.170058</v>
      </c>
      <c r="H3252">
        <v>7.8563799999999997</v>
      </c>
      <c r="I3252">
        <v>76.045500000000004</v>
      </c>
      <c r="J3252">
        <v>-1.536114</v>
      </c>
      <c r="K3252">
        <v>-0.22308069999999999</v>
      </c>
      <c r="L3252">
        <v>0.68632210000000005</v>
      </c>
      <c r="M3252">
        <v>1.5957250000000001</v>
      </c>
      <c r="N3252">
        <v>2.9087580000000002</v>
      </c>
      <c r="O3252">
        <v>4674</v>
      </c>
      <c r="P3252" t="s">
        <v>58</v>
      </c>
      <c r="Q3252" t="s">
        <v>60</v>
      </c>
    </row>
    <row r="3253" spans="1:18" x14ac:dyDescent="0.25">
      <c r="A3253" t="s">
        <v>29</v>
      </c>
      <c r="B3253" t="s">
        <v>36</v>
      </c>
      <c r="C3253" t="s">
        <v>51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3.0372349999999999</v>
      </c>
      <c r="H3253">
        <v>3.3279610000000002</v>
      </c>
      <c r="I3253">
        <v>76.045500000000004</v>
      </c>
      <c r="J3253">
        <v>-0.65069739999999998</v>
      </c>
      <c r="K3253">
        <v>-9.4496899999999995E-2</v>
      </c>
      <c r="L3253">
        <v>0.29072589999999998</v>
      </c>
      <c r="M3253">
        <v>0.67594869999999996</v>
      </c>
      <c r="N3253">
        <v>1.2321489999999999</v>
      </c>
      <c r="O3253">
        <v>4674</v>
      </c>
      <c r="P3253" t="s">
        <v>58</v>
      </c>
      <c r="Q3253" t="s">
        <v>60</v>
      </c>
    </row>
    <row r="3254" spans="1:18" x14ac:dyDescent="0.25">
      <c r="A3254" t="s">
        <v>43</v>
      </c>
      <c r="B3254" t="s">
        <v>36</v>
      </c>
      <c r="C3254" t="s">
        <v>51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33.51285</v>
      </c>
      <c r="H3254">
        <v>36.72072</v>
      </c>
      <c r="I3254">
        <v>76.045500000000004</v>
      </c>
      <c r="J3254">
        <v>-7.1797959999999996</v>
      </c>
      <c r="K3254">
        <v>-1.0426789999999999</v>
      </c>
      <c r="L3254">
        <v>3.2078690000000001</v>
      </c>
      <c r="M3254">
        <v>7.458418</v>
      </c>
      <c r="N3254">
        <v>13.59553</v>
      </c>
      <c r="O3254">
        <v>4674</v>
      </c>
      <c r="P3254" t="s">
        <v>58</v>
      </c>
      <c r="Q3254" t="s">
        <v>60</v>
      </c>
    </row>
    <row r="3255" spans="1:18" x14ac:dyDescent="0.25">
      <c r="A3255" t="s">
        <v>30</v>
      </c>
      <c r="B3255" t="s">
        <v>36</v>
      </c>
      <c r="C3255" t="s">
        <v>52</v>
      </c>
      <c r="D3255" t="s">
        <v>47</v>
      </c>
      <c r="E3255">
        <v>15</v>
      </c>
      <c r="F3255" t="str">
        <f t="shared" si="50"/>
        <v>Average Per Ton1-in-2October Monthly System Peak Day30% Cycling15</v>
      </c>
      <c r="G3255">
        <v>0.97737680000000005</v>
      </c>
      <c r="H3255">
        <v>1.0508310000000001</v>
      </c>
      <c r="I3255">
        <v>82.6066</v>
      </c>
      <c r="J3255">
        <v>-0.14882770000000001</v>
      </c>
      <c r="K3255">
        <v>-1.7501599999999999E-2</v>
      </c>
      <c r="L3255">
        <v>7.3454500000000006E-2</v>
      </c>
      <c r="M3255">
        <v>0.16441059999999999</v>
      </c>
      <c r="N3255">
        <v>0.29573680000000002</v>
      </c>
      <c r="O3255">
        <v>1134</v>
      </c>
      <c r="P3255" t="s">
        <v>58</v>
      </c>
      <c r="Q3255" t="s">
        <v>60</v>
      </c>
      <c r="R3255" t="s">
        <v>70</v>
      </c>
    </row>
    <row r="3256" spans="1:18" x14ac:dyDescent="0.25">
      <c r="A3256" t="s">
        <v>28</v>
      </c>
      <c r="B3256" t="s">
        <v>36</v>
      </c>
      <c r="C3256" t="s">
        <v>52</v>
      </c>
      <c r="D3256" t="s">
        <v>47</v>
      </c>
      <c r="E3256">
        <v>15</v>
      </c>
      <c r="F3256" t="str">
        <f t="shared" si="50"/>
        <v>Average Per Premise1-in-2October Monthly System Peak Day30% Cycling15</v>
      </c>
      <c r="G3256">
        <v>10.811909999999999</v>
      </c>
      <c r="H3256">
        <v>11.624470000000001</v>
      </c>
      <c r="I3256">
        <v>82.6066</v>
      </c>
      <c r="J3256">
        <v>-1.646358</v>
      </c>
      <c r="K3256">
        <v>-0.19360540000000001</v>
      </c>
      <c r="L3256">
        <v>0.81256649999999997</v>
      </c>
      <c r="M3256">
        <v>1.818738</v>
      </c>
      <c r="N3256">
        <v>3.2714910000000001</v>
      </c>
      <c r="O3256">
        <v>1134</v>
      </c>
      <c r="P3256" t="s">
        <v>58</v>
      </c>
      <c r="Q3256" t="s">
        <v>60</v>
      </c>
      <c r="R3256" t="s">
        <v>70</v>
      </c>
    </row>
    <row r="3257" spans="1:18" x14ac:dyDescent="0.25">
      <c r="A3257" t="s">
        <v>29</v>
      </c>
      <c r="B3257" t="s">
        <v>36</v>
      </c>
      <c r="C3257" t="s">
        <v>52</v>
      </c>
      <c r="D3257" t="s">
        <v>47</v>
      </c>
      <c r="E3257">
        <v>15</v>
      </c>
      <c r="F3257" t="str">
        <f t="shared" si="50"/>
        <v>Average Per Device1-in-2October Monthly System Peak Day30% Cycling15</v>
      </c>
      <c r="G3257">
        <v>3.7806670000000002</v>
      </c>
      <c r="H3257">
        <v>4.0648020000000002</v>
      </c>
      <c r="I3257">
        <v>82.6066</v>
      </c>
      <c r="J3257">
        <v>-0.57569219999999999</v>
      </c>
      <c r="K3257">
        <v>-6.7699200000000001E-2</v>
      </c>
      <c r="L3257">
        <v>0.28413519999999998</v>
      </c>
      <c r="M3257">
        <v>0.63596949999999997</v>
      </c>
      <c r="N3257">
        <v>1.1439630000000001</v>
      </c>
      <c r="O3257">
        <v>1134</v>
      </c>
      <c r="P3257" t="s">
        <v>58</v>
      </c>
      <c r="Q3257" t="s">
        <v>60</v>
      </c>
      <c r="R3257" t="s">
        <v>70</v>
      </c>
    </row>
    <row r="3258" spans="1:18" x14ac:dyDescent="0.25">
      <c r="A3258" t="s">
        <v>43</v>
      </c>
      <c r="B3258" t="s">
        <v>36</v>
      </c>
      <c r="C3258" t="s">
        <v>52</v>
      </c>
      <c r="D3258" t="s">
        <v>47</v>
      </c>
      <c r="E3258">
        <v>15</v>
      </c>
      <c r="F3258" t="str">
        <f t="shared" si="50"/>
        <v>Aggregate1-in-2October Monthly System Peak Day30% Cycling15</v>
      </c>
      <c r="G3258">
        <v>12.2607</v>
      </c>
      <c r="H3258">
        <v>13.18215</v>
      </c>
      <c r="I3258">
        <v>82.6066</v>
      </c>
      <c r="J3258">
        <v>-1.86697</v>
      </c>
      <c r="K3258">
        <v>-0.21954860000000001</v>
      </c>
      <c r="L3258">
        <v>0.9214504</v>
      </c>
      <c r="M3258">
        <v>2.062449</v>
      </c>
      <c r="N3258">
        <v>3.7098710000000001</v>
      </c>
      <c r="O3258">
        <v>1134</v>
      </c>
      <c r="P3258" t="s">
        <v>58</v>
      </c>
      <c r="Q3258" t="s">
        <v>60</v>
      </c>
      <c r="R3258" t="s">
        <v>70</v>
      </c>
    </row>
    <row r="3259" spans="1:18" x14ac:dyDescent="0.25">
      <c r="A3259" t="s">
        <v>30</v>
      </c>
      <c r="B3259" t="s">
        <v>36</v>
      </c>
      <c r="C3259" t="s">
        <v>52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0.80874740000000001</v>
      </c>
      <c r="H3259">
        <v>0.88907539999999996</v>
      </c>
      <c r="I3259">
        <v>81.654700000000005</v>
      </c>
      <c r="J3259">
        <v>-0.15568309999999999</v>
      </c>
      <c r="K3259">
        <v>-1.6245800000000001E-2</v>
      </c>
      <c r="L3259">
        <v>8.0327999999999997E-2</v>
      </c>
      <c r="M3259">
        <v>0.1769018</v>
      </c>
      <c r="N3259">
        <v>0.31633909999999998</v>
      </c>
      <c r="O3259">
        <v>3540</v>
      </c>
      <c r="P3259" t="s">
        <v>58</v>
      </c>
      <c r="Q3259" t="s">
        <v>60</v>
      </c>
      <c r="R3259" t="s">
        <v>70</v>
      </c>
    </row>
    <row r="3260" spans="1:18" x14ac:dyDescent="0.25">
      <c r="A3260" t="s">
        <v>28</v>
      </c>
      <c r="B3260" t="s">
        <v>36</v>
      </c>
      <c r="C3260" t="s">
        <v>52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6.8233379999999997</v>
      </c>
      <c r="H3260">
        <v>7.5010579999999996</v>
      </c>
      <c r="I3260">
        <v>81.654700000000005</v>
      </c>
      <c r="J3260">
        <v>-1.3134859999999999</v>
      </c>
      <c r="K3260">
        <v>-0.13706489999999999</v>
      </c>
      <c r="L3260">
        <v>0.67772080000000001</v>
      </c>
      <c r="M3260">
        <v>1.492507</v>
      </c>
      <c r="N3260">
        <v>2.6689280000000002</v>
      </c>
      <c r="O3260">
        <v>3540</v>
      </c>
      <c r="P3260" t="s">
        <v>58</v>
      </c>
      <c r="Q3260" t="s">
        <v>60</v>
      </c>
      <c r="R3260" t="s">
        <v>70</v>
      </c>
    </row>
    <row r="3261" spans="1:18" x14ac:dyDescent="0.25">
      <c r="A3261" t="s">
        <v>29</v>
      </c>
      <c r="B3261" t="s">
        <v>36</v>
      </c>
      <c r="C3261" t="s">
        <v>52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3.1003229999999999</v>
      </c>
      <c r="H3261">
        <v>3.4082590000000001</v>
      </c>
      <c r="I3261">
        <v>81.654700000000005</v>
      </c>
      <c r="J3261">
        <v>-0.59680920000000004</v>
      </c>
      <c r="K3261">
        <v>-6.2278199999999999E-2</v>
      </c>
      <c r="L3261">
        <v>0.3079363</v>
      </c>
      <c r="M3261">
        <v>0.6781509</v>
      </c>
      <c r="N3261">
        <v>1.212682</v>
      </c>
      <c r="O3261">
        <v>3540</v>
      </c>
      <c r="P3261" t="s">
        <v>58</v>
      </c>
      <c r="Q3261" t="s">
        <v>60</v>
      </c>
      <c r="R3261" t="s">
        <v>70</v>
      </c>
    </row>
    <row r="3262" spans="1:18" x14ac:dyDescent="0.25">
      <c r="A3262" t="s">
        <v>43</v>
      </c>
      <c r="B3262" t="s">
        <v>36</v>
      </c>
      <c r="C3262" t="s">
        <v>52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24.154610000000002</v>
      </c>
      <c r="H3262">
        <v>26.553750000000001</v>
      </c>
      <c r="I3262">
        <v>81.654700000000005</v>
      </c>
      <c r="J3262">
        <v>-4.6497409999999997</v>
      </c>
      <c r="K3262">
        <v>-0.48520980000000002</v>
      </c>
      <c r="L3262">
        <v>2.3991319999999998</v>
      </c>
      <c r="M3262">
        <v>5.2834729999999999</v>
      </c>
      <c r="N3262">
        <v>9.4480039999999992</v>
      </c>
      <c r="O3262">
        <v>3540</v>
      </c>
      <c r="P3262" t="s">
        <v>58</v>
      </c>
      <c r="Q3262" t="s">
        <v>60</v>
      </c>
      <c r="R3262" t="s">
        <v>70</v>
      </c>
    </row>
    <row r="3263" spans="1:18" x14ac:dyDescent="0.25">
      <c r="A3263" t="s">
        <v>30</v>
      </c>
      <c r="B3263" t="s">
        <v>36</v>
      </c>
      <c r="C3263" t="s">
        <v>52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0.84965690000000005</v>
      </c>
      <c r="H3263">
        <v>0.92831739999999996</v>
      </c>
      <c r="I3263">
        <v>81.885599999999997</v>
      </c>
      <c r="J3263">
        <v>-0.15401999999999999</v>
      </c>
      <c r="K3263">
        <v>-1.6550499999999999E-2</v>
      </c>
      <c r="L3263">
        <v>7.8660499999999994E-2</v>
      </c>
      <c r="M3263">
        <v>0.17387150000000001</v>
      </c>
      <c r="N3263">
        <v>0.31134099999999998</v>
      </c>
      <c r="O3263">
        <v>4674</v>
      </c>
      <c r="P3263" t="s">
        <v>58</v>
      </c>
      <c r="Q3263" t="s">
        <v>60</v>
      </c>
    </row>
    <row r="3264" spans="1:18" x14ac:dyDescent="0.25">
      <c r="A3264" t="s">
        <v>28</v>
      </c>
      <c r="B3264" t="s">
        <v>36</v>
      </c>
      <c r="C3264" t="s">
        <v>52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7.7096640000000001</v>
      </c>
      <c r="H3264">
        <v>8.4234179999999999</v>
      </c>
      <c r="I3264">
        <v>81.885599999999997</v>
      </c>
      <c r="J3264">
        <v>-1.3975550000000001</v>
      </c>
      <c r="K3264">
        <v>-0.1501767</v>
      </c>
      <c r="L3264">
        <v>0.71375379999999999</v>
      </c>
      <c r="M3264">
        <v>1.5776840000000001</v>
      </c>
      <c r="N3264">
        <v>2.8250630000000001</v>
      </c>
      <c r="O3264">
        <v>4674</v>
      </c>
      <c r="P3264" t="s">
        <v>58</v>
      </c>
      <c r="Q3264" t="s">
        <v>60</v>
      </c>
    </row>
    <row r="3265" spans="1:18" x14ac:dyDescent="0.25">
      <c r="A3265" t="s">
        <v>29</v>
      </c>
      <c r="B3265" t="s">
        <v>36</v>
      </c>
      <c r="C3265" t="s">
        <v>52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3.2658119999999999</v>
      </c>
      <c r="H3265">
        <v>3.5681579999999999</v>
      </c>
      <c r="I3265">
        <v>81.885599999999997</v>
      </c>
      <c r="J3265">
        <v>-0.59200410000000003</v>
      </c>
      <c r="K3265">
        <v>-6.3614799999999999E-2</v>
      </c>
      <c r="L3265">
        <v>0.302346</v>
      </c>
      <c r="M3265">
        <v>0.66830670000000003</v>
      </c>
      <c r="N3265">
        <v>1.196696</v>
      </c>
      <c r="O3265">
        <v>4674</v>
      </c>
      <c r="P3265" t="s">
        <v>58</v>
      </c>
      <c r="Q3265" t="s">
        <v>60</v>
      </c>
    </row>
    <row r="3266" spans="1:18" x14ac:dyDescent="0.25">
      <c r="A3266" t="s">
        <v>43</v>
      </c>
      <c r="B3266" t="s">
        <v>36</v>
      </c>
      <c r="C3266" t="s">
        <v>52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36.034970000000001</v>
      </c>
      <c r="H3266">
        <v>39.371049999999997</v>
      </c>
      <c r="I3266">
        <v>81.885599999999997</v>
      </c>
      <c r="J3266">
        <v>-6.5321730000000002</v>
      </c>
      <c r="K3266">
        <v>-0.70192600000000005</v>
      </c>
      <c r="L3266">
        <v>3.3360850000000002</v>
      </c>
      <c r="M3266">
        <v>7.3740969999999999</v>
      </c>
      <c r="N3266">
        <v>13.20434</v>
      </c>
      <c r="O3266">
        <v>4674</v>
      </c>
      <c r="P3266" t="s">
        <v>58</v>
      </c>
      <c r="Q3266" t="s">
        <v>60</v>
      </c>
    </row>
    <row r="3267" spans="1:18" x14ac:dyDescent="0.25">
      <c r="A3267" t="s">
        <v>30</v>
      </c>
      <c r="B3267" t="s">
        <v>36</v>
      </c>
      <c r="C3267" t="s">
        <v>53</v>
      </c>
      <c r="D3267" t="s">
        <v>47</v>
      </c>
      <c r="E3267">
        <v>15</v>
      </c>
      <c r="F3267" t="str">
        <f t="shared" ref="F3267:F3330" si="51">CONCATENATE(A3267,B3267,C3267,D3267,E3267)</f>
        <v>Average Per Ton1-in-2September Monthly System Peak Day30% Cycling15</v>
      </c>
      <c r="G3267">
        <v>1.030251</v>
      </c>
      <c r="H3267">
        <v>1.1037600000000001</v>
      </c>
      <c r="I3267">
        <v>87.835999999999999</v>
      </c>
      <c r="J3267">
        <v>-0.1363974</v>
      </c>
      <c r="K3267">
        <v>-1.2383399999999999E-2</v>
      </c>
      <c r="L3267">
        <v>7.3508299999999999E-2</v>
      </c>
      <c r="M3267">
        <v>0.15940009999999999</v>
      </c>
      <c r="N3267">
        <v>0.2834141</v>
      </c>
      <c r="O3267">
        <v>1134</v>
      </c>
      <c r="P3267" t="s">
        <v>58</v>
      </c>
      <c r="Q3267" t="s">
        <v>60</v>
      </c>
      <c r="R3267" t="s">
        <v>71</v>
      </c>
    </row>
    <row r="3268" spans="1:18" x14ac:dyDescent="0.25">
      <c r="A3268" t="s">
        <v>28</v>
      </c>
      <c r="B3268" t="s">
        <v>36</v>
      </c>
      <c r="C3268" t="s">
        <v>53</v>
      </c>
      <c r="D3268" t="s">
        <v>47</v>
      </c>
      <c r="E3268">
        <v>15</v>
      </c>
      <c r="F3268" t="str">
        <f t="shared" si="51"/>
        <v>Average Per Premise1-in-2September Monthly System Peak Day30% Cycling15</v>
      </c>
      <c r="G3268">
        <v>11.39682</v>
      </c>
      <c r="H3268">
        <v>12.20998</v>
      </c>
      <c r="I3268">
        <v>87.835999999999999</v>
      </c>
      <c r="J3268">
        <v>-1.5088509999999999</v>
      </c>
      <c r="K3268">
        <v>-0.1369871</v>
      </c>
      <c r="L3268">
        <v>0.81316180000000005</v>
      </c>
      <c r="M3268">
        <v>1.7633110000000001</v>
      </c>
      <c r="N3268">
        <v>3.1351749999999998</v>
      </c>
      <c r="O3268">
        <v>1134</v>
      </c>
      <c r="P3268" t="s">
        <v>58</v>
      </c>
      <c r="Q3268" t="s">
        <v>60</v>
      </c>
      <c r="R3268" t="s">
        <v>71</v>
      </c>
    </row>
    <row r="3269" spans="1:18" x14ac:dyDescent="0.25">
      <c r="A3269" t="s">
        <v>29</v>
      </c>
      <c r="B3269" t="s">
        <v>36</v>
      </c>
      <c r="C3269" t="s">
        <v>53</v>
      </c>
      <c r="D3269" t="s">
        <v>47</v>
      </c>
      <c r="E3269">
        <v>15</v>
      </c>
      <c r="F3269" t="str">
        <f t="shared" si="51"/>
        <v>Average Per Device1-in-2September Monthly System Peak Day30% Cycling15</v>
      </c>
      <c r="G3269">
        <v>3.985195</v>
      </c>
      <c r="H3269">
        <v>4.269539</v>
      </c>
      <c r="I3269">
        <v>87.835999999999999</v>
      </c>
      <c r="J3269">
        <v>-0.52760940000000001</v>
      </c>
      <c r="K3269">
        <v>-4.7901100000000002E-2</v>
      </c>
      <c r="L3269">
        <v>0.28434330000000002</v>
      </c>
      <c r="M3269">
        <v>0.61658780000000002</v>
      </c>
      <c r="N3269">
        <v>1.0962959999999999</v>
      </c>
      <c r="O3269">
        <v>1134</v>
      </c>
      <c r="P3269" t="s">
        <v>58</v>
      </c>
      <c r="Q3269" t="s">
        <v>60</v>
      </c>
      <c r="R3269" t="s">
        <v>71</v>
      </c>
    </row>
    <row r="3270" spans="1:18" x14ac:dyDescent="0.25">
      <c r="A3270" t="s">
        <v>43</v>
      </c>
      <c r="B3270" t="s">
        <v>36</v>
      </c>
      <c r="C3270" t="s">
        <v>53</v>
      </c>
      <c r="D3270" t="s">
        <v>47</v>
      </c>
      <c r="E3270">
        <v>15</v>
      </c>
      <c r="F3270" t="str">
        <f t="shared" si="51"/>
        <v>Aggregate1-in-2September Monthly System Peak Day30% Cycling15</v>
      </c>
      <c r="G3270">
        <v>12.92399</v>
      </c>
      <c r="H3270">
        <v>13.846120000000001</v>
      </c>
      <c r="I3270">
        <v>87.835999999999999</v>
      </c>
      <c r="J3270">
        <v>-1.7110369999999999</v>
      </c>
      <c r="K3270">
        <v>-0.15534339999999999</v>
      </c>
      <c r="L3270">
        <v>0.92212550000000004</v>
      </c>
      <c r="M3270">
        <v>1.9995940000000001</v>
      </c>
      <c r="N3270">
        <v>3.555288</v>
      </c>
      <c r="O3270">
        <v>1134</v>
      </c>
      <c r="P3270" t="s">
        <v>58</v>
      </c>
      <c r="Q3270" t="s">
        <v>60</v>
      </c>
      <c r="R3270" t="s">
        <v>71</v>
      </c>
    </row>
    <row r="3271" spans="1:18" x14ac:dyDescent="0.25">
      <c r="A3271" t="s">
        <v>30</v>
      </c>
      <c r="B3271" t="s">
        <v>36</v>
      </c>
      <c r="C3271" t="s">
        <v>53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0.90129570000000003</v>
      </c>
      <c r="H3271">
        <v>0.98714679999999999</v>
      </c>
      <c r="I3271">
        <v>86.6678</v>
      </c>
      <c r="J3271">
        <v>-0.13966200000000001</v>
      </c>
      <c r="K3271">
        <v>-6.4270999999999998E-3</v>
      </c>
      <c r="L3271">
        <v>8.58511E-2</v>
      </c>
      <c r="M3271">
        <v>0.17812919999999999</v>
      </c>
      <c r="N3271">
        <v>0.31136409999999998</v>
      </c>
      <c r="O3271">
        <v>3540</v>
      </c>
      <c r="P3271" t="s">
        <v>58</v>
      </c>
      <c r="Q3271" t="s">
        <v>60</v>
      </c>
      <c r="R3271" t="s">
        <v>71</v>
      </c>
    </row>
    <row r="3272" spans="1:18" x14ac:dyDescent="0.25">
      <c r="A3272" t="s">
        <v>28</v>
      </c>
      <c r="B3272" t="s">
        <v>36</v>
      </c>
      <c r="C3272" t="s">
        <v>53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7.6041600000000003</v>
      </c>
      <c r="H3272">
        <v>8.3284789999999997</v>
      </c>
      <c r="I3272">
        <v>86.6678</v>
      </c>
      <c r="J3272">
        <v>-1.1783170000000001</v>
      </c>
      <c r="K3272">
        <v>-5.4224599999999998E-2</v>
      </c>
      <c r="L3272">
        <v>0.72431849999999998</v>
      </c>
      <c r="M3272">
        <v>1.5028619999999999</v>
      </c>
      <c r="N3272">
        <v>2.626954</v>
      </c>
      <c r="O3272">
        <v>3540</v>
      </c>
      <c r="P3272" t="s">
        <v>58</v>
      </c>
      <c r="Q3272" t="s">
        <v>60</v>
      </c>
      <c r="R3272" t="s">
        <v>71</v>
      </c>
    </row>
    <row r="3273" spans="1:18" x14ac:dyDescent="0.25">
      <c r="A3273" t="s">
        <v>29</v>
      </c>
      <c r="B3273" t="s">
        <v>36</v>
      </c>
      <c r="C3273" t="s">
        <v>53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3.4551059999999998</v>
      </c>
      <c r="H3273">
        <v>3.7842150000000001</v>
      </c>
      <c r="I3273">
        <v>86.6678</v>
      </c>
      <c r="J3273">
        <v>-0.53539250000000005</v>
      </c>
      <c r="K3273">
        <v>-2.46381E-2</v>
      </c>
      <c r="L3273">
        <v>0.32910889999999998</v>
      </c>
      <c r="M3273">
        <v>0.68285589999999996</v>
      </c>
      <c r="N3273">
        <v>1.1936100000000001</v>
      </c>
      <c r="O3273">
        <v>3540</v>
      </c>
      <c r="P3273" t="s">
        <v>58</v>
      </c>
      <c r="Q3273" t="s">
        <v>60</v>
      </c>
      <c r="R3273" t="s">
        <v>71</v>
      </c>
    </row>
    <row r="3274" spans="1:18" x14ac:dyDescent="0.25">
      <c r="A3274" t="s">
        <v>43</v>
      </c>
      <c r="B3274" t="s">
        <v>36</v>
      </c>
      <c r="C3274" t="s">
        <v>53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26.91873</v>
      </c>
      <c r="H3274">
        <v>29.482810000000001</v>
      </c>
      <c r="I3274">
        <v>86.6678</v>
      </c>
      <c r="J3274">
        <v>-4.1712429999999996</v>
      </c>
      <c r="K3274">
        <v>-0.19195509999999999</v>
      </c>
      <c r="L3274">
        <v>2.5640869999999998</v>
      </c>
      <c r="M3274">
        <v>5.3201299999999998</v>
      </c>
      <c r="N3274">
        <v>9.2994179999999993</v>
      </c>
      <c r="O3274">
        <v>3540</v>
      </c>
      <c r="P3274" t="s">
        <v>58</v>
      </c>
      <c r="Q3274" t="s">
        <v>60</v>
      </c>
      <c r="R3274" t="s">
        <v>71</v>
      </c>
    </row>
    <row r="3275" spans="1:18" x14ac:dyDescent="0.25">
      <c r="A3275" t="s">
        <v>30</v>
      </c>
      <c r="B3275" t="s">
        <v>36</v>
      </c>
      <c r="C3275" t="s">
        <v>53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0.93258039999999998</v>
      </c>
      <c r="H3275">
        <v>1.0154369999999999</v>
      </c>
      <c r="I3275">
        <v>86.9512</v>
      </c>
      <c r="J3275">
        <v>-0.13886999999999999</v>
      </c>
      <c r="K3275">
        <v>-7.8720999999999999E-3</v>
      </c>
      <c r="L3275">
        <v>8.2856700000000005E-2</v>
      </c>
      <c r="M3275">
        <v>0.1735855</v>
      </c>
      <c r="N3275">
        <v>0.3045834</v>
      </c>
      <c r="O3275">
        <v>4674</v>
      </c>
      <c r="P3275" t="s">
        <v>58</v>
      </c>
      <c r="Q3275" t="s">
        <v>60</v>
      </c>
    </row>
    <row r="3276" spans="1:18" x14ac:dyDescent="0.25">
      <c r="A3276" t="s">
        <v>28</v>
      </c>
      <c r="B3276" t="s">
        <v>36</v>
      </c>
      <c r="C3276" t="s">
        <v>53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8.4620990000000003</v>
      </c>
      <c r="H3276">
        <v>9.2139290000000003</v>
      </c>
      <c r="I3276">
        <v>86.9512</v>
      </c>
      <c r="J3276">
        <v>-1.260086</v>
      </c>
      <c r="K3276">
        <v>-7.1429999999999993E-2</v>
      </c>
      <c r="L3276">
        <v>0.75182979999999999</v>
      </c>
      <c r="M3276">
        <v>1.5750900000000001</v>
      </c>
      <c r="N3276">
        <v>2.7637459999999998</v>
      </c>
      <c r="O3276">
        <v>4674</v>
      </c>
      <c r="P3276" t="s">
        <v>58</v>
      </c>
      <c r="Q3276" t="s">
        <v>60</v>
      </c>
    </row>
    <row r="3277" spans="1:18" x14ac:dyDescent="0.25">
      <c r="A3277" t="s">
        <v>29</v>
      </c>
      <c r="B3277" t="s">
        <v>36</v>
      </c>
      <c r="C3277" t="s">
        <v>53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3.584543</v>
      </c>
      <c r="H3277">
        <v>3.9030179999999999</v>
      </c>
      <c r="I3277">
        <v>86.9512</v>
      </c>
      <c r="J3277">
        <v>-0.53377229999999998</v>
      </c>
      <c r="K3277">
        <v>-3.0257699999999998E-2</v>
      </c>
      <c r="L3277">
        <v>0.31847490000000001</v>
      </c>
      <c r="M3277">
        <v>0.66720760000000001</v>
      </c>
      <c r="N3277">
        <v>1.170722</v>
      </c>
      <c r="O3277">
        <v>4674</v>
      </c>
      <c r="P3277" t="s">
        <v>58</v>
      </c>
      <c r="Q3277" t="s">
        <v>60</v>
      </c>
    </row>
    <row r="3278" spans="1:18" x14ac:dyDescent="0.25">
      <c r="A3278" t="s">
        <v>43</v>
      </c>
      <c r="B3278" t="s">
        <v>36</v>
      </c>
      <c r="C3278" t="s">
        <v>53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39.551850000000002</v>
      </c>
      <c r="H3278">
        <v>43.065910000000002</v>
      </c>
      <c r="I3278">
        <v>86.9512</v>
      </c>
      <c r="J3278">
        <v>-5.8896439999999997</v>
      </c>
      <c r="K3278">
        <v>-0.33386379999999999</v>
      </c>
      <c r="L3278">
        <v>3.5140530000000001</v>
      </c>
      <c r="M3278">
        <v>7.3619690000000002</v>
      </c>
      <c r="N3278">
        <v>12.91775</v>
      </c>
      <c r="O3278">
        <v>4674</v>
      </c>
      <c r="P3278" t="s">
        <v>58</v>
      </c>
      <c r="Q3278" t="s">
        <v>60</v>
      </c>
    </row>
    <row r="3279" spans="1:18" x14ac:dyDescent="0.25">
      <c r="A3279" t="s">
        <v>30</v>
      </c>
      <c r="B3279" t="s">
        <v>36</v>
      </c>
      <c r="C3279" t="s">
        <v>48</v>
      </c>
      <c r="D3279" t="s">
        <v>47</v>
      </c>
      <c r="E3279">
        <v>16</v>
      </c>
      <c r="F3279" t="str">
        <f t="shared" si="51"/>
        <v>Average Per Ton1-in-2August Monthly System Peak Day30% Cycling16</v>
      </c>
      <c r="G3279">
        <v>1.0054000000000001</v>
      </c>
      <c r="H3279">
        <v>1.066562</v>
      </c>
      <c r="I3279">
        <v>82.208500000000001</v>
      </c>
      <c r="J3279">
        <v>-0.11451740000000001</v>
      </c>
      <c r="K3279">
        <v>-1.07242E-2</v>
      </c>
      <c r="L3279">
        <v>6.1162599999999998E-2</v>
      </c>
      <c r="M3279">
        <v>0.13304949999999999</v>
      </c>
      <c r="N3279">
        <v>0.23684259999999999</v>
      </c>
      <c r="O3279">
        <v>1134</v>
      </c>
      <c r="P3279" t="s">
        <v>58</v>
      </c>
      <c r="Q3279" t="s">
        <v>60</v>
      </c>
      <c r="R3279" t="s">
        <v>66</v>
      </c>
    </row>
    <row r="3280" spans="1:18" x14ac:dyDescent="0.25">
      <c r="A3280" t="s">
        <v>28</v>
      </c>
      <c r="B3280" t="s">
        <v>36</v>
      </c>
      <c r="C3280" t="s">
        <v>48</v>
      </c>
      <c r="D3280" t="s">
        <v>47</v>
      </c>
      <c r="E3280">
        <v>16</v>
      </c>
      <c r="F3280" t="str">
        <f t="shared" si="51"/>
        <v>Average Per Premise1-in-2August Monthly System Peak Day30% Cycling16</v>
      </c>
      <c r="G3280">
        <v>11.1219</v>
      </c>
      <c r="H3280">
        <v>11.798489999999999</v>
      </c>
      <c r="I3280">
        <v>82.208500000000001</v>
      </c>
      <c r="J3280">
        <v>-1.2668109999999999</v>
      </c>
      <c r="K3280">
        <v>-0.1186333</v>
      </c>
      <c r="L3280">
        <v>0.6765911</v>
      </c>
      <c r="M3280">
        <v>1.471816</v>
      </c>
      <c r="N3280">
        <v>2.619993</v>
      </c>
      <c r="O3280">
        <v>1134</v>
      </c>
      <c r="P3280" t="s">
        <v>58</v>
      </c>
      <c r="Q3280" t="s">
        <v>60</v>
      </c>
      <c r="R3280" t="s">
        <v>66</v>
      </c>
    </row>
    <row r="3281" spans="1:18" x14ac:dyDescent="0.25">
      <c r="A3281" t="s">
        <v>29</v>
      </c>
      <c r="B3281" t="s">
        <v>36</v>
      </c>
      <c r="C3281" t="s">
        <v>48</v>
      </c>
      <c r="D3281" t="s">
        <v>47</v>
      </c>
      <c r="E3281">
        <v>16</v>
      </c>
      <c r="F3281" t="str">
        <f t="shared" si="51"/>
        <v>Average Per Device1-in-2August Monthly System Peak Day30% Cycling16</v>
      </c>
      <c r="G3281">
        <v>3.889065</v>
      </c>
      <c r="H3281">
        <v>4.1256529999999998</v>
      </c>
      <c r="I3281">
        <v>82.208500000000001</v>
      </c>
      <c r="J3281">
        <v>-0.44297370000000003</v>
      </c>
      <c r="K3281">
        <v>-4.1483300000000001E-2</v>
      </c>
      <c r="L3281">
        <v>0.23658779999999999</v>
      </c>
      <c r="M3281">
        <v>0.51465890000000003</v>
      </c>
      <c r="N3281">
        <v>0.9161494</v>
      </c>
      <c r="O3281">
        <v>1134</v>
      </c>
      <c r="P3281" t="s">
        <v>58</v>
      </c>
      <c r="Q3281" t="s">
        <v>60</v>
      </c>
      <c r="R3281" t="s">
        <v>66</v>
      </c>
    </row>
    <row r="3282" spans="1:18" x14ac:dyDescent="0.25">
      <c r="A3282" t="s">
        <v>43</v>
      </c>
      <c r="B3282" t="s">
        <v>36</v>
      </c>
      <c r="C3282" t="s">
        <v>48</v>
      </c>
      <c r="D3282" t="s">
        <v>47</v>
      </c>
      <c r="E3282">
        <v>16</v>
      </c>
      <c r="F3282" t="str">
        <f t="shared" si="51"/>
        <v>Aggregate1-in-2August Monthly System Peak Day30% Cycling16</v>
      </c>
      <c r="G3282">
        <v>12.61224</v>
      </c>
      <c r="H3282">
        <v>13.379490000000001</v>
      </c>
      <c r="I3282">
        <v>82.208500000000001</v>
      </c>
      <c r="J3282">
        <v>-1.436564</v>
      </c>
      <c r="K3282">
        <v>-0.13453019999999999</v>
      </c>
      <c r="L3282">
        <v>0.76725429999999994</v>
      </c>
      <c r="M3282">
        <v>1.6690389999999999</v>
      </c>
      <c r="N3282">
        <v>2.9710719999999999</v>
      </c>
      <c r="O3282">
        <v>1134</v>
      </c>
      <c r="P3282" t="s">
        <v>58</v>
      </c>
      <c r="Q3282" t="s">
        <v>60</v>
      </c>
      <c r="R3282" t="s">
        <v>66</v>
      </c>
    </row>
    <row r="3283" spans="1:18" x14ac:dyDescent="0.25">
      <c r="A3283" t="s">
        <v>30</v>
      </c>
      <c r="B3283" t="s">
        <v>36</v>
      </c>
      <c r="C3283" t="s">
        <v>48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0.86771430000000005</v>
      </c>
      <c r="H3283">
        <v>0.94894000000000001</v>
      </c>
      <c r="I3283">
        <v>81.818100000000001</v>
      </c>
      <c r="J3283">
        <v>-0.1338897</v>
      </c>
      <c r="K3283">
        <v>-6.7977999999999997E-3</v>
      </c>
      <c r="L3283">
        <v>8.1225699999999998E-2</v>
      </c>
      <c r="M3283">
        <v>0.16924910000000001</v>
      </c>
      <c r="N3283">
        <v>0.29634100000000002</v>
      </c>
      <c r="O3283">
        <v>3540</v>
      </c>
      <c r="P3283" t="s">
        <v>58</v>
      </c>
      <c r="Q3283" t="s">
        <v>60</v>
      </c>
      <c r="R3283" t="s">
        <v>66</v>
      </c>
    </row>
    <row r="3284" spans="1:18" x14ac:dyDescent="0.25">
      <c r="A3284" t="s">
        <v>28</v>
      </c>
      <c r="B3284" t="s">
        <v>36</v>
      </c>
      <c r="C3284" t="s">
        <v>48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7.320837</v>
      </c>
      <c r="H3284">
        <v>8.0061319999999991</v>
      </c>
      <c r="I3284">
        <v>81.818100000000001</v>
      </c>
      <c r="J3284">
        <v>-1.129616</v>
      </c>
      <c r="K3284">
        <v>-5.7352199999999999E-2</v>
      </c>
      <c r="L3284">
        <v>0.68529459999999998</v>
      </c>
      <c r="M3284">
        <v>1.4279409999999999</v>
      </c>
      <c r="N3284">
        <v>2.5002059999999999</v>
      </c>
      <c r="O3284">
        <v>3540</v>
      </c>
      <c r="P3284" t="s">
        <v>58</v>
      </c>
      <c r="Q3284" t="s">
        <v>60</v>
      </c>
      <c r="R3284" t="s">
        <v>66</v>
      </c>
    </row>
    <row r="3285" spans="1:18" x14ac:dyDescent="0.25">
      <c r="A3285" t="s">
        <v>29</v>
      </c>
      <c r="B3285" t="s">
        <v>36</v>
      </c>
      <c r="C3285" t="s">
        <v>48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3.3263720000000001</v>
      </c>
      <c r="H3285">
        <v>3.63775</v>
      </c>
      <c r="I3285">
        <v>81.818100000000001</v>
      </c>
      <c r="J3285">
        <v>-0.51326430000000001</v>
      </c>
      <c r="K3285">
        <v>-2.6059200000000001E-2</v>
      </c>
      <c r="L3285">
        <v>0.31137759999999998</v>
      </c>
      <c r="M3285">
        <v>0.64881440000000001</v>
      </c>
      <c r="N3285">
        <v>1.13602</v>
      </c>
      <c r="O3285">
        <v>3540</v>
      </c>
      <c r="P3285" t="s">
        <v>58</v>
      </c>
      <c r="Q3285" t="s">
        <v>60</v>
      </c>
      <c r="R3285" t="s">
        <v>66</v>
      </c>
    </row>
    <row r="3286" spans="1:18" x14ac:dyDescent="0.25">
      <c r="A3286" t="s">
        <v>43</v>
      </c>
      <c r="B3286" t="s">
        <v>36</v>
      </c>
      <c r="C3286" t="s">
        <v>48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25.915759999999999</v>
      </c>
      <c r="H3286">
        <v>28.341709999999999</v>
      </c>
      <c r="I3286">
        <v>81.818100000000001</v>
      </c>
      <c r="J3286">
        <v>-3.9988419999999998</v>
      </c>
      <c r="K3286">
        <v>-0.20302690000000001</v>
      </c>
      <c r="L3286">
        <v>2.4259430000000002</v>
      </c>
      <c r="M3286">
        <v>5.054913</v>
      </c>
      <c r="N3286">
        <v>8.8507280000000002</v>
      </c>
      <c r="O3286">
        <v>3540</v>
      </c>
      <c r="P3286" t="s">
        <v>58</v>
      </c>
      <c r="Q3286" t="s">
        <v>60</v>
      </c>
      <c r="R3286" t="s">
        <v>66</v>
      </c>
    </row>
    <row r="3287" spans="1:18" x14ac:dyDescent="0.25">
      <c r="A3287" t="s">
        <v>30</v>
      </c>
      <c r="B3287" t="s">
        <v>36</v>
      </c>
      <c r="C3287" t="s">
        <v>48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0.90111680000000005</v>
      </c>
      <c r="H3287">
        <v>0.97747519999999999</v>
      </c>
      <c r="I3287">
        <v>81.912800000000004</v>
      </c>
      <c r="J3287">
        <v>-0.12919</v>
      </c>
      <c r="K3287">
        <v>-7.7502999999999999E-3</v>
      </c>
      <c r="L3287">
        <v>7.6358400000000007E-2</v>
      </c>
      <c r="M3287">
        <v>0.1604671</v>
      </c>
      <c r="N3287">
        <v>0.28190670000000001</v>
      </c>
      <c r="O3287">
        <v>4674</v>
      </c>
      <c r="P3287" t="s">
        <v>58</v>
      </c>
      <c r="Q3287" t="s">
        <v>60</v>
      </c>
    </row>
    <row r="3288" spans="1:18" x14ac:dyDescent="0.25">
      <c r="A3288" t="s">
        <v>28</v>
      </c>
      <c r="B3288" t="s">
        <v>36</v>
      </c>
      <c r="C3288" t="s">
        <v>48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8.1766039999999993</v>
      </c>
      <c r="H3288">
        <v>8.8694690000000005</v>
      </c>
      <c r="I3288">
        <v>81.912800000000004</v>
      </c>
      <c r="J3288">
        <v>-1.1722509999999999</v>
      </c>
      <c r="K3288">
        <v>-7.0325399999999996E-2</v>
      </c>
      <c r="L3288">
        <v>0.69286490000000001</v>
      </c>
      <c r="M3288">
        <v>1.4560550000000001</v>
      </c>
      <c r="N3288">
        <v>2.5579809999999998</v>
      </c>
      <c r="O3288">
        <v>4674</v>
      </c>
      <c r="P3288" t="s">
        <v>58</v>
      </c>
      <c r="Q3288" t="s">
        <v>60</v>
      </c>
    </row>
    <row r="3289" spans="1:18" x14ac:dyDescent="0.25">
      <c r="A3289" t="s">
        <v>29</v>
      </c>
      <c r="B3289" t="s">
        <v>36</v>
      </c>
      <c r="C3289" t="s">
        <v>48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3.4636070000000001</v>
      </c>
      <c r="H3289">
        <v>3.7571050000000001</v>
      </c>
      <c r="I3289">
        <v>81.912800000000004</v>
      </c>
      <c r="J3289">
        <v>-0.49656519999999998</v>
      </c>
      <c r="K3289">
        <v>-2.9789800000000002E-2</v>
      </c>
      <c r="L3289">
        <v>0.29349740000000002</v>
      </c>
      <c r="M3289">
        <v>0.61678460000000002</v>
      </c>
      <c r="N3289">
        <v>1.0835600000000001</v>
      </c>
      <c r="O3289">
        <v>4674</v>
      </c>
      <c r="P3289" t="s">
        <v>58</v>
      </c>
      <c r="Q3289" t="s">
        <v>60</v>
      </c>
    </row>
    <row r="3290" spans="1:18" x14ac:dyDescent="0.25">
      <c r="A3290" t="s">
        <v>43</v>
      </c>
      <c r="B3290" t="s">
        <v>36</v>
      </c>
      <c r="C3290" t="s">
        <v>48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38.217449999999999</v>
      </c>
      <c r="H3290">
        <v>41.4559</v>
      </c>
      <c r="I3290">
        <v>81.912800000000004</v>
      </c>
      <c r="J3290">
        <v>-5.479101</v>
      </c>
      <c r="K3290">
        <v>-0.32870070000000001</v>
      </c>
      <c r="L3290">
        <v>3.238451</v>
      </c>
      <c r="M3290">
        <v>6.8056020000000004</v>
      </c>
      <c r="N3290">
        <v>11.956</v>
      </c>
      <c r="O3290">
        <v>4674</v>
      </c>
      <c r="P3290" t="s">
        <v>58</v>
      </c>
      <c r="Q3290" t="s">
        <v>60</v>
      </c>
    </row>
    <row r="3291" spans="1:18" x14ac:dyDescent="0.25">
      <c r="A3291" t="s">
        <v>30</v>
      </c>
      <c r="B3291" t="s">
        <v>36</v>
      </c>
      <c r="C3291" t="s">
        <v>37</v>
      </c>
      <c r="D3291" t="s">
        <v>47</v>
      </c>
      <c r="E3291">
        <v>16</v>
      </c>
      <c r="F3291" t="str">
        <f t="shared" si="51"/>
        <v>Average Per Ton1-in-2August Typical Event Day30% Cycling16</v>
      </c>
      <c r="G3291">
        <v>0.97995030000000005</v>
      </c>
      <c r="H3291">
        <v>1.041091</v>
      </c>
      <c r="I3291">
        <v>81.825599999999994</v>
      </c>
      <c r="J3291">
        <v>-0.11927310000000001</v>
      </c>
      <c r="K3291">
        <v>-1.26833E-2</v>
      </c>
      <c r="L3291">
        <v>6.1140399999999998E-2</v>
      </c>
      <c r="M3291">
        <v>0.13496420000000001</v>
      </c>
      <c r="N3291">
        <v>0.24155399999999999</v>
      </c>
      <c r="O3291">
        <v>1134</v>
      </c>
      <c r="P3291" t="s">
        <v>58</v>
      </c>
      <c r="Q3291" t="s">
        <v>60</v>
      </c>
      <c r="R3291" t="s">
        <v>66</v>
      </c>
    </row>
    <row r="3292" spans="1:18" x14ac:dyDescent="0.25">
      <c r="A3292" t="s">
        <v>28</v>
      </c>
      <c r="B3292" t="s">
        <v>36</v>
      </c>
      <c r="C3292" t="s">
        <v>37</v>
      </c>
      <c r="D3292" t="s">
        <v>47</v>
      </c>
      <c r="E3292">
        <v>16</v>
      </c>
      <c r="F3292" t="str">
        <f t="shared" si="51"/>
        <v>Average Per Premise1-in-2August Typical Event Day30% Cycling16</v>
      </c>
      <c r="G3292">
        <v>10.84038</v>
      </c>
      <c r="H3292">
        <v>11.516719999999999</v>
      </c>
      <c r="I3292">
        <v>81.825599999999994</v>
      </c>
      <c r="J3292">
        <v>-1.3194189999999999</v>
      </c>
      <c r="K3292">
        <v>-0.14030480000000001</v>
      </c>
      <c r="L3292">
        <v>0.676346</v>
      </c>
      <c r="M3292">
        <v>1.4929969999999999</v>
      </c>
      <c r="N3292">
        <v>2.6721110000000001</v>
      </c>
      <c r="O3292">
        <v>1134</v>
      </c>
      <c r="P3292" t="s">
        <v>58</v>
      </c>
      <c r="Q3292" t="s">
        <v>60</v>
      </c>
      <c r="R3292" t="s">
        <v>66</v>
      </c>
    </row>
    <row r="3293" spans="1:18" x14ac:dyDescent="0.25">
      <c r="A3293" t="s">
        <v>29</v>
      </c>
      <c r="B3293" t="s">
        <v>36</v>
      </c>
      <c r="C3293" t="s">
        <v>37</v>
      </c>
      <c r="D3293" t="s">
        <v>47</v>
      </c>
      <c r="E3293">
        <v>16</v>
      </c>
      <c r="F3293" t="str">
        <f t="shared" si="51"/>
        <v>Average Per Device1-in-2August Typical Event Day30% Cycling16</v>
      </c>
      <c r="G3293">
        <v>3.7906219999999999</v>
      </c>
      <c r="H3293">
        <v>4.0271239999999997</v>
      </c>
      <c r="I3293">
        <v>81.825599999999994</v>
      </c>
      <c r="J3293">
        <v>-0.46136939999999999</v>
      </c>
      <c r="K3293">
        <v>-4.9061300000000002E-2</v>
      </c>
      <c r="L3293">
        <v>0.23650209999999999</v>
      </c>
      <c r="M3293">
        <v>0.52206560000000002</v>
      </c>
      <c r="N3293">
        <v>0.93437369999999997</v>
      </c>
      <c r="O3293">
        <v>1134</v>
      </c>
      <c r="P3293" t="s">
        <v>58</v>
      </c>
      <c r="Q3293" t="s">
        <v>60</v>
      </c>
      <c r="R3293" t="s">
        <v>66</v>
      </c>
    </row>
    <row r="3294" spans="1:18" x14ac:dyDescent="0.25">
      <c r="A3294" t="s">
        <v>43</v>
      </c>
      <c r="B3294" t="s">
        <v>36</v>
      </c>
      <c r="C3294" t="s">
        <v>37</v>
      </c>
      <c r="D3294" t="s">
        <v>47</v>
      </c>
      <c r="E3294">
        <v>16</v>
      </c>
      <c r="F3294" t="str">
        <f t="shared" si="51"/>
        <v>Aggregate1-in-2August Typical Event Day30% Cycling16</v>
      </c>
      <c r="G3294">
        <v>12.29299</v>
      </c>
      <c r="H3294">
        <v>13.05996</v>
      </c>
      <c r="I3294">
        <v>81.825599999999994</v>
      </c>
      <c r="J3294">
        <v>-1.496221</v>
      </c>
      <c r="K3294">
        <v>-0.15910569999999999</v>
      </c>
      <c r="L3294">
        <v>0.7669764</v>
      </c>
      <c r="M3294">
        <v>1.6930590000000001</v>
      </c>
      <c r="N3294">
        <v>3.0301740000000001</v>
      </c>
      <c r="O3294">
        <v>1134</v>
      </c>
      <c r="P3294" t="s">
        <v>58</v>
      </c>
      <c r="Q3294" t="s">
        <v>60</v>
      </c>
      <c r="R3294" t="s">
        <v>66</v>
      </c>
    </row>
    <row r="3295" spans="1:18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0.81987719999999997</v>
      </c>
      <c r="H3295">
        <v>0.89830469999999996</v>
      </c>
      <c r="I3295">
        <v>81.366399999999999</v>
      </c>
      <c r="J3295">
        <v>-0.14144109999999999</v>
      </c>
      <c r="K3295">
        <v>-1.15409E-2</v>
      </c>
      <c r="L3295">
        <v>7.84276E-2</v>
      </c>
      <c r="M3295">
        <v>0.16839599999999999</v>
      </c>
      <c r="N3295">
        <v>0.29829620000000001</v>
      </c>
      <c r="O3295">
        <v>3540</v>
      </c>
      <c r="P3295" t="s">
        <v>58</v>
      </c>
      <c r="Q3295" t="s">
        <v>60</v>
      </c>
      <c r="R3295" t="s">
        <v>66</v>
      </c>
    </row>
    <row r="3296" spans="1:18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6.9172390000000004</v>
      </c>
      <c r="H3296">
        <v>7.5789260000000001</v>
      </c>
      <c r="I3296">
        <v>81.366399999999999</v>
      </c>
      <c r="J3296">
        <v>-1.193327</v>
      </c>
      <c r="K3296">
        <v>-9.7369700000000003E-2</v>
      </c>
      <c r="L3296">
        <v>0.66168720000000003</v>
      </c>
      <c r="M3296">
        <v>1.420744</v>
      </c>
      <c r="N3296">
        <v>2.516702</v>
      </c>
      <c r="O3296">
        <v>3540</v>
      </c>
      <c r="P3296" t="s">
        <v>58</v>
      </c>
      <c r="Q3296" t="s">
        <v>60</v>
      </c>
      <c r="R3296" t="s">
        <v>66</v>
      </c>
    </row>
    <row r="3297" spans="1:18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3.142989</v>
      </c>
      <c r="H3297">
        <v>3.4436399999999998</v>
      </c>
      <c r="I3297">
        <v>81.366399999999999</v>
      </c>
      <c r="J3297">
        <v>-0.54221260000000004</v>
      </c>
      <c r="K3297">
        <v>-4.4241900000000001E-2</v>
      </c>
      <c r="L3297">
        <v>0.3006511</v>
      </c>
      <c r="M3297">
        <v>0.64554409999999995</v>
      </c>
      <c r="N3297">
        <v>1.1435150000000001</v>
      </c>
      <c r="O3297">
        <v>3540</v>
      </c>
      <c r="P3297" t="s">
        <v>58</v>
      </c>
      <c r="Q3297" t="s">
        <v>60</v>
      </c>
      <c r="R3297" t="s">
        <v>66</v>
      </c>
    </row>
    <row r="3298" spans="1:18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24.487030000000001</v>
      </c>
      <c r="H3298">
        <v>26.8294</v>
      </c>
      <c r="I3298">
        <v>81.366399999999999</v>
      </c>
      <c r="J3298">
        <v>-4.2243779999999997</v>
      </c>
      <c r="K3298">
        <v>-0.34468880000000002</v>
      </c>
      <c r="L3298">
        <v>2.3423729999999998</v>
      </c>
      <c r="M3298">
        <v>5.0294340000000002</v>
      </c>
      <c r="N3298">
        <v>8.9091240000000003</v>
      </c>
      <c r="O3298">
        <v>3540</v>
      </c>
      <c r="P3298" t="s">
        <v>58</v>
      </c>
      <c r="Q3298" t="s">
        <v>60</v>
      </c>
      <c r="R3298" t="s">
        <v>66</v>
      </c>
    </row>
    <row r="3299" spans="1:18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0.858711</v>
      </c>
      <c r="H3299">
        <v>0.93294460000000001</v>
      </c>
      <c r="I3299">
        <v>81.477800000000002</v>
      </c>
      <c r="J3299">
        <v>-0.13606309999999999</v>
      </c>
      <c r="K3299">
        <v>-1.18181E-2</v>
      </c>
      <c r="L3299">
        <v>7.42337E-2</v>
      </c>
      <c r="M3299">
        <v>0.1602855</v>
      </c>
      <c r="N3299">
        <v>0.28453060000000002</v>
      </c>
      <c r="O3299">
        <v>4674</v>
      </c>
      <c r="P3299" t="s">
        <v>58</v>
      </c>
      <c r="Q3299" t="s">
        <v>60</v>
      </c>
    </row>
    <row r="3300" spans="1:18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7.7918190000000003</v>
      </c>
      <c r="H3300">
        <v>8.4654039999999995</v>
      </c>
      <c r="I3300">
        <v>81.477800000000002</v>
      </c>
      <c r="J3300">
        <v>-1.2346170000000001</v>
      </c>
      <c r="K3300">
        <v>-0.10723530000000001</v>
      </c>
      <c r="L3300">
        <v>0.67358600000000002</v>
      </c>
      <c r="M3300">
        <v>1.454407</v>
      </c>
      <c r="N3300">
        <v>2.5817890000000001</v>
      </c>
      <c r="O3300">
        <v>4674</v>
      </c>
      <c r="P3300" t="s">
        <v>58</v>
      </c>
      <c r="Q3300" t="s">
        <v>60</v>
      </c>
    </row>
    <row r="3301" spans="1:18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3.3006129999999998</v>
      </c>
      <c r="H3301">
        <v>3.5859429999999999</v>
      </c>
      <c r="I3301">
        <v>81.477800000000002</v>
      </c>
      <c r="J3301">
        <v>-0.52298350000000005</v>
      </c>
      <c r="K3301">
        <v>-4.5424800000000001E-2</v>
      </c>
      <c r="L3301">
        <v>0.2853309</v>
      </c>
      <c r="M3301">
        <v>0.61608660000000004</v>
      </c>
      <c r="N3301">
        <v>1.093645</v>
      </c>
      <c r="O3301">
        <v>4674</v>
      </c>
      <c r="P3301" t="s">
        <v>58</v>
      </c>
      <c r="Q3301" t="s">
        <v>60</v>
      </c>
    </row>
    <row r="3302" spans="1:18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36.418959999999998</v>
      </c>
      <c r="H3302">
        <v>39.567300000000003</v>
      </c>
      <c r="I3302">
        <v>81.477800000000002</v>
      </c>
      <c r="J3302">
        <v>-5.7706010000000001</v>
      </c>
      <c r="K3302">
        <v>-0.50121780000000005</v>
      </c>
      <c r="L3302">
        <v>3.1483409999999998</v>
      </c>
      <c r="M3302">
        <v>6.7979000000000003</v>
      </c>
      <c r="N3302">
        <v>12.06728</v>
      </c>
      <c r="O3302">
        <v>4674</v>
      </c>
      <c r="P3302" t="s">
        <v>58</v>
      </c>
      <c r="Q3302" t="s">
        <v>60</v>
      </c>
    </row>
    <row r="3303" spans="1:18" x14ac:dyDescent="0.25">
      <c r="A3303" t="s">
        <v>30</v>
      </c>
      <c r="B3303" t="s">
        <v>36</v>
      </c>
      <c r="C3303" t="s">
        <v>49</v>
      </c>
      <c r="D3303" t="s">
        <v>47</v>
      </c>
      <c r="E3303">
        <v>16</v>
      </c>
      <c r="F3303" t="str">
        <f t="shared" si="51"/>
        <v>Average Per Ton1-in-2July Monthly System Peak Day30% Cycling16</v>
      </c>
      <c r="G3303">
        <v>0.97523990000000005</v>
      </c>
      <c r="H3303">
        <v>1.036376</v>
      </c>
      <c r="I3303">
        <v>80.094099999999997</v>
      </c>
      <c r="J3303">
        <v>-0.1203284</v>
      </c>
      <c r="K3303">
        <v>-1.31176E-2</v>
      </c>
      <c r="L3303">
        <v>6.11364E-2</v>
      </c>
      <c r="M3303">
        <v>0.13539029999999999</v>
      </c>
      <c r="N3303">
        <v>0.24260109999999999</v>
      </c>
      <c r="O3303">
        <v>1134</v>
      </c>
      <c r="P3303" t="s">
        <v>58</v>
      </c>
      <c r="Q3303" t="s">
        <v>60</v>
      </c>
      <c r="R3303" t="s">
        <v>67</v>
      </c>
    </row>
    <row r="3304" spans="1:18" x14ac:dyDescent="0.25">
      <c r="A3304" t="s">
        <v>28</v>
      </c>
      <c r="B3304" t="s">
        <v>36</v>
      </c>
      <c r="C3304" t="s">
        <v>49</v>
      </c>
      <c r="D3304" t="s">
        <v>47</v>
      </c>
      <c r="E3304">
        <v>16</v>
      </c>
      <c r="F3304" t="str">
        <f t="shared" si="51"/>
        <v>Average Per Premise1-in-2July Monthly System Peak Day30% Cycling16</v>
      </c>
      <c r="G3304">
        <v>10.788270000000001</v>
      </c>
      <c r="H3304">
        <v>11.46457</v>
      </c>
      <c r="I3304">
        <v>80.094099999999997</v>
      </c>
      <c r="J3304">
        <v>-1.3310930000000001</v>
      </c>
      <c r="K3304">
        <v>-0.14510870000000001</v>
      </c>
      <c r="L3304">
        <v>0.67630069999999998</v>
      </c>
      <c r="M3304">
        <v>1.4977100000000001</v>
      </c>
      <c r="N3304">
        <v>2.6836950000000002</v>
      </c>
      <c r="O3304">
        <v>1134</v>
      </c>
      <c r="P3304" t="s">
        <v>58</v>
      </c>
      <c r="Q3304" t="s">
        <v>60</v>
      </c>
      <c r="R3304" t="s">
        <v>67</v>
      </c>
    </row>
    <row r="3305" spans="1:18" x14ac:dyDescent="0.25">
      <c r="A3305" t="s">
        <v>29</v>
      </c>
      <c r="B3305" t="s">
        <v>36</v>
      </c>
      <c r="C3305" t="s">
        <v>49</v>
      </c>
      <c r="D3305" t="s">
        <v>47</v>
      </c>
      <c r="E3305">
        <v>16</v>
      </c>
      <c r="F3305" t="str">
        <f t="shared" si="51"/>
        <v>Average Per Device1-in-2July Monthly System Peak Day30% Cycling16</v>
      </c>
      <c r="G3305">
        <v>3.7724009999999999</v>
      </c>
      <c r="H3305">
        <v>4.0088879999999998</v>
      </c>
      <c r="I3305">
        <v>80.094099999999997</v>
      </c>
      <c r="J3305">
        <v>-0.46545170000000002</v>
      </c>
      <c r="K3305">
        <v>-5.0741099999999997E-2</v>
      </c>
      <c r="L3305">
        <v>0.23648630000000001</v>
      </c>
      <c r="M3305">
        <v>0.5237136</v>
      </c>
      <c r="N3305">
        <v>0.93842429999999999</v>
      </c>
      <c r="O3305">
        <v>1134</v>
      </c>
      <c r="P3305" t="s">
        <v>58</v>
      </c>
      <c r="Q3305" t="s">
        <v>60</v>
      </c>
      <c r="R3305" t="s">
        <v>67</v>
      </c>
    </row>
    <row r="3306" spans="1:18" x14ac:dyDescent="0.25">
      <c r="A3306" t="s">
        <v>43</v>
      </c>
      <c r="B3306" t="s">
        <v>36</v>
      </c>
      <c r="C3306" t="s">
        <v>49</v>
      </c>
      <c r="D3306" t="s">
        <v>47</v>
      </c>
      <c r="E3306">
        <v>16</v>
      </c>
      <c r="F3306" t="str">
        <f t="shared" si="51"/>
        <v>Aggregate1-in-2July Monthly System Peak Day30% Cycling16</v>
      </c>
      <c r="G3306">
        <v>12.2339</v>
      </c>
      <c r="H3306">
        <v>13.000819999999999</v>
      </c>
      <c r="I3306">
        <v>80.094099999999997</v>
      </c>
      <c r="J3306">
        <v>-1.50946</v>
      </c>
      <c r="K3306">
        <v>-0.16455330000000001</v>
      </c>
      <c r="L3306">
        <v>0.76692499999999997</v>
      </c>
      <c r="M3306">
        <v>1.6984030000000001</v>
      </c>
      <c r="N3306">
        <v>3.04331</v>
      </c>
      <c r="O3306">
        <v>1134</v>
      </c>
      <c r="P3306" t="s">
        <v>58</v>
      </c>
      <c r="Q3306" t="s">
        <v>60</v>
      </c>
      <c r="R3306" t="s">
        <v>67</v>
      </c>
    </row>
    <row r="3307" spans="1:18" x14ac:dyDescent="0.25">
      <c r="A3307" t="s">
        <v>30</v>
      </c>
      <c r="B3307" t="s">
        <v>36</v>
      </c>
      <c r="C3307" t="s">
        <v>49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0.80935780000000002</v>
      </c>
      <c r="H3307">
        <v>0.88717000000000001</v>
      </c>
      <c r="I3307">
        <v>79.629499999999993</v>
      </c>
      <c r="J3307">
        <v>-0.14338049999999999</v>
      </c>
      <c r="K3307">
        <v>-1.2697999999999999E-2</v>
      </c>
      <c r="L3307">
        <v>7.7812300000000001E-2</v>
      </c>
      <c r="M3307">
        <v>0.16832250000000001</v>
      </c>
      <c r="N3307">
        <v>0.29900500000000002</v>
      </c>
      <c r="O3307">
        <v>3540</v>
      </c>
      <c r="P3307" t="s">
        <v>58</v>
      </c>
      <c r="Q3307" t="s">
        <v>60</v>
      </c>
      <c r="R3307" t="s">
        <v>67</v>
      </c>
    </row>
    <row r="3308" spans="1:18" x14ac:dyDescent="0.25">
      <c r="A3308" t="s">
        <v>28</v>
      </c>
      <c r="B3308" t="s">
        <v>36</v>
      </c>
      <c r="C3308" t="s">
        <v>49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6.828487</v>
      </c>
      <c r="H3308">
        <v>7.4849829999999997</v>
      </c>
      <c r="I3308">
        <v>79.629499999999993</v>
      </c>
      <c r="J3308">
        <v>-1.2096899999999999</v>
      </c>
      <c r="K3308">
        <v>-0.1071322</v>
      </c>
      <c r="L3308">
        <v>0.65649590000000002</v>
      </c>
      <c r="M3308">
        <v>1.4201239999999999</v>
      </c>
      <c r="N3308">
        <v>2.5226820000000001</v>
      </c>
      <c r="O3308">
        <v>3540</v>
      </c>
      <c r="P3308" t="s">
        <v>58</v>
      </c>
      <c r="Q3308" t="s">
        <v>60</v>
      </c>
      <c r="R3308" t="s">
        <v>67</v>
      </c>
    </row>
    <row r="3309" spans="1:18" x14ac:dyDescent="0.25">
      <c r="A3309" t="s">
        <v>29</v>
      </c>
      <c r="B3309" t="s">
        <v>36</v>
      </c>
      <c r="C3309" t="s">
        <v>49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3.1026630000000002</v>
      </c>
      <c r="H3309">
        <v>3.4009550000000002</v>
      </c>
      <c r="I3309">
        <v>79.629499999999993</v>
      </c>
      <c r="J3309">
        <v>-0.54964740000000001</v>
      </c>
      <c r="K3309">
        <v>-4.8677699999999997E-2</v>
      </c>
      <c r="L3309">
        <v>0.29829230000000001</v>
      </c>
      <c r="M3309">
        <v>0.64526229999999996</v>
      </c>
      <c r="N3309">
        <v>1.1462319999999999</v>
      </c>
      <c r="O3309">
        <v>3540</v>
      </c>
      <c r="P3309" t="s">
        <v>58</v>
      </c>
      <c r="Q3309" t="s">
        <v>60</v>
      </c>
      <c r="R3309" t="s">
        <v>67</v>
      </c>
    </row>
    <row r="3310" spans="1:18" x14ac:dyDescent="0.25">
      <c r="A3310" t="s">
        <v>43</v>
      </c>
      <c r="B3310" t="s">
        <v>36</v>
      </c>
      <c r="C3310" t="s">
        <v>49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24.172840000000001</v>
      </c>
      <c r="H3310">
        <v>26.496839999999999</v>
      </c>
      <c r="I3310">
        <v>79.629499999999993</v>
      </c>
      <c r="J3310">
        <v>-4.2823019999999996</v>
      </c>
      <c r="K3310">
        <v>-0.37924809999999998</v>
      </c>
      <c r="L3310">
        <v>2.323995</v>
      </c>
      <c r="M3310">
        <v>5.0272389999999998</v>
      </c>
      <c r="N3310">
        <v>8.9302930000000007</v>
      </c>
      <c r="O3310">
        <v>3540</v>
      </c>
      <c r="P3310" t="s">
        <v>58</v>
      </c>
      <c r="Q3310" t="s">
        <v>60</v>
      </c>
      <c r="R3310" t="s">
        <v>67</v>
      </c>
    </row>
    <row r="3311" spans="1:18" x14ac:dyDescent="0.25">
      <c r="A3311" t="s">
        <v>30</v>
      </c>
      <c r="B3311" t="s">
        <v>36</v>
      </c>
      <c r="C3311" t="s">
        <v>49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0.84960069999999999</v>
      </c>
      <c r="H3311">
        <v>0.92336750000000001</v>
      </c>
      <c r="I3311">
        <v>79.742199999999997</v>
      </c>
      <c r="J3311">
        <v>-0.1377881</v>
      </c>
      <c r="K3311">
        <v>-1.27998E-2</v>
      </c>
      <c r="L3311">
        <v>7.3766700000000004E-2</v>
      </c>
      <c r="M3311">
        <v>0.16033320000000001</v>
      </c>
      <c r="N3311">
        <v>0.28532150000000001</v>
      </c>
      <c r="O3311">
        <v>4674</v>
      </c>
      <c r="P3311" t="s">
        <v>58</v>
      </c>
      <c r="Q3311" t="s">
        <v>60</v>
      </c>
    </row>
    <row r="3312" spans="1:18" x14ac:dyDescent="0.25">
      <c r="A3312" t="s">
        <v>28</v>
      </c>
      <c r="B3312" t="s">
        <v>36</v>
      </c>
      <c r="C3312" t="s">
        <v>49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7.7091539999999998</v>
      </c>
      <c r="H3312">
        <v>8.3785030000000003</v>
      </c>
      <c r="I3312">
        <v>79.742199999999997</v>
      </c>
      <c r="J3312">
        <v>-1.2502690000000001</v>
      </c>
      <c r="K3312">
        <v>-0.1161436</v>
      </c>
      <c r="L3312">
        <v>0.66934830000000001</v>
      </c>
      <c r="M3312">
        <v>1.4548399999999999</v>
      </c>
      <c r="N3312">
        <v>2.5889660000000001</v>
      </c>
      <c r="O3312">
        <v>4674</v>
      </c>
      <c r="P3312" t="s">
        <v>58</v>
      </c>
      <c r="Q3312" t="s">
        <v>60</v>
      </c>
    </row>
    <row r="3313" spans="1:18" x14ac:dyDescent="0.25">
      <c r="A3313" t="s">
        <v>29</v>
      </c>
      <c r="B3313" t="s">
        <v>36</v>
      </c>
      <c r="C3313" t="s">
        <v>49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3.2655959999999999</v>
      </c>
      <c r="H3313">
        <v>3.5491320000000002</v>
      </c>
      <c r="I3313">
        <v>79.742199999999997</v>
      </c>
      <c r="J3313">
        <v>-0.52961369999999997</v>
      </c>
      <c r="K3313">
        <v>-4.9198400000000003E-2</v>
      </c>
      <c r="L3313">
        <v>0.2835358</v>
      </c>
      <c r="M3313">
        <v>0.61626990000000004</v>
      </c>
      <c r="N3313">
        <v>1.0966849999999999</v>
      </c>
      <c r="O3313">
        <v>4674</v>
      </c>
      <c r="P3313" t="s">
        <v>58</v>
      </c>
      <c r="Q3313" t="s">
        <v>60</v>
      </c>
    </row>
    <row r="3314" spans="1:18" x14ac:dyDescent="0.25">
      <c r="A3314" t="s">
        <v>43</v>
      </c>
      <c r="B3314" t="s">
        <v>36</v>
      </c>
      <c r="C3314" t="s">
        <v>49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36.032589999999999</v>
      </c>
      <c r="H3314">
        <v>39.161119999999997</v>
      </c>
      <c r="I3314">
        <v>79.742199999999997</v>
      </c>
      <c r="J3314">
        <v>-5.8437580000000002</v>
      </c>
      <c r="K3314">
        <v>-0.54285510000000003</v>
      </c>
      <c r="L3314">
        <v>3.1285340000000001</v>
      </c>
      <c r="M3314">
        <v>6.7999219999999996</v>
      </c>
      <c r="N3314">
        <v>12.10083</v>
      </c>
      <c r="O3314">
        <v>4674</v>
      </c>
      <c r="P3314" t="s">
        <v>58</v>
      </c>
      <c r="Q3314" t="s">
        <v>60</v>
      </c>
    </row>
    <row r="3315" spans="1:18" x14ac:dyDescent="0.25">
      <c r="A3315" t="s">
        <v>30</v>
      </c>
      <c r="B3315" t="s">
        <v>36</v>
      </c>
      <c r="C3315" t="s">
        <v>50</v>
      </c>
      <c r="D3315" t="s">
        <v>47</v>
      </c>
      <c r="E3315">
        <v>16</v>
      </c>
      <c r="F3315" t="str">
        <f t="shared" si="51"/>
        <v>Average Per Ton1-in-2June Monthly System Peak Day30% Cycling16</v>
      </c>
      <c r="G3315">
        <v>0.92676329999999996</v>
      </c>
      <c r="H3315">
        <v>0.98785750000000005</v>
      </c>
      <c r="I3315">
        <v>77.002799999999993</v>
      </c>
      <c r="J3315">
        <v>-0.13406509999999999</v>
      </c>
      <c r="K3315">
        <v>-1.87634E-2</v>
      </c>
      <c r="L3315">
        <v>6.1094099999999998E-2</v>
      </c>
      <c r="M3315">
        <v>0.14095170000000001</v>
      </c>
      <c r="N3315">
        <v>0.25625340000000002</v>
      </c>
      <c r="O3315">
        <v>1134</v>
      </c>
      <c r="P3315" t="s">
        <v>58</v>
      </c>
      <c r="Q3315" t="s">
        <v>60</v>
      </c>
      <c r="R3315" t="s">
        <v>68</v>
      </c>
    </row>
    <row r="3316" spans="1:18" x14ac:dyDescent="0.25">
      <c r="A3316" t="s">
        <v>28</v>
      </c>
      <c r="B3316" t="s">
        <v>36</v>
      </c>
      <c r="C3316" t="s">
        <v>50</v>
      </c>
      <c r="D3316" t="s">
        <v>47</v>
      </c>
      <c r="E3316">
        <v>16</v>
      </c>
      <c r="F3316" t="str">
        <f t="shared" si="51"/>
        <v>Average Per Premise1-in-2June Monthly System Peak Day30% Cycling16</v>
      </c>
      <c r="G3316">
        <v>10.25201</v>
      </c>
      <c r="H3316">
        <v>10.927849999999999</v>
      </c>
      <c r="I3316">
        <v>77.002799999999993</v>
      </c>
      <c r="J3316">
        <v>-1.4830509999999999</v>
      </c>
      <c r="K3316">
        <v>-0.20756430000000001</v>
      </c>
      <c r="L3316">
        <v>0.67583380000000004</v>
      </c>
      <c r="M3316">
        <v>1.559232</v>
      </c>
      <c r="N3316">
        <v>2.8347180000000001</v>
      </c>
      <c r="O3316">
        <v>1134</v>
      </c>
      <c r="P3316" t="s">
        <v>58</v>
      </c>
      <c r="Q3316" t="s">
        <v>60</v>
      </c>
      <c r="R3316" t="s">
        <v>68</v>
      </c>
    </row>
    <row r="3317" spans="1:18" x14ac:dyDescent="0.25">
      <c r="A3317" t="s">
        <v>29</v>
      </c>
      <c r="B3317" t="s">
        <v>36</v>
      </c>
      <c r="C3317" t="s">
        <v>50</v>
      </c>
      <c r="D3317" t="s">
        <v>47</v>
      </c>
      <c r="E3317">
        <v>16</v>
      </c>
      <c r="F3317" t="str">
        <f t="shared" si="51"/>
        <v>Average Per Device1-in-2June Monthly System Peak Day30% Cycling16</v>
      </c>
      <c r="G3317">
        <v>3.5848849999999999</v>
      </c>
      <c r="H3317">
        <v>3.8212079999999999</v>
      </c>
      <c r="I3317">
        <v>77.002799999999993</v>
      </c>
      <c r="J3317">
        <v>-0.51858760000000004</v>
      </c>
      <c r="K3317">
        <v>-7.25803E-2</v>
      </c>
      <c r="L3317">
        <v>0.23632300000000001</v>
      </c>
      <c r="M3317">
        <v>0.5452264</v>
      </c>
      <c r="N3317">
        <v>0.99123360000000005</v>
      </c>
      <c r="O3317">
        <v>1134</v>
      </c>
      <c r="P3317" t="s">
        <v>58</v>
      </c>
      <c r="Q3317" t="s">
        <v>60</v>
      </c>
      <c r="R3317" t="s">
        <v>68</v>
      </c>
    </row>
    <row r="3318" spans="1:18" x14ac:dyDescent="0.25">
      <c r="A3318" t="s">
        <v>43</v>
      </c>
      <c r="B3318" t="s">
        <v>36</v>
      </c>
      <c r="C3318" t="s">
        <v>50</v>
      </c>
      <c r="D3318" t="s">
        <v>47</v>
      </c>
      <c r="E3318">
        <v>16</v>
      </c>
      <c r="F3318" t="str">
        <f t="shared" si="51"/>
        <v>Aggregate1-in-2June Monthly System Peak Day30% Cycling16</v>
      </c>
      <c r="G3318">
        <v>11.625780000000001</v>
      </c>
      <c r="H3318">
        <v>12.39218</v>
      </c>
      <c r="I3318">
        <v>77.002799999999993</v>
      </c>
      <c r="J3318">
        <v>-1.6817800000000001</v>
      </c>
      <c r="K3318">
        <v>-0.235378</v>
      </c>
      <c r="L3318">
        <v>0.76639550000000001</v>
      </c>
      <c r="M3318">
        <v>1.7681690000000001</v>
      </c>
      <c r="N3318">
        <v>3.2145709999999998</v>
      </c>
      <c r="O3318">
        <v>1134</v>
      </c>
      <c r="P3318" t="s">
        <v>58</v>
      </c>
      <c r="Q3318" t="s">
        <v>60</v>
      </c>
      <c r="R3318" t="s">
        <v>68</v>
      </c>
    </row>
    <row r="3319" spans="1:18" x14ac:dyDescent="0.25">
      <c r="A3319" t="s">
        <v>30</v>
      </c>
      <c r="B3319" t="s">
        <v>36</v>
      </c>
      <c r="C3319" t="s">
        <v>50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0.72700319999999996</v>
      </c>
      <c r="H3319">
        <v>0.79999830000000005</v>
      </c>
      <c r="I3319">
        <v>76.512699999999995</v>
      </c>
      <c r="J3319">
        <v>-0.16175990000000001</v>
      </c>
      <c r="K3319">
        <v>-2.30647E-2</v>
      </c>
      <c r="L3319">
        <v>7.2995099999999993E-2</v>
      </c>
      <c r="M3319">
        <v>0.16905500000000001</v>
      </c>
      <c r="N3319">
        <v>0.30775019999999997</v>
      </c>
      <c r="O3319">
        <v>3540</v>
      </c>
      <c r="P3319" t="s">
        <v>58</v>
      </c>
      <c r="Q3319" t="s">
        <v>60</v>
      </c>
      <c r="R3319" t="s">
        <v>68</v>
      </c>
    </row>
    <row r="3320" spans="1:18" x14ac:dyDescent="0.25">
      <c r="A3320" t="s">
        <v>28</v>
      </c>
      <c r="B3320" t="s">
        <v>36</v>
      </c>
      <c r="C3320" t="s">
        <v>50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6.1336680000000001</v>
      </c>
      <c r="H3320">
        <v>6.7495219999999998</v>
      </c>
      <c r="I3320">
        <v>76.512699999999995</v>
      </c>
      <c r="J3320">
        <v>-1.3647560000000001</v>
      </c>
      <c r="K3320">
        <v>-0.1945954</v>
      </c>
      <c r="L3320">
        <v>0.61585409999999996</v>
      </c>
      <c r="M3320">
        <v>1.426304</v>
      </c>
      <c r="N3320">
        <v>2.5964640000000001</v>
      </c>
      <c r="O3320">
        <v>3540</v>
      </c>
      <c r="P3320" t="s">
        <v>58</v>
      </c>
      <c r="Q3320" t="s">
        <v>60</v>
      </c>
      <c r="R3320" t="s">
        <v>68</v>
      </c>
    </row>
    <row r="3321" spans="1:18" x14ac:dyDescent="0.25">
      <c r="A3321" t="s">
        <v>29</v>
      </c>
      <c r="B3321" t="s">
        <v>36</v>
      </c>
      <c r="C3321" t="s">
        <v>50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2.7869570000000001</v>
      </c>
      <c r="H3321">
        <v>3.066783</v>
      </c>
      <c r="I3321">
        <v>76.512699999999995</v>
      </c>
      <c r="J3321">
        <v>-0.62010469999999995</v>
      </c>
      <c r="K3321">
        <v>-8.8418399999999994E-2</v>
      </c>
      <c r="L3321">
        <v>0.27982590000000002</v>
      </c>
      <c r="M3321">
        <v>0.64807020000000004</v>
      </c>
      <c r="N3321">
        <v>1.179756</v>
      </c>
      <c r="O3321">
        <v>3540</v>
      </c>
      <c r="P3321" t="s">
        <v>58</v>
      </c>
      <c r="Q3321" t="s">
        <v>60</v>
      </c>
      <c r="R3321" t="s">
        <v>68</v>
      </c>
    </row>
    <row r="3322" spans="1:18" x14ac:dyDescent="0.25">
      <c r="A3322" t="s">
        <v>43</v>
      </c>
      <c r="B3322" t="s">
        <v>36</v>
      </c>
      <c r="C3322" t="s">
        <v>50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21.713180000000001</v>
      </c>
      <c r="H3322">
        <v>23.89331</v>
      </c>
      <c r="I3322">
        <v>76.512699999999995</v>
      </c>
      <c r="J3322">
        <v>-4.8312350000000004</v>
      </c>
      <c r="K3322">
        <v>-0.68886769999999997</v>
      </c>
      <c r="L3322">
        <v>2.180123</v>
      </c>
      <c r="M3322">
        <v>5.0491149999999996</v>
      </c>
      <c r="N3322">
        <v>9.1914820000000006</v>
      </c>
      <c r="O3322">
        <v>3540</v>
      </c>
      <c r="P3322" t="s">
        <v>58</v>
      </c>
      <c r="Q3322" t="s">
        <v>60</v>
      </c>
      <c r="R3322" t="s">
        <v>68</v>
      </c>
    </row>
    <row r="3323" spans="1:18" x14ac:dyDescent="0.25">
      <c r="A3323" t="s">
        <v>30</v>
      </c>
      <c r="B3323" t="s">
        <v>36</v>
      </c>
      <c r="C3323" t="s">
        <v>50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0.77546499999999996</v>
      </c>
      <c r="H3323">
        <v>0.84557289999999996</v>
      </c>
      <c r="I3323">
        <v>76.631600000000006</v>
      </c>
      <c r="J3323">
        <v>-0.15504119999999999</v>
      </c>
      <c r="K3323">
        <v>-2.2021200000000001E-2</v>
      </c>
      <c r="L3323">
        <v>7.0107900000000001E-2</v>
      </c>
      <c r="M3323">
        <v>0.1622371</v>
      </c>
      <c r="N3323">
        <v>0.29525709999999999</v>
      </c>
      <c r="O3323">
        <v>4674</v>
      </c>
      <c r="P3323" t="s">
        <v>58</v>
      </c>
      <c r="Q3323" t="s">
        <v>60</v>
      </c>
    </row>
    <row r="3324" spans="1:18" x14ac:dyDescent="0.25">
      <c r="A3324" t="s">
        <v>28</v>
      </c>
      <c r="B3324" t="s">
        <v>36</v>
      </c>
      <c r="C3324" t="s">
        <v>50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7.0364570000000004</v>
      </c>
      <c r="H3324">
        <v>7.672606</v>
      </c>
      <c r="I3324">
        <v>76.631600000000006</v>
      </c>
      <c r="J3324">
        <v>-1.4068210000000001</v>
      </c>
      <c r="K3324">
        <v>-0.19981760000000001</v>
      </c>
      <c r="L3324">
        <v>0.63614939999999998</v>
      </c>
      <c r="M3324">
        <v>1.472116</v>
      </c>
      <c r="N3324">
        <v>2.6791200000000002</v>
      </c>
      <c r="O3324">
        <v>4674</v>
      </c>
      <c r="P3324" t="s">
        <v>58</v>
      </c>
      <c r="Q3324" t="s">
        <v>60</v>
      </c>
    </row>
    <row r="3325" spans="1:18" x14ac:dyDescent="0.25">
      <c r="A3325" t="s">
        <v>29</v>
      </c>
      <c r="B3325" t="s">
        <v>36</v>
      </c>
      <c r="C3325" t="s">
        <v>50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2.9806409999999999</v>
      </c>
      <c r="H3325">
        <v>3.2501139999999999</v>
      </c>
      <c r="I3325">
        <v>76.631600000000006</v>
      </c>
      <c r="J3325">
        <v>-0.59592909999999999</v>
      </c>
      <c r="K3325">
        <v>-8.4642700000000001E-2</v>
      </c>
      <c r="L3325">
        <v>0.26947270000000001</v>
      </c>
      <c r="M3325">
        <v>0.62358809999999998</v>
      </c>
      <c r="N3325">
        <v>1.1348750000000001</v>
      </c>
      <c r="O3325">
        <v>4674</v>
      </c>
      <c r="P3325" t="s">
        <v>58</v>
      </c>
      <c r="Q3325" t="s">
        <v>60</v>
      </c>
    </row>
    <row r="3326" spans="1:18" x14ac:dyDescent="0.25">
      <c r="A3326" t="s">
        <v>43</v>
      </c>
      <c r="B3326" t="s">
        <v>36</v>
      </c>
      <c r="C3326" t="s">
        <v>50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32.888399999999997</v>
      </c>
      <c r="H3326">
        <v>35.861759999999997</v>
      </c>
      <c r="I3326">
        <v>76.631600000000006</v>
      </c>
      <c r="J3326">
        <v>-6.575482</v>
      </c>
      <c r="K3326">
        <v>-0.93394739999999998</v>
      </c>
      <c r="L3326">
        <v>2.9733619999999998</v>
      </c>
      <c r="M3326">
        <v>6.8806719999999997</v>
      </c>
      <c r="N3326">
        <v>12.522209999999999</v>
      </c>
      <c r="O3326">
        <v>4674</v>
      </c>
      <c r="P3326" t="s">
        <v>58</v>
      </c>
      <c r="Q3326" t="s">
        <v>60</v>
      </c>
    </row>
    <row r="3327" spans="1:18" x14ac:dyDescent="0.25">
      <c r="A3327" t="s">
        <v>30</v>
      </c>
      <c r="B3327" t="s">
        <v>36</v>
      </c>
      <c r="C3327" t="s">
        <v>51</v>
      </c>
      <c r="D3327" t="s">
        <v>47</v>
      </c>
      <c r="E3327">
        <v>16</v>
      </c>
      <c r="F3327" t="str">
        <f t="shared" si="51"/>
        <v>Average Per Ton1-in-2May Monthly System Peak Day30% Cycling16</v>
      </c>
      <c r="G3327">
        <v>0.92502249999999997</v>
      </c>
      <c r="H3327">
        <v>0.98611510000000002</v>
      </c>
      <c r="I3327">
        <v>75.817599999999999</v>
      </c>
      <c r="J3327">
        <v>-0.1346482</v>
      </c>
      <c r="K3327">
        <v>-1.90029E-2</v>
      </c>
      <c r="L3327">
        <v>6.1092599999999997E-2</v>
      </c>
      <c r="M3327">
        <v>0.14118820000000001</v>
      </c>
      <c r="N3327">
        <v>0.25683349999999999</v>
      </c>
      <c r="O3327">
        <v>1134</v>
      </c>
      <c r="P3327" t="s">
        <v>58</v>
      </c>
      <c r="Q3327" t="s">
        <v>60</v>
      </c>
      <c r="R3327" t="s">
        <v>69</v>
      </c>
    </row>
    <row r="3328" spans="1:18" x14ac:dyDescent="0.25">
      <c r="A3328" t="s">
        <v>28</v>
      </c>
      <c r="B3328" t="s">
        <v>36</v>
      </c>
      <c r="C3328" t="s">
        <v>51</v>
      </c>
      <c r="D3328" t="s">
        <v>47</v>
      </c>
      <c r="E3328">
        <v>16</v>
      </c>
      <c r="F3328" t="str">
        <f t="shared" si="51"/>
        <v>Average Per Premise1-in-2May Monthly System Peak Day30% Cycling16</v>
      </c>
      <c r="G3328">
        <v>10.232760000000001</v>
      </c>
      <c r="H3328">
        <v>10.908569999999999</v>
      </c>
      <c r="I3328">
        <v>75.817599999999999</v>
      </c>
      <c r="J3328">
        <v>-1.489501</v>
      </c>
      <c r="K3328">
        <v>-0.21021380000000001</v>
      </c>
      <c r="L3328">
        <v>0.675817</v>
      </c>
      <c r="M3328">
        <v>1.5618479999999999</v>
      </c>
      <c r="N3328">
        <v>2.8411360000000001</v>
      </c>
      <c r="O3328">
        <v>1134</v>
      </c>
      <c r="P3328" t="s">
        <v>58</v>
      </c>
      <c r="Q3328" t="s">
        <v>60</v>
      </c>
      <c r="R3328" t="s">
        <v>69</v>
      </c>
    </row>
    <row r="3329" spans="1:18" x14ac:dyDescent="0.25">
      <c r="A3329" t="s">
        <v>29</v>
      </c>
      <c r="B3329" t="s">
        <v>36</v>
      </c>
      <c r="C3329" t="s">
        <v>51</v>
      </c>
      <c r="D3329" t="s">
        <v>47</v>
      </c>
      <c r="E3329">
        <v>16</v>
      </c>
      <c r="F3329" t="str">
        <f t="shared" si="51"/>
        <v>Average Per Device1-in-2May Monthly System Peak Day30% Cycling16</v>
      </c>
      <c r="G3329">
        <v>3.5781510000000001</v>
      </c>
      <c r="H3329">
        <v>3.8144680000000002</v>
      </c>
      <c r="I3329">
        <v>75.817599999999999</v>
      </c>
      <c r="J3329">
        <v>-0.52084319999999995</v>
      </c>
      <c r="K3329">
        <v>-7.3506799999999997E-2</v>
      </c>
      <c r="L3329">
        <v>0.2363171</v>
      </c>
      <c r="M3329">
        <v>0.54614110000000005</v>
      </c>
      <c r="N3329">
        <v>0.99347759999999996</v>
      </c>
      <c r="O3329">
        <v>1134</v>
      </c>
      <c r="P3329" t="s">
        <v>58</v>
      </c>
      <c r="Q3329" t="s">
        <v>60</v>
      </c>
      <c r="R3329" t="s">
        <v>69</v>
      </c>
    </row>
    <row r="3330" spans="1:18" x14ac:dyDescent="0.25">
      <c r="A3330" t="s">
        <v>43</v>
      </c>
      <c r="B3330" t="s">
        <v>36</v>
      </c>
      <c r="C3330" t="s">
        <v>51</v>
      </c>
      <c r="D3330" t="s">
        <v>47</v>
      </c>
      <c r="E3330">
        <v>16</v>
      </c>
      <c r="F3330" t="str">
        <f t="shared" si="51"/>
        <v>Aggregate1-in-2May Monthly System Peak Day30% Cycling16</v>
      </c>
      <c r="G3330">
        <v>11.60394</v>
      </c>
      <c r="H3330">
        <v>12.37032</v>
      </c>
      <c r="I3330">
        <v>75.817599999999999</v>
      </c>
      <c r="J3330">
        <v>-1.689095</v>
      </c>
      <c r="K3330">
        <v>-0.23838239999999999</v>
      </c>
      <c r="L3330">
        <v>0.76637650000000002</v>
      </c>
      <c r="M3330">
        <v>1.7711349999999999</v>
      </c>
      <c r="N3330">
        <v>3.221848</v>
      </c>
      <c r="O3330">
        <v>1134</v>
      </c>
      <c r="P3330" t="s">
        <v>58</v>
      </c>
      <c r="Q3330" t="s">
        <v>60</v>
      </c>
      <c r="R3330" t="s">
        <v>69</v>
      </c>
    </row>
    <row r="3331" spans="1:18" x14ac:dyDescent="0.25">
      <c r="A3331" t="s">
        <v>30</v>
      </c>
      <c r="B3331" t="s">
        <v>36</v>
      </c>
      <c r="C3331" t="s">
        <v>51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0.72087429999999997</v>
      </c>
      <c r="H3331">
        <v>0.79351099999999997</v>
      </c>
      <c r="I3331">
        <v>75.135199999999998</v>
      </c>
      <c r="J3331">
        <v>-0.16333880000000001</v>
      </c>
      <c r="K3331">
        <v>-2.3922599999999999E-2</v>
      </c>
      <c r="L3331">
        <v>7.2636599999999996E-2</v>
      </c>
      <c r="M3331">
        <v>0.16919590000000001</v>
      </c>
      <c r="N3331">
        <v>0.308612</v>
      </c>
      <c r="O3331">
        <v>3540</v>
      </c>
      <c r="P3331" t="s">
        <v>58</v>
      </c>
      <c r="Q3331" t="s">
        <v>60</v>
      </c>
      <c r="R3331" t="s">
        <v>69</v>
      </c>
    </row>
    <row r="3332" spans="1:18" x14ac:dyDescent="0.25">
      <c r="A3332" t="s">
        <v>28</v>
      </c>
      <c r="B3332" t="s">
        <v>36</v>
      </c>
      <c r="C3332" t="s">
        <v>51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6.0819590000000003</v>
      </c>
      <c r="H3332">
        <v>6.6947890000000001</v>
      </c>
      <c r="I3332">
        <v>75.135199999999998</v>
      </c>
      <c r="J3332">
        <v>-1.3780760000000001</v>
      </c>
      <c r="K3332">
        <v>-0.20183290000000001</v>
      </c>
      <c r="L3332">
        <v>0.61282959999999997</v>
      </c>
      <c r="M3332">
        <v>1.427492</v>
      </c>
      <c r="N3332">
        <v>2.6037349999999999</v>
      </c>
      <c r="O3332">
        <v>3540</v>
      </c>
      <c r="P3332" t="s">
        <v>58</v>
      </c>
      <c r="Q3332" t="s">
        <v>60</v>
      </c>
      <c r="R3332" t="s">
        <v>69</v>
      </c>
    </row>
    <row r="3333" spans="1:18" x14ac:dyDescent="0.25">
      <c r="A3333" t="s">
        <v>29</v>
      </c>
      <c r="B3333" t="s">
        <v>36</v>
      </c>
      <c r="C3333" t="s">
        <v>51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2.7634620000000001</v>
      </c>
      <c r="H3333">
        <v>3.0419139999999998</v>
      </c>
      <c r="I3333">
        <v>75.135199999999998</v>
      </c>
      <c r="J3333">
        <v>-0.62615699999999996</v>
      </c>
      <c r="K3333">
        <v>-9.1706899999999994E-2</v>
      </c>
      <c r="L3333">
        <v>0.27845160000000002</v>
      </c>
      <c r="M3333">
        <v>0.64861020000000003</v>
      </c>
      <c r="N3333">
        <v>1.18306</v>
      </c>
      <c r="O3333">
        <v>3540</v>
      </c>
      <c r="P3333" t="s">
        <v>58</v>
      </c>
      <c r="Q3333" t="s">
        <v>60</v>
      </c>
      <c r="R3333" t="s">
        <v>69</v>
      </c>
    </row>
    <row r="3334" spans="1:18" x14ac:dyDescent="0.25">
      <c r="A3334" t="s">
        <v>43</v>
      </c>
      <c r="B3334" t="s">
        <v>36</v>
      </c>
      <c r="C3334" t="s">
        <v>51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21.530139999999999</v>
      </c>
      <c r="H3334">
        <v>23.699549999999999</v>
      </c>
      <c r="I3334">
        <v>75.135199999999998</v>
      </c>
      <c r="J3334">
        <v>-4.8783890000000003</v>
      </c>
      <c r="K3334">
        <v>-0.71448840000000002</v>
      </c>
      <c r="L3334">
        <v>2.1694170000000002</v>
      </c>
      <c r="M3334">
        <v>5.0533219999999996</v>
      </c>
      <c r="N3334">
        <v>9.2172219999999996</v>
      </c>
      <c r="O3334">
        <v>3540</v>
      </c>
      <c r="P3334" t="s">
        <v>58</v>
      </c>
      <c r="Q3334" t="s">
        <v>60</v>
      </c>
      <c r="R3334" t="s">
        <v>69</v>
      </c>
    </row>
    <row r="3335" spans="1:18" x14ac:dyDescent="0.25">
      <c r="A3335" t="s">
        <v>30</v>
      </c>
      <c r="B3335" t="s">
        <v>36</v>
      </c>
      <c r="C3335" t="s">
        <v>51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0.77040070000000005</v>
      </c>
      <c r="H3335">
        <v>0.84023669999999995</v>
      </c>
      <c r="I3335">
        <v>75.300700000000006</v>
      </c>
      <c r="J3335">
        <v>-0.1563784</v>
      </c>
      <c r="K3335">
        <v>-2.2729099999999999E-2</v>
      </c>
      <c r="L3335">
        <v>6.9836099999999998E-2</v>
      </c>
      <c r="M3335">
        <v>0.1624012</v>
      </c>
      <c r="N3335">
        <v>0.29605049999999999</v>
      </c>
      <c r="O3335">
        <v>4674</v>
      </c>
      <c r="P3335" t="s">
        <v>58</v>
      </c>
      <c r="Q3335" t="s">
        <v>60</v>
      </c>
    </row>
    <row r="3336" spans="1:18" x14ac:dyDescent="0.25">
      <c r="A3336" t="s">
        <v>28</v>
      </c>
      <c r="B3336" t="s">
        <v>36</v>
      </c>
      <c r="C3336" t="s">
        <v>51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6.9905039999999996</v>
      </c>
      <c r="H3336">
        <v>7.624187</v>
      </c>
      <c r="I3336">
        <v>75.300700000000006</v>
      </c>
      <c r="J3336">
        <v>-1.418955</v>
      </c>
      <c r="K3336">
        <v>-0.20624029999999999</v>
      </c>
      <c r="L3336">
        <v>0.63368239999999998</v>
      </c>
      <c r="M3336">
        <v>1.4736050000000001</v>
      </c>
      <c r="N3336">
        <v>2.6863199999999998</v>
      </c>
      <c r="O3336">
        <v>4674</v>
      </c>
      <c r="P3336" t="s">
        <v>58</v>
      </c>
      <c r="Q3336" t="s">
        <v>60</v>
      </c>
    </row>
    <row r="3337" spans="1:18" x14ac:dyDescent="0.25">
      <c r="A3337" t="s">
        <v>29</v>
      </c>
      <c r="B3337" t="s">
        <v>36</v>
      </c>
      <c r="C3337" t="s">
        <v>51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2.961176</v>
      </c>
      <c r="H3337">
        <v>3.2296040000000001</v>
      </c>
      <c r="I3337">
        <v>75.300700000000006</v>
      </c>
      <c r="J3337">
        <v>-0.60106910000000002</v>
      </c>
      <c r="K3337">
        <v>-8.7363399999999994E-2</v>
      </c>
      <c r="L3337">
        <v>0.26842769999999999</v>
      </c>
      <c r="M3337">
        <v>0.62421870000000002</v>
      </c>
      <c r="N3337">
        <v>1.1379239999999999</v>
      </c>
      <c r="O3337">
        <v>4674</v>
      </c>
      <c r="P3337" t="s">
        <v>58</v>
      </c>
      <c r="Q3337" t="s">
        <v>60</v>
      </c>
    </row>
    <row r="3338" spans="1:18" x14ac:dyDescent="0.25">
      <c r="A3338" t="s">
        <v>43</v>
      </c>
      <c r="B3338" t="s">
        <v>36</v>
      </c>
      <c r="C3338" t="s">
        <v>51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32.67362</v>
      </c>
      <c r="H3338">
        <v>35.635449999999999</v>
      </c>
      <c r="I3338">
        <v>75.300700000000006</v>
      </c>
      <c r="J3338">
        <v>-6.6321969999999997</v>
      </c>
      <c r="K3338">
        <v>-0.96396729999999997</v>
      </c>
      <c r="L3338">
        <v>2.9618310000000001</v>
      </c>
      <c r="M3338">
        <v>6.8876299999999997</v>
      </c>
      <c r="N3338">
        <v>12.555859999999999</v>
      </c>
      <c r="O3338">
        <v>4674</v>
      </c>
      <c r="P3338" t="s">
        <v>58</v>
      </c>
      <c r="Q3338" t="s">
        <v>60</v>
      </c>
    </row>
    <row r="3339" spans="1:18" x14ac:dyDescent="0.25">
      <c r="A3339" t="s">
        <v>30</v>
      </c>
      <c r="B3339" t="s">
        <v>36</v>
      </c>
      <c r="C3339" t="s">
        <v>52</v>
      </c>
      <c r="D3339" t="s">
        <v>47</v>
      </c>
      <c r="E3339">
        <v>16</v>
      </c>
      <c r="F3339" t="str">
        <f t="shared" si="52"/>
        <v>Average Per Ton1-in-2October Monthly System Peak Day30% Cycling16</v>
      </c>
      <c r="G3339">
        <v>0.96096179999999998</v>
      </c>
      <c r="H3339">
        <v>1.0220860000000001</v>
      </c>
      <c r="I3339">
        <v>81.992999999999995</v>
      </c>
      <c r="J3339">
        <v>-0.12384439999999999</v>
      </c>
      <c r="K3339">
        <v>-1.4563599999999999E-2</v>
      </c>
      <c r="L3339">
        <v>6.1123900000000002E-2</v>
      </c>
      <c r="M3339">
        <v>0.1368115</v>
      </c>
      <c r="N3339">
        <v>0.24609230000000001</v>
      </c>
      <c r="O3339">
        <v>1134</v>
      </c>
      <c r="P3339" t="s">
        <v>58</v>
      </c>
      <c r="Q3339" t="s">
        <v>60</v>
      </c>
      <c r="R3339" t="s">
        <v>70</v>
      </c>
    </row>
    <row r="3340" spans="1:18" x14ac:dyDescent="0.25">
      <c r="A3340" t="s">
        <v>28</v>
      </c>
      <c r="B3340" t="s">
        <v>36</v>
      </c>
      <c r="C3340" t="s">
        <v>52</v>
      </c>
      <c r="D3340" t="s">
        <v>47</v>
      </c>
      <c r="E3340">
        <v>16</v>
      </c>
      <c r="F3340" t="str">
        <f t="shared" si="52"/>
        <v>Average Per Premise1-in-2October Monthly System Peak Day30% Cycling16</v>
      </c>
      <c r="G3340">
        <v>10.630319999999999</v>
      </c>
      <c r="H3340">
        <v>11.306480000000001</v>
      </c>
      <c r="I3340">
        <v>81.992999999999995</v>
      </c>
      <c r="J3340">
        <v>-1.369988</v>
      </c>
      <c r="K3340">
        <v>-0.16110540000000001</v>
      </c>
      <c r="L3340">
        <v>0.67616310000000002</v>
      </c>
      <c r="M3340">
        <v>1.5134320000000001</v>
      </c>
      <c r="N3340">
        <v>2.722315</v>
      </c>
      <c r="O3340">
        <v>1134</v>
      </c>
      <c r="P3340" t="s">
        <v>58</v>
      </c>
      <c r="Q3340" t="s">
        <v>60</v>
      </c>
      <c r="R3340" t="s">
        <v>70</v>
      </c>
    </row>
    <row r="3341" spans="1:18" x14ac:dyDescent="0.25">
      <c r="A3341" t="s">
        <v>29</v>
      </c>
      <c r="B3341" t="s">
        <v>36</v>
      </c>
      <c r="C3341" t="s">
        <v>52</v>
      </c>
      <c r="D3341" t="s">
        <v>47</v>
      </c>
      <c r="E3341">
        <v>16</v>
      </c>
      <c r="F3341" t="str">
        <f t="shared" si="52"/>
        <v>Average Per Device1-in-2October Monthly System Peak Day30% Cycling16</v>
      </c>
      <c r="G3341">
        <v>3.717171</v>
      </c>
      <c r="H3341">
        <v>3.9536090000000002</v>
      </c>
      <c r="I3341">
        <v>81.992999999999995</v>
      </c>
      <c r="J3341">
        <v>-0.47905229999999999</v>
      </c>
      <c r="K3341">
        <v>-5.6334700000000001E-2</v>
      </c>
      <c r="L3341">
        <v>0.23643819999999999</v>
      </c>
      <c r="M3341">
        <v>0.52921110000000005</v>
      </c>
      <c r="N3341">
        <v>0.95192869999999996</v>
      </c>
      <c r="O3341">
        <v>1134</v>
      </c>
      <c r="P3341" t="s">
        <v>58</v>
      </c>
      <c r="Q3341" t="s">
        <v>60</v>
      </c>
      <c r="R3341" t="s">
        <v>70</v>
      </c>
    </row>
    <row r="3342" spans="1:18" x14ac:dyDescent="0.25">
      <c r="A3342" t="s">
        <v>43</v>
      </c>
      <c r="B3342" t="s">
        <v>36</v>
      </c>
      <c r="C3342" t="s">
        <v>52</v>
      </c>
      <c r="D3342" t="s">
        <v>47</v>
      </c>
      <c r="E3342">
        <v>16</v>
      </c>
      <c r="F3342" t="str">
        <f t="shared" si="52"/>
        <v>Aggregate1-in-2October Monthly System Peak Day30% Cycling16</v>
      </c>
      <c r="G3342">
        <v>12.054790000000001</v>
      </c>
      <c r="H3342">
        <v>12.82155</v>
      </c>
      <c r="I3342">
        <v>81.992999999999995</v>
      </c>
      <c r="J3342">
        <v>-1.5535669999999999</v>
      </c>
      <c r="K3342">
        <v>-0.18269360000000001</v>
      </c>
      <c r="L3342">
        <v>0.76676900000000003</v>
      </c>
      <c r="M3342">
        <v>1.716232</v>
      </c>
      <c r="N3342">
        <v>3.0871050000000002</v>
      </c>
      <c r="O3342">
        <v>1134</v>
      </c>
      <c r="P3342" t="s">
        <v>58</v>
      </c>
      <c r="Q3342" t="s">
        <v>60</v>
      </c>
      <c r="R3342" t="s">
        <v>70</v>
      </c>
    </row>
    <row r="3343" spans="1:18" x14ac:dyDescent="0.25">
      <c r="A3343" t="s">
        <v>30</v>
      </c>
      <c r="B3343" t="s">
        <v>36</v>
      </c>
      <c r="C3343" t="s">
        <v>52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0.78560039999999998</v>
      </c>
      <c r="H3343">
        <v>0.86202299999999998</v>
      </c>
      <c r="I3343">
        <v>81.1494</v>
      </c>
      <c r="J3343">
        <v>-0.1481142</v>
      </c>
      <c r="K3343">
        <v>-1.5455999999999999E-2</v>
      </c>
      <c r="L3343">
        <v>7.6422599999999993E-2</v>
      </c>
      <c r="M3343">
        <v>0.16830129999999999</v>
      </c>
      <c r="N3343">
        <v>0.30095939999999999</v>
      </c>
      <c r="O3343">
        <v>3540</v>
      </c>
      <c r="P3343" t="s">
        <v>58</v>
      </c>
      <c r="Q3343" t="s">
        <v>60</v>
      </c>
      <c r="R3343" t="s">
        <v>70</v>
      </c>
    </row>
    <row r="3344" spans="1:18" x14ac:dyDescent="0.25">
      <c r="A3344" t="s">
        <v>28</v>
      </c>
      <c r="B3344" t="s">
        <v>36</v>
      </c>
      <c r="C3344" t="s">
        <v>52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6.6280479999999997</v>
      </c>
      <c r="H3344">
        <v>7.2728200000000003</v>
      </c>
      <c r="I3344">
        <v>81.1494</v>
      </c>
      <c r="J3344">
        <v>-1.249628</v>
      </c>
      <c r="K3344">
        <v>-0.13040109999999999</v>
      </c>
      <c r="L3344">
        <v>0.64477169999999995</v>
      </c>
      <c r="M3344">
        <v>1.4199440000000001</v>
      </c>
      <c r="N3344">
        <v>2.5391710000000001</v>
      </c>
      <c r="O3344">
        <v>3540</v>
      </c>
      <c r="P3344" t="s">
        <v>58</v>
      </c>
      <c r="Q3344" t="s">
        <v>60</v>
      </c>
      <c r="R3344" t="s">
        <v>70</v>
      </c>
    </row>
    <row r="3345" spans="1:18" x14ac:dyDescent="0.25">
      <c r="A3345" t="s">
        <v>29</v>
      </c>
      <c r="B3345" t="s">
        <v>36</v>
      </c>
      <c r="C3345" t="s">
        <v>52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3.0115889999999998</v>
      </c>
      <c r="H3345">
        <v>3.304554</v>
      </c>
      <c r="I3345">
        <v>81.1494</v>
      </c>
      <c r="J3345">
        <v>-0.56779380000000002</v>
      </c>
      <c r="K3345">
        <v>-5.9250400000000002E-2</v>
      </c>
      <c r="L3345">
        <v>0.29296519999999998</v>
      </c>
      <c r="M3345">
        <v>0.6451808</v>
      </c>
      <c r="N3345">
        <v>1.153724</v>
      </c>
      <c r="O3345">
        <v>3540</v>
      </c>
      <c r="P3345" t="s">
        <v>58</v>
      </c>
      <c r="Q3345" t="s">
        <v>60</v>
      </c>
      <c r="R3345" t="s">
        <v>70</v>
      </c>
    </row>
    <row r="3346" spans="1:18" x14ac:dyDescent="0.25">
      <c r="A3346" t="s">
        <v>43</v>
      </c>
      <c r="B3346" t="s">
        <v>36</v>
      </c>
      <c r="C3346" t="s">
        <v>52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23.463290000000001</v>
      </c>
      <c r="H3346">
        <v>25.74578</v>
      </c>
      <c r="I3346">
        <v>81.1494</v>
      </c>
      <c r="J3346">
        <v>-4.4236810000000002</v>
      </c>
      <c r="K3346">
        <v>-0.46161999999999997</v>
      </c>
      <c r="L3346">
        <v>2.282492</v>
      </c>
      <c r="M3346">
        <v>5.0266029999999997</v>
      </c>
      <c r="N3346">
        <v>8.9886649999999992</v>
      </c>
      <c r="O3346">
        <v>3540</v>
      </c>
      <c r="P3346" t="s">
        <v>58</v>
      </c>
      <c r="Q3346" t="s">
        <v>60</v>
      </c>
      <c r="R3346" t="s">
        <v>70</v>
      </c>
    </row>
    <row r="3347" spans="1:18" x14ac:dyDescent="0.25">
      <c r="A3347" t="s">
        <v>30</v>
      </c>
      <c r="B3347" t="s">
        <v>36</v>
      </c>
      <c r="C3347" t="s">
        <v>52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0.82814310000000002</v>
      </c>
      <c r="H3347">
        <v>0.90085420000000005</v>
      </c>
      <c r="I3347">
        <v>81.353999999999999</v>
      </c>
      <c r="J3347">
        <v>-0.1422263</v>
      </c>
      <c r="K3347">
        <v>-1.52395E-2</v>
      </c>
      <c r="L3347">
        <v>7.2711200000000004E-2</v>
      </c>
      <c r="M3347">
        <v>0.1606619</v>
      </c>
      <c r="N3347">
        <v>0.28764869999999998</v>
      </c>
      <c r="O3347">
        <v>4674</v>
      </c>
      <c r="P3347" t="s">
        <v>58</v>
      </c>
      <c r="Q3347" t="s">
        <v>60</v>
      </c>
    </row>
    <row r="3348" spans="1:18" x14ac:dyDescent="0.25">
      <c r="A3348" t="s">
        <v>28</v>
      </c>
      <c r="B3348" t="s">
        <v>36</v>
      </c>
      <c r="C3348" t="s">
        <v>52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7.5144500000000001</v>
      </c>
      <c r="H3348">
        <v>8.1742209999999993</v>
      </c>
      <c r="I3348">
        <v>81.353999999999999</v>
      </c>
      <c r="J3348">
        <v>-1.2905409999999999</v>
      </c>
      <c r="K3348">
        <v>-0.13828119999999999</v>
      </c>
      <c r="L3348">
        <v>0.65977059999999998</v>
      </c>
      <c r="M3348">
        <v>1.457822</v>
      </c>
      <c r="N3348">
        <v>2.6100819999999998</v>
      </c>
      <c r="O3348">
        <v>4674</v>
      </c>
      <c r="P3348" t="s">
        <v>58</v>
      </c>
      <c r="Q3348" t="s">
        <v>60</v>
      </c>
    </row>
    <row r="3349" spans="1:18" x14ac:dyDescent="0.25">
      <c r="A3349" t="s">
        <v>29</v>
      </c>
      <c r="B3349" t="s">
        <v>36</v>
      </c>
      <c r="C3349" t="s">
        <v>52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3.183119</v>
      </c>
      <c r="H3349">
        <v>3.4625979999999998</v>
      </c>
      <c r="I3349">
        <v>81.353999999999999</v>
      </c>
      <c r="J3349">
        <v>-0.54667299999999996</v>
      </c>
      <c r="K3349">
        <v>-5.85759E-2</v>
      </c>
      <c r="L3349">
        <v>0.27947870000000002</v>
      </c>
      <c r="M3349">
        <v>0.6175332</v>
      </c>
      <c r="N3349">
        <v>1.1056299999999999</v>
      </c>
      <c r="O3349">
        <v>4674</v>
      </c>
      <c r="P3349" t="s">
        <v>58</v>
      </c>
      <c r="Q3349" t="s">
        <v>60</v>
      </c>
    </row>
    <row r="3350" spans="1:18" x14ac:dyDescent="0.25">
      <c r="A3350" t="s">
        <v>43</v>
      </c>
      <c r="B3350" t="s">
        <v>36</v>
      </c>
      <c r="C3350" t="s">
        <v>52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35.122540000000001</v>
      </c>
      <c r="H3350">
        <v>38.206310000000002</v>
      </c>
      <c r="I3350">
        <v>81.353999999999999</v>
      </c>
      <c r="J3350">
        <v>-6.0319900000000004</v>
      </c>
      <c r="K3350">
        <v>-0.64632639999999997</v>
      </c>
      <c r="L3350">
        <v>3.0837680000000001</v>
      </c>
      <c r="M3350">
        <v>6.8138620000000003</v>
      </c>
      <c r="N3350">
        <v>12.199529999999999</v>
      </c>
      <c r="O3350">
        <v>4674</v>
      </c>
      <c r="P3350" t="s">
        <v>58</v>
      </c>
      <c r="Q3350" t="s">
        <v>60</v>
      </c>
    </row>
    <row r="3351" spans="1:18" x14ac:dyDescent="0.25">
      <c r="A3351" t="s">
        <v>30</v>
      </c>
      <c r="B3351" t="s">
        <v>36</v>
      </c>
      <c r="C3351" t="s">
        <v>53</v>
      </c>
      <c r="D3351" t="s">
        <v>47</v>
      </c>
      <c r="E3351">
        <v>16</v>
      </c>
      <c r="F3351" t="str">
        <f t="shared" si="52"/>
        <v>Average Per Ton1-in-2September Monthly System Peak Day30% Cycling16</v>
      </c>
      <c r="G3351">
        <v>1.0123979999999999</v>
      </c>
      <c r="H3351">
        <v>1.073566</v>
      </c>
      <c r="I3351">
        <v>87.997</v>
      </c>
      <c r="J3351">
        <v>-0.1135008</v>
      </c>
      <c r="K3351">
        <v>-1.0304600000000001E-2</v>
      </c>
      <c r="L3351">
        <v>6.1168699999999999E-2</v>
      </c>
      <c r="M3351">
        <v>0.13264200000000001</v>
      </c>
      <c r="N3351">
        <v>0.23583809999999999</v>
      </c>
      <c r="O3351">
        <v>1134</v>
      </c>
      <c r="P3351" t="s">
        <v>58</v>
      </c>
      <c r="Q3351" t="s">
        <v>60</v>
      </c>
      <c r="R3351" t="s">
        <v>71</v>
      </c>
    </row>
    <row r="3352" spans="1:18" x14ac:dyDescent="0.25">
      <c r="A3352" t="s">
        <v>28</v>
      </c>
      <c r="B3352" t="s">
        <v>36</v>
      </c>
      <c r="C3352" t="s">
        <v>53</v>
      </c>
      <c r="D3352" t="s">
        <v>47</v>
      </c>
      <c r="E3352">
        <v>16</v>
      </c>
      <c r="F3352" t="str">
        <f t="shared" si="52"/>
        <v>Average Per Premise1-in-2September Monthly System Peak Day30% Cycling16</v>
      </c>
      <c r="G3352">
        <v>11.199310000000001</v>
      </c>
      <c r="H3352">
        <v>11.875970000000001</v>
      </c>
      <c r="I3352">
        <v>87.997</v>
      </c>
      <c r="J3352">
        <v>-1.255565</v>
      </c>
      <c r="K3352">
        <v>-0.1139915</v>
      </c>
      <c r="L3352">
        <v>0.67665850000000005</v>
      </c>
      <c r="M3352">
        <v>1.4673080000000001</v>
      </c>
      <c r="N3352">
        <v>2.6088819999999999</v>
      </c>
      <c r="O3352">
        <v>1134</v>
      </c>
      <c r="P3352" t="s">
        <v>58</v>
      </c>
      <c r="Q3352" t="s">
        <v>60</v>
      </c>
      <c r="R3352" t="s">
        <v>71</v>
      </c>
    </row>
    <row r="3353" spans="1:18" x14ac:dyDescent="0.25">
      <c r="A3353" t="s">
        <v>29</v>
      </c>
      <c r="B3353" t="s">
        <v>36</v>
      </c>
      <c r="C3353" t="s">
        <v>53</v>
      </c>
      <c r="D3353" t="s">
        <v>47</v>
      </c>
      <c r="E3353">
        <v>16</v>
      </c>
      <c r="F3353" t="str">
        <f t="shared" si="52"/>
        <v>Average Per Device1-in-2September Monthly System Peak Day30% Cycling16</v>
      </c>
      <c r="G3353">
        <v>3.916134</v>
      </c>
      <c r="H3353">
        <v>4.1527450000000004</v>
      </c>
      <c r="I3353">
        <v>87.997</v>
      </c>
      <c r="J3353">
        <v>-0.43904110000000002</v>
      </c>
      <c r="K3353">
        <v>-3.9860100000000002E-2</v>
      </c>
      <c r="L3353">
        <v>0.2366114</v>
      </c>
      <c r="M3353">
        <v>0.51308290000000001</v>
      </c>
      <c r="N3353">
        <v>0.91226379999999996</v>
      </c>
      <c r="O3353">
        <v>1134</v>
      </c>
      <c r="P3353" t="s">
        <v>58</v>
      </c>
      <c r="Q3353" t="s">
        <v>60</v>
      </c>
      <c r="R3353" t="s">
        <v>71</v>
      </c>
    </row>
    <row r="3354" spans="1:18" x14ac:dyDescent="0.25">
      <c r="A3354" t="s">
        <v>43</v>
      </c>
      <c r="B3354" t="s">
        <v>36</v>
      </c>
      <c r="C3354" t="s">
        <v>53</v>
      </c>
      <c r="D3354" t="s">
        <v>47</v>
      </c>
      <c r="E3354">
        <v>16</v>
      </c>
      <c r="F3354" t="str">
        <f t="shared" si="52"/>
        <v>Aggregate1-in-2September Monthly System Peak Day30% Cycling16</v>
      </c>
      <c r="G3354">
        <v>12.70002</v>
      </c>
      <c r="H3354">
        <v>13.46735</v>
      </c>
      <c r="I3354">
        <v>87.997</v>
      </c>
      <c r="J3354">
        <v>-1.42381</v>
      </c>
      <c r="K3354">
        <v>-0.1292663</v>
      </c>
      <c r="L3354">
        <v>0.76733079999999998</v>
      </c>
      <c r="M3354">
        <v>1.6639280000000001</v>
      </c>
      <c r="N3354">
        <v>2.958472</v>
      </c>
      <c r="O3354">
        <v>1134</v>
      </c>
      <c r="P3354" t="s">
        <v>58</v>
      </c>
      <c r="Q3354" t="s">
        <v>60</v>
      </c>
      <c r="R3354" t="s">
        <v>71</v>
      </c>
    </row>
    <row r="3355" spans="1:18" x14ac:dyDescent="0.25">
      <c r="A3355" t="s">
        <v>30</v>
      </c>
      <c r="B3355" t="s">
        <v>36</v>
      </c>
      <c r="C3355" t="s">
        <v>53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0.87543309999999996</v>
      </c>
      <c r="H3355">
        <v>0.95711029999999997</v>
      </c>
      <c r="I3355">
        <v>87.505300000000005</v>
      </c>
      <c r="J3355">
        <v>-0.13287199999999999</v>
      </c>
      <c r="K3355">
        <v>-6.1146000000000004E-3</v>
      </c>
      <c r="L3355">
        <v>8.1677200000000005E-2</v>
      </c>
      <c r="M3355">
        <v>0.16946900000000001</v>
      </c>
      <c r="N3355">
        <v>0.2962264</v>
      </c>
      <c r="O3355">
        <v>3540</v>
      </c>
      <c r="P3355" t="s">
        <v>58</v>
      </c>
      <c r="Q3355" t="s">
        <v>60</v>
      </c>
      <c r="R3355" t="s">
        <v>71</v>
      </c>
    </row>
    <row r="3356" spans="1:18" x14ac:dyDescent="0.25">
      <c r="A3356" t="s">
        <v>28</v>
      </c>
      <c r="B3356" t="s">
        <v>36</v>
      </c>
      <c r="C3356" t="s">
        <v>53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7.3859599999999999</v>
      </c>
      <c r="H3356">
        <v>8.0750639999999994</v>
      </c>
      <c r="I3356">
        <v>87.505300000000005</v>
      </c>
      <c r="J3356">
        <v>-1.12103</v>
      </c>
      <c r="K3356">
        <v>-5.1588299999999997E-2</v>
      </c>
      <c r="L3356">
        <v>0.68910389999999999</v>
      </c>
      <c r="M3356">
        <v>1.4297960000000001</v>
      </c>
      <c r="N3356">
        <v>2.4992380000000001</v>
      </c>
      <c r="O3356">
        <v>3540</v>
      </c>
      <c r="P3356" t="s">
        <v>58</v>
      </c>
      <c r="Q3356" t="s">
        <v>60</v>
      </c>
      <c r="R3356" t="s">
        <v>71</v>
      </c>
    </row>
    <row r="3357" spans="1:18" x14ac:dyDescent="0.25">
      <c r="A3357" t="s">
        <v>29</v>
      </c>
      <c r="B3357" t="s">
        <v>36</v>
      </c>
      <c r="C3357" t="s">
        <v>53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3.3559619999999999</v>
      </c>
      <c r="H3357">
        <v>3.6690700000000001</v>
      </c>
      <c r="I3357">
        <v>87.505300000000005</v>
      </c>
      <c r="J3357">
        <v>-0.50936309999999996</v>
      </c>
      <c r="K3357">
        <v>-2.3440200000000001E-2</v>
      </c>
      <c r="L3357">
        <v>0.31310840000000001</v>
      </c>
      <c r="M3357">
        <v>0.64965709999999999</v>
      </c>
      <c r="N3357">
        <v>1.13558</v>
      </c>
      <c r="O3357">
        <v>3540</v>
      </c>
      <c r="P3357" t="s">
        <v>58</v>
      </c>
      <c r="Q3357" t="s">
        <v>60</v>
      </c>
      <c r="R3357" t="s">
        <v>71</v>
      </c>
    </row>
    <row r="3358" spans="1:18" x14ac:dyDescent="0.25">
      <c r="A3358" t="s">
        <v>43</v>
      </c>
      <c r="B3358" t="s">
        <v>36</v>
      </c>
      <c r="C3358" t="s">
        <v>53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26.1463</v>
      </c>
      <c r="H3358">
        <v>28.585730000000002</v>
      </c>
      <c r="I3358">
        <v>87.505300000000005</v>
      </c>
      <c r="J3358">
        <v>-3.968448</v>
      </c>
      <c r="K3358">
        <v>-0.1826227</v>
      </c>
      <c r="L3358">
        <v>2.4394279999999999</v>
      </c>
      <c r="M3358">
        <v>5.0614780000000001</v>
      </c>
      <c r="N3358">
        <v>8.8473030000000001</v>
      </c>
      <c r="O3358">
        <v>3540</v>
      </c>
      <c r="P3358" t="s">
        <v>58</v>
      </c>
      <c r="Q3358" t="s">
        <v>60</v>
      </c>
      <c r="R3358" t="s">
        <v>71</v>
      </c>
    </row>
    <row r="3359" spans="1:18" x14ac:dyDescent="0.25">
      <c r="A3359" t="s">
        <v>30</v>
      </c>
      <c r="B3359" t="s">
        <v>36</v>
      </c>
      <c r="C3359" t="s">
        <v>53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0.90866069999999999</v>
      </c>
      <c r="H3359">
        <v>0.98536259999999998</v>
      </c>
      <c r="I3359">
        <v>87.624600000000001</v>
      </c>
      <c r="J3359">
        <v>-0.12817249999999999</v>
      </c>
      <c r="K3359">
        <v>-7.1310999999999996E-3</v>
      </c>
      <c r="L3359">
        <v>7.6701800000000001E-2</v>
      </c>
      <c r="M3359">
        <v>0.1605347</v>
      </c>
      <c r="N3359">
        <v>0.2815762</v>
      </c>
      <c r="O3359">
        <v>4674</v>
      </c>
      <c r="P3359" t="s">
        <v>58</v>
      </c>
      <c r="Q3359" t="s">
        <v>60</v>
      </c>
    </row>
    <row r="3360" spans="1:18" x14ac:dyDescent="0.25">
      <c r="A3360" t="s">
        <v>28</v>
      </c>
      <c r="B3360" t="s">
        <v>36</v>
      </c>
      <c r="C3360" t="s">
        <v>53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8.2450559999999999</v>
      </c>
      <c r="H3360">
        <v>8.9410369999999997</v>
      </c>
      <c r="I3360">
        <v>87.624600000000001</v>
      </c>
      <c r="J3360">
        <v>-1.163019</v>
      </c>
      <c r="K3360">
        <v>-6.47065E-2</v>
      </c>
      <c r="L3360">
        <v>0.69598130000000002</v>
      </c>
      <c r="M3360">
        <v>1.456669</v>
      </c>
      <c r="N3360">
        <v>2.5549810000000002</v>
      </c>
      <c r="O3360">
        <v>4674</v>
      </c>
      <c r="P3360" t="s">
        <v>58</v>
      </c>
      <c r="Q3360" t="s">
        <v>60</v>
      </c>
    </row>
    <row r="3361" spans="1:18" x14ac:dyDescent="0.25">
      <c r="A3361" t="s">
        <v>29</v>
      </c>
      <c r="B3361" t="s">
        <v>36</v>
      </c>
      <c r="C3361" t="s">
        <v>53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3.492604</v>
      </c>
      <c r="H3361">
        <v>3.7874210000000001</v>
      </c>
      <c r="I3361">
        <v>87.624600000000001</v>
      </c>
      <c r="J3361">
        <v>-0.4926546</v>
      </c>
      <c r="K3361">
        <v>-2.7409699999999999E-2</v>
      </c>
      <c r="L3361">
        <v>0.29481750000000001</v>
      </c>
      <c r="M3361">
        <v>0.61704460000000005</v>
      </c>
      <c r="N3361">
        <v>1.08229</v>
      </c>
      <c r="O3361">
        <v>4674</v>
      </c>
      <c r="P3361" t="s">
        <v>58</v>
      </c>
      <c r="Q3361" t="s">
        <v>60</v>
      </c>
    </row>
    <row r="3362" spans="1:18" x14ac:dyDescent="0.25">
      <c r="A3362" t="s">
        <v>43</v>
      </c>
      <c r="B3362" t="s">
        <v>36</v>
      </c>
      <c r="C3362" t="s">
        <v>53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38.537390000000002</v>
      </c>
      <c r="H3362">
        <v>41.790410000000001</v>
      </c>
      <c r="I3362">
        <v>87.624600000000001</v>
      </c>
      <c r="J3362">
        <v>-5.4359510000000002</v>
      </c>
      <c r="K3362">
        <v>-0.30243829999999999</v>
      </c>
      <c r="L3362">
        <v>3.2530160000000001</v>
      </c>
      <c r="M3362">
        <v>6.8084709999999999</v>
      </c>
      <c r="N3362">
        <v>11.941979999999999</v>
      </c>
      <c r="O3362">
        <v>4674</v>
      </c>
      <c r="P3362" t="s">
        <v>58</v>
      </c>
      <c r="Q3362" t="s">
        <v>60</v>
      </c>
    </row>
    <row r="3363" spans="1:18" x14ac:dyDescent="0.25">
      <c r="A3363" t="s">
        <v>30</v>
      </c>
      <c r="B3363" t="s">
        <v>36</v>
      </c>
      <c r="C3363" t="s">
        <v>48</v>
      </c>
      <c r="D3363" t="s">
        <v>47</v>
      </c>
      <c r="E3363">
        <v>17</v>
      </c>
      <c r="F3363" t="str">
        <f t="shared" si="52"/>
        <v>Average Per Ton1-in-2August Monthly System Peak Day30% Cycling17</v>
      </c>
      <c r="G3363">
        <v>0.95206880000000005</v>
      </c>
      <c r="H3363">
        <v>1.0055639999999999</v>
      </c>
      <c r="I3363">
        <v>81.699399999999997</v>
      </c>
      <c r="J3363">
        <v>-0.1001609</v>
      </c>
      <c r="K3363">
        <v>-9.3798000000000006E-3</v>
      </c>
      <c r="L3363">
        <v>5.3494899999999998E-2</v>
      </c>
      <c r="M3363">
        <v>0.11636970000000001</v>
      </c>
      <c r="N3363">
        <v>0.2071508</v>
      </c>
      <c r="O3363">
        <v>1134</v>
      </c>
      <c r="P3363" t="s">
        <v>58</v>
      </c>
      <c r="Q3363" t="s">
        <v>60</v>
      </c>
      <c r="R3363" t="s">
        <v>66</v>
      </c>
    </row>
    <row r="3364" spans="1:18" x14ac:dyDescent="0.25">
      <c r="A3364" t="s">
        <v>28</v>
      </c>
      <c r="B3364" t="s">
        <v>36</v>
      </c>
      <c r="C3364" t="s">
        <v>48</v>
      </c>
      <c r="D3364" t="s">
        <v>47</v>
      </c>
      <c r="E3364">
        <v>17</v>
      </c>
      <c r="F3364" t="str">
        <f t="shared" si="52"/>
        <v>Average Per Premise1-in-2August Monthly System Peak Day30% Cycling17</v>
      </c>
      <c r="G3364">
        <v>10.53195</v>
      </c>
      <c r="H3364">
        <v>11.12372</v>
      </c>
      <c r="I3364">
        <v>81.699399999999997</v>
      </c>
      <c r="J3364">
        <v>-1.1079969999999999</v>
      </c>
      <c r="K3364">
        <v>-0.1037608</v>
      </c>
      <c r="L3364">
        <v>0.59177009999999997</v>
      </c>
      <c r="M3364">
        <v>1.287301</v>
      </c>
      <c r="N3364">
        <v>2.2915369999999999</v>
      </c>
      <c r="O3364">
        <v>1134</v>
      </c>
      <c r="P3364" t="s">
        <v>58</v>
      </c>
      <c r="Q3364" t="s">
        <v>60</v>
      </c>
      <c r="R3364" t="s">
        <v>66</v>
      </c>
    </row>
    <row r="3365" spans="1:18" x14ac:dyDescent="0.25">
      <c r="A3365" t="s">
        <v>29</v>
      </c>
      <c r="B3365" t="s">
        <v>36</v>
      </c>
      <c r="C3365" t="s">
        <v>48</v>
      </c>
      <c r="D3365" t="s">
        <v>47</v>
      </c>
      <c r="E3365">
        <v>17</v>
      </c>
      <c r="F3365" t="str">
        <f t="shared" si="52"/>
        <v>Average Per Device1-in-2August Monthly System Peak Day30% Cycling17</v>
      </c>
      <c r="G3365">
        <v>3.6827709999999998</v>
      </c>
      <c r="H3365">
        <v>3.8896989999999998</v>
      </c>
      <c r="I3365">
        <v>81.699399999999997</v>
      </c>
      <c r="J3365">
        <v>-0.38744020000000001</v>
      </c>
      <c r="K3365">
        <v>-3.6282700000000001E-2</v>
      </c>
      <c r="L3365">
        <v>0.2069279</v>
      </c>
      <c r="M3365">
        <v>0.4501386</v>
      </c>
      <c r="N3365">
        <v>0.80129609999999996</v>
      </c>
      <c r="O3365">
        <v>1134</v>
      </c>
      <c r="P3365" t="s">
        <v>58</v>
      </c>
      <c r="Q3365" t="s">
        <v>60</v>
      </c>
      <c r="R3365" t="s">
        <v>66</v>
      </c>
    </row>
    <row r="3366" spans="1:18" x14ac:dyDescent="0.25">
      <c r="A3366" t="s">
        <v>43</v>
      </c>
      <c r="B3366" t="s">
        <v>36</v>
      </c>
      <c r="C3366" t="s">
        <v>48</v>
      </c>
      <c r="D3366" t="s">
        <v>47</v>
      </c>
      <c r="E3366">
        <v>17</v>
      </c>
      <c r="F3366" t="str">
        <f t="shared" si="52"/>
        <v>Aggregate1-in-2August Monthly System Peak Day30% Cycling17</v>
      </c>
      <c r="G3366">
        <v>11.94323</v>
      </c>
      <c r="H3366">
        <v>12.61429</v>
      </c>
      <c r="I3366">
        <v>81.699399999999997</v>
      </c>
      <c r="J3366">
        <v>-1.2564690000000001</v>
      </c>
      <c r="K3366">
        <v>-0.1176648</v>
      </c>
      <c r="L3366">
        <v>0.67106730000000003</v>
      </c>
      <c r="M3366">
        <v>1.4597990000000001</v>
      </c>
      <c r="N3366">
        <v>2.5986030000000002</v>
      </c>
      <c r="O3366">
        <v>1134</v>
      </c>
      <c r="P3366" t="s">
        <v>58</v>
      </c>
      <c r="Q3366" t="s">
        <v>60</v>
      </c>
      <c r="R3366" t="s">
        <v>66</v>
      </c>
    </row>
    <row r="3367" spans="1:18" x14ac:dyDescent="0.25">
      <c r="A3367" t="s">
        <v>30</v>
      </c>
      <c r="B3367" t="s">
        <v>36</v>
      </c>
      <c r="C3367" t="s">
        <v>48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0.81497109999999995</v>
      </c>
      <c r="H3367">
        <v>0.89302029999999999</v>
      </c>
      <c r="I3367">
        <v>81.222399999999993</v>
      </c>
      <c r="J3367">
        <v>-0.12865360000000001</v>
      </c>
      <c r="K3367">
        <v>-6.5319000000000002E-3</v>
      </c>
      <c r="L3367">
        <v>7.8049199999999999E-2</v>
      </c>
      <c r="M3367">
        <v>0.16263030000000001</v>
      </c>
      <c r="N3367">
        <v>0.28475200000000001</v>
      </c>
      <c r="O3367">
        <v>3540</v>
      </c>
      <c r="P3367" t="s">
        <v>58</v>
      </c>
      <c r="Q3367" t="s">
        <v>60</v>
      </c>
      <c r="R3367" t="s">
        <v>66</v>
      </c>
    </row>
    <row r="3368" spans="1:18" x14ac:dyDescent="0.25">
      <c r="A3368" t="s">
        <v>28</v>
      </c>
      <c r="B3368" t="s">
        <v>36</v>
      </c>
      <c r="C3368" t="s">
        <v>48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6.8758460000000001</v>
      </c>
      <c r="H3368">
        <v>7.5343410000000004</v>
      </c>
      <c r="I3368">
        <v>81.222399999999993</v>
      </c>
      <c r="J3368">
        <v>-1.0854410000000001</v>
      </c>
      <c r="K3368">
        <v>-5.51093E-2</v>
      </c>
      <c r="L3368">
        <v>0.65849489999999999</v>
      </c>
      <c r="M3368">
        <v>1.372099</v>
      </c>
      <c r="N3368">
        <v>2.4024299999999998</v>
      </c>
      <c r="O3368">
        <v>3540</v>
      </c>
      <c r="P3368" t="s">
        <v>58</v>
      </c>
      <c r="Q3368" t="s">
        <v>60</v>
      </c>
      <c r="R3368" t="s">
        <v>66</v>
      </c>
    </row>
    <row r="3369" spans="1:18" x14ac:dyDescent="0.25">
      <c r="A3369" t="s">
        <v>29</v>
      </c>
      <c r="B3369" t="s">
        <v>36</v>
      </c>
      <c r="C3369" t="s">
        <v>48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3.1241810000000001</v>
      </c>
      <c r="H3369">
        <v>3.4233820000000001</v>
      </c>
      <c r="I3369">
        <v>81.222399999999993</v>
      </c>
      <c r="J3369">
        <v>-0.49319210000000002</v>
      </c>
      <c r="K3369">
        <v>-2.5040099999999999E-2</v>
      </c>
      <c r="L3369">
        <v>0.29920059999999998</v>
      </c>
      <c r="M3369">
        <v>0.62344120000000003</v>
      </c>
      <c r="N3369">
        <v>1.091593</v>
      </c>
      <c r="O3369">
        <v>3540</v>
      </c>
      <c r="P3369" t="s">
        <v>58</v>
      </c>
      <c r="Q3369" t="s">
        <v>60</v>
      </c>
      <c r="R3369" t="s">
        <v>66</v>
      </c>
    </row>
    <row r="3370" spans="1:18" x14ac:dyDescent="0.25">
      <c r="A3370" t="s">
        <v>43</v>
      </c>
      <c r="B3370" t="s">
        <v>36</v>
      </c>
      <c r="C3370" t="s">
        <v>48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24.340499999999999</v>
      </c>
      <c r="H3370">
        <v>26.671569999999999</v>
      </c>
      <c r="I3370">
        <v>81.222399999999993</v>
      </c>
      <c r="J3370">
        <v>-3.84246</v>
      </c>
      <c r="K3370">
        <v>-0.19508710000000001</v>
      </c>
      <c r="L3370">
        <v>2.3310719999999998</v>
      </c>
      <c r="M3370">
        <v>4.8572300000000004</v>
      </c>
      <c r="N3370">
        <v>8.5046020000000002</v>
      </c>
      <c r="O3370">
        <v>3540</v>
      </c>
      <c r="P3370" t="s">
        <v>58</v>
      </c>
      <c r="Q3370" t="s">
        <v>60</v>
      </c>
      <c r="R3370" t="s">
        <v>66</v>
      </c>
    </row>
    <row r="3371" spans="1:18" x14ac:dyDescent="0.25">
      <c r="A3371" t="s">
        <v>30</v>
      </c>
      <c r="B3371" t="s">
        <v>36</v>
      </c>
      <c r="C3371" t="s">
        <v>48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0.84823099999999996</v>
      </c>
      <c r="H3371">
        <v>0.92032329999999996</v>
      </c>
      <c r="I3371">
        <v>81.338099999999997</v>
      </c>
      <c r="J3371">
        <v>-0.1217413</v>
      </c>
      <c r="K3371">
        <v>-7.2227999999999997E-3</v>
      </c>
      <c r="L3371">
        <v>7.2092299999999998E-2</v>
      </c>
      <c r="M3371">
        <v>0.1514075</v>
      </c>
      <c r="N3371">
        <v>0.265926</v>
      </c>
      <c r="O3371">
        <v>4674</v>
      </c>
      <c r="P3371" t="s">
        <v>58</v>
      </c>
      <c r="Q3371" t="s">
        <v>60</v>
      </c>
    </row>
    <row r="3372" spans="1:18" x14ac:dyDescent="0.25">
      <c r="A3372" t="s">
        <v>28</v>
      </c>
      <c r="B3372" t="s">
        <v>36</v>
      </c>
      <c r="C3372" t="s">
        <v>48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7.6967249999999998</v>
      </c>
      <c r="H3372">
        <v>8.3508809999999993</v>
      </c>
      <c r="I3372">
        <v>81.338099999999997</v>
      </c>
      <c r="J3372">
        <v>-1.104663</v>
      </c>
      <c r="K3372">
        <v>-6.5538799999999994E-2</v>
      </c>
      <c r="L3372">
        <v>0.65415540000000005</v>
      </c>
      <c r="M3372">
        <v>1.37385</v>
      </c>
      <c r="N3372">
        <v>2.4129740000000002</v>
      </c>
      <c r="O3372">
        <v>4674</v>
      </c>
      <c r="P3372" t="s">
        <v>58</v>
      </c>
      <c r="Q3372" t="s">
        <v>60</v>
      </c>
    </row>
    <row r="3373" spans="1:18" x14ac:dyDescent="0.25">
      <c r="A3373" t="s">
        <v>29</v>
      </c>
      <c r="B3373" t="s">
        <v>36</v>
      </c>
      <c r="C3373" t="s">
        <v>48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3.2603309999999999</v>
      </c>
      <c r="H3373">
        <v>3.5374310000000002</v>
      </c>
      <c r="I3373">
        <v>81.338099999999997</v>
      </c>
      <c r="J3373">
        <v>-0.46793499999999999</v>
      </c>
      <c r="K3373">
        <v>-2.7762200000000001E-2</v>
      </c>
      <c r="L3373">
        <v>0.27710010000000002</v>
      </c>
      <c r="M3373">
        <v>0.58196239999999999</v>
      </c>
      <c r="N3373">
        <v>1.022135</v>
      </c>
      <c r="O3373">
        <v>4674</v>
      </c>
      <c r="P3373" t="s">
        <v>58</v>
      </c>
      <c r="Q3373" t="s">
        <v>60</v>
      </c>
    </row>
    <row r="3374" spans="1:18" x14ac:dyDescent="0.25">
      <c r="A3374" t="s">
        <v>43</v>
      </c>
      <c r="B3374" t="s">
        <v>36</v>
      </c>
      <c r="C3374" t="s">
        <v>48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35.974490000000003</v>
      </c>
      <c r="H3374">
        <v>39.032020000000003</v>
      </c>
      <c r="I3374">
        <v>81.338099999999997</v>
      </c>
      <c r="J3374">
        <v>-5.163195</v>
      </c>
      <c r="K3374">
        <v>-0.3063284</v>
      </c>
      <c r="L3374">
        <v>3.0575230000000002</v>
      </c>
      <c r="M3374">
        <v>6.421373</v>
      </c>
      <c r="N3374">
        <v>11.27824</v>
      </c>
      <c r="O3374">
        <v>4674</v>
      </c>
      <c r="P3374" t="s">
        <v>58</v>
      </c>
      <c r="Q3374" t="s">
        <v>60</v>
      </c>
    </row>
    <row r="3375" spans="1:18" x14ac:dyDescent="0.25">
      <c r="A3375" t="s">
        <v>30</v>
      </c>
      <c r="B3375" t="s">
        <v>36</v>
      </c>
      <c r="C3375" t="s">
        <v>37</v>
      </c>
      <c r="D3375" t="s">
        <v>47</v>
      </c>
      <c r="E3375">
        <v>17</v>
      </c>
      <c r="F3375" t="str">
        <f t="shared" si="52"/>
        <v>Average Per Ton1-in-2August Typical Event Day30% Cycling17</v>
      </c>
      <c r="G3375">
        <v>0.92807320000000004</v>
      </c>
      <c r="H3375">
        <v>0.9815488</v>
      </c>
      <c r="I3375">
        <v>81.536600000000007</v>
      </c>
      <c r="J3375">
        <v>-0.10432039999999999</v>
      </c>
      <c r="K3375">
        <v>-1.10933E-2</v>
      </c>
      <c r="L3375">
        <v>5.3475599999999998E-2</v>
      </c>
      <c r="M3375">
        <v>0.11804439999999999</v>
      </c>
      <c r="N3375">
        <v>0.2112715</v>
      </c>
      <c r="O3375">
        <v>1134</v>
      </c>
      <c r="P3375" t="s">
        <v>58</v>
      </c>
      <c r="Q3375" t="s">
        <v>60</v>
      </c>
      <c r="R3375" t="s">
        <v>66</v>
      </c>
    </row>
    <row r="3376" spans="1:18" x14ac:dyDescent="0.25">
      <c r="A3376" t="s">
        <v>28</v>
      </c>
      <c r="B3376" t="s">
        <v>36</v>
      </c>
      <c r="C3376" t="s">
        <v>37</v>
      </c>
      <c r="D3376" t="s">
        <v>47</v>
      </c>
      <c r="E3376">
        <v>17</v>
      </c>
      <c r="F3376" t="str">
        <f t="shared" si="52"/>
        <v>Average Per Premise1-in-2August Typical Event Day30% Cycling17</v>
      </c>
      <c r="G3376">
        <v>10.266500000000001</v>
      </c>
      <c r="H3376">
        <v>10.85806</v>
      </c>
      <c r="I3376">
        <v>81.536600000000007</v>
      </c>
      <c r="J3376">
        <v>-1.15401</v>
      </c>
      <c r="K3376">
        <v>-0.12271550000000001</v>
      </c>
      <c r="L3376">
        <v>0.59155570000000002</v>
      </c>
      <c r="M3376">
        <v>1.3058270000000001</v>
      </c>
      <c r="N3376">
        <v>2.3371209999999998</v>
      </c>
      <c r="O3376">
        <v>1134</v>
      </c>
      <c r="P3376" t="s">
        <v>58</v>
      </c>
      <c r="Q3376" t="s">
        <v>60</v>
      </c>
      <c r="R3376" t="s">
        <v>66</v>
      </c>
    </row>
    <row r="3377" spans="1:18" x14ac:dyDescent="0.25">
      <c r="A3377" t="s">
        <v>29</v>
      </c>
      <c r="B3377" t="s">
        <v>36</v>
      </c>
      <c r="C3377" t="s">
        <v>37</v>
      </c>
      <c r="D3377" t="s">
        <v>47</v>
      </c>
      <c r="E3377">
        <v>17</v>
      </c>
      <c r="F3377" t="str">
        <f t="shared" si="52"/>
        <v>Average Per Device1-in-2August Typical Event Day30% Cycling17</v>
      </c>
      <c r="G3377">
        <v>3.5899519999999998</v>
      </c>
      <c r="H3377">
        <v>3.796805</v>
      </c>
      <c r="I3377">
        <v>81.536600000000007</v>
      </c>
      <c r="J3377">
        <v>-0.40352979999999999</v>
      </c>
      <c r="K3377">
        <v>-4.2910700000000003E-2</v>
      </c>
      <c r="L3377">
        <v>0.20685300000000001</v>
      </c>
      <c r="M3377">
        <v>0.45661659999999998</v>
      </c>
      <c r="N3377">
        <v>0.81723570000000001</v>
      </c>
      <c r="O3377">
        <v>1134</v>
      </c>
      <c r="P3377" t="s">
        <v>58</v>
      </c>
      <c r="Q3377" t="s">
        <v>60</v>
      </c>
      <c r="R3377" t="s">
        <v>66</v>
      </c>
    </row>
    <row r="3378" spans="1:18" x14ac:dyDescent="0.25">
      <c r="A3378" t="s">
        <v>43</v>
      </c>
      <c r="B3378" t="s">
        <v>36</v>
      </c>
      <c r="C3378" t="s">
        <v>37</v>
      </c>
      <c r="D3378" t="s">
        <v>47</v>
      </c>
      <c r="E3378">
        <v>17</v>
      </c>
      <c r="F3378" t="str">
        <f t="shared" si="52"/>
        <v>Aggregate1-in-2August Typical Event Day30% Cycling17</v>
      </c>
      <c r="G3378">
        <v>11.64221</v>
      </c>
      <c r="H3378">
        <v>12.313040000000001</v>
      </c>
      <c r="I3378">
        <v>81.536600000000007</v>
      </c>
      <c r="J3378">
        <v>-1.3086469999999999</v>
      </c>
      <c r="K3378">
        <v>-0.13915939999999999</v>
      </c>
      <c r="L3378">
        <v>0.67082419999999998</v>
      </c>
      <c r="M3378">
        <v>1.4808079999999999</v>
      </c>
      <c r="N3378">
        <v>2.6502949999999998</v>
      </c>
      <c r="O3378">
        <v>1134</v>
      </c>
      <c r="P3378" t="s">
        <v>58</v>
      </c>
      <c r="Q3378" t="s">
        <v>60</v>
      </c>
      <c r="R3378" t="s">
        <v>66</v>
      </c>
    </row>
    <row r="3379" spans="1:18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0.77000829999999998</v>
      </c>
      <c r="H3379">
        <v>0.84536880000000003</v>
      </c>
      <c r="I3379">
        <v>81.062899999999999</v>
      </c>
      <c r="J3379">
        <v>-0.1359098</v>
      </c>
      <c r="K3379">
        <v>-1.10896E-2</v>
      </c>
      <c r="L3379">
        <v>7.5360499999999997E-2</v>
      </c>
      <c r="M3379">
        <v>0.1618106</v>
      </c>
      <c r="N3379">
        <v>0.28663070000000002</v>
      </c>
      <c r="O3379">
        <v>3540</v>
      </c>
      <c r="P3379" t="s">
        <v>58</v>
      </c>
      <c r="Q3379" t="s">
        <v>60</v>
      </c>
      <c r="R3379" t="s">
        <v>66</v>
      </c>
    </row>
    <row r="3380" spans="1:18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6.496499</v>
      </c>
      <c r="H3380">
        <v>7.1323100000000004</v>
      </c>
      <c r="I3380">
        <v>81.062899999999999</v>
      </c>
      <c r="J3380">
        <v>-1.14666</v>
      </c>
      <c r="K3380">
        <v>-9.3561900000000003E-2</v>
      </c>
      <c r="L3380">
        <v>0.63581049999999995</v>
      </c>
      <c r="M3380">
        <v>1.365183</v>
      </c>
      <c r="N3380">
        <v>2.4182809999999999</v>
      </c>
      <c r="O3380">
        <v>3540</v>
      </c>
      <c r="P3380" t="s">
        <v>58</v>
      </c>
      <c r="Q3380" t="s">
        <v>60</v>
      </c>
      <c r="R3380" t="s">
        <v>66</v>
      </c>
    </row>
    <row r="3381" spans="1:18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2.9518170000000001</v>
      </c>
      <c r="H3381">
        <v>3.2407110000000001</v>
      </c>
      <c r="I3381">
        <v>81.062899999999999</v>
      </c>
      <c r="J3381">
        <v>-0.52100829999999998</v>
      </c>
      <c r="K3381">
        <v>-4.2511800000000002E-2</v>
      </c>
      <c r="L3381">
        <v>0.28889350000000003</v>
      </c>
      <c r="M3381">
        <v>0.62029869999999998</v>
      </c>
      <c r="N3381">
        <v>1.098795</v>
      </c>
      <c r="O3381">
        <v>3540</v>
      </c>
      <c r="P3381" t="s">
        <v>58</v>
      </c>
      <c r="Q3381" t="s">
        <v>60</v>
      </c>
      <c r="R3381" t="s">
        <v>66</v>
      </c>
    </row>
    <row r="3382" spans="1:18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22.997610000000002</v>
      </c>
      <c r="H3382">
        <v>25.248380000000001</v>
      </c>
      <c r="I3382">
        <v>81.062899999999999</v>
      </c>
      <c r="J3382">
        <v>-4.0591759999999999</v>
      </c>
      <c r="K3382">
        <v>-0.33120909999999998</v>
      </c>
      <c r="L3382">
        <v>2.250769</v>
      </c>
      <c r="M3382">
        <v>4.8327470000000003</v>
      </c>
      <c r="N3382">
        <v>8.5607140000000008</v>
      </c>
      <c r="O3382">
        <v>3540</v>
      </c>
      <c r="P3382" t="s">
        <v>58</v>
      </c>
      <c r="Q3382" t="s">
        <v>60</v>
      </c>
      <c r="R3382" t="s">
        <v>66</v>
      </c>
    </row>
    <row r="3383" spans="1:18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0.80835489999999999</v>
      </c>
      <c r="H3383">
        <v>0.87840609999999997</v>
      </c>
      <c r="I3383">
        <v>81.177800000000005</v>
      </c>
      <c r="J3383">
        <v>-0.1282462</v>
      </c>
      <c r="K3383">
        <v>-1.10905E-2</v>
      </c>
      <c r="L3383">
        <v>7.0051199999999994E-2</v>
      </c>
      <c r="M3383">
        <v>0.15119289999999999</v>
      </c>
      <c r="N3383">
        <v>0.26834859999999999</v>
      </c>
      <c r="O3383">
        <v>4674</v>
      </c>
      <c r="P3383" t="s">
        <v>58</v>
      </c>
      <c r="Q3383" t="s">
        <v>60</v>
      </c>
    </row>
    <row r="3384" spans="1:18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7.3348950000000004</v>
      </c>
      <c r="H3384">
        <v>7.9705300000000001</v>
      </c>
      <c r="I3384">
        <v>81.177800000000005</v>
      </c>
      <c r="J3384">
        <v>-1.1636869999999999</v>
      </c>
      <c r="K3384">
        <v>-0.10063329999999999</v>
      </c>
      <c r="L3384">
        <v>0.63563460000000005</v>
      </c>
      <c r="M3384">
        <v>1.371902</v>
      </c>
      <c r="N3384">
        <v>2.4349560000000001</v>
      </c>
      <c r="O3384">
        <v>4674</v>
      </c>
      <c r="P3384" t="s">
        <v>58</v>
      </c>
      <c r="Q3384" t="s">
        <v>60</v>
      </c>
    </row>
    <row r="3385" spans="1:18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3.1070600000000002</v>
      </c>
      <c r="H3385">
        <v>3.376315</v>
      </c>
      <c r="I3385">
        <v>81.177800000000005</v>
      </c>
      <c r="J3385">
        <v>-0.49293759999999998</v>
      </c>
      <c r="K3385">
        <v>-4.2628300000000001E-2</v>
      </c>
      <c r="L3385">
        <v>0.26925470000000001</v>
      </c>
      <c r="M3385">
        <v>0.58113749999999997</v>
      </c>
      <c r="N3385">
        <v>1.031447</v>
      </c>
      <c r="O3385">
        <v>4674</v>
      </c>
      <c r="P3385" t="s">
        <v>58</v>
      </c>
      <c r="Q3385" t="s">
        <v>60</v>
      </c>
    </row>
    <row r="3386" spans="1:18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34.283299999999997</v>
      </c>
      <c r="H3386">
        <v>37.254260000000002</v>
      </c>
      <c r="I3386">
        <v>81.177800000000005</v>
      </c>
      <c r="J3386">
        <v>-5.4390739999999997</v>
      </c>
      <c r="K3386">
        <v>-0.47036020000000001</v>
      </c>
      <c r="L3386">
        <v>2.9709560000000002</v>
      </c>
      <c r="M3386">
        <v>6.4122719999999997</v>
      </c>
      <c r="N3386">
        <v>11.380990000000001</v>
      </c>
      <c r="O3386">
        <v>4674</v>
      </c>
      <c r="P3386" t="s">
        <v>58</v>
      </c>
      <c r="Q3386" t="s">
        <v>60</v>
      </c>
    </row>
    <row r="3387" spans="1:18" x14ac:dyDescent="0.25">
      <c r="A3387" t="s">
        <v>30</v>
      </c>
      <c r="B3387" t="s">
        <v>36</v>
      </c>
      <c r="C3387" t="s">
        <v>49</v>
      </c>
      <c r="D3387" t="s">
        <v>47</v>
      </c>
      <c r="E3387">
        <v>17</v>
      </c>
      <c r="F3387" t="str">
        <f t="shared" si="52"/>
        <v>Average Per Ton1-in-2July Monthly System Peak Day30% Cycling17</v>
      </c>
      <c r="G3387">
        <v>0.92363200000000001</v>
      </c>
      <c r="H3387">
        <v>0.97710399999999997</v>
      </c>
      <c r="I3387">
        <v>81.559799999999996</v>
      </c>
      <c r="J3387">
        <v>-0.1052434</v>
      </c>
      <c r="K3387">
        <v>-1.14731E-2</v>
      </c>
      <c r="L3387">
        <v>5.3471999999999999E-2</v>
      </c>
      <c r="M3387">
        <v>0.11841699999999999</v>
      </c>
      <c r="N3387">
        <v>0.2121874</v>
      </c>
      <c r="O3387">
        <v>1134</v>
      </c>
      <c r="P3387" t="s">
        <v>58</v>
      </c>
      <c r="Q3387" t="s">
        <v>60</v>
      </c>
      <c r="R3387" t="s">
        <v>67</v>
      </c>
    </row>
    <row r="3388" spans="1:18" x14ac:dyDescent="0.25">
      <c r="A3388" t="s">
        <v>28</v>
      </c>
      <c r="B3388" t="s">
        <v>36</v>
      </c>
      <c r="C3388" t="s">
        <v>49</v>
      </c>
      <c r="D3388" t="s">
        <v>47</v>
      </c>
      <c r="E3388">
        <v>17</v>
      </c>
      <c r="F3388" t="str">
        <f t="shared" si="52"/>
        <v>Average Per Premise1-in-2July Monthly System Peak Day30% Cycling17</v>
      </c>
      <c r="G3388">
        <v>10.217370000000001</v>
      </c>
      <c r="H3388">
        <v>10.80889</v>
      </c>
      <c r="I3388">
        <v>81.559799999999996</v>
      </c>
      <c r="J3388">
        <v>-1.164221</v>
      </c>
      <c r="K3388">
        <v>-0.1269171</v>
      </c>
      <c r="L3388">
        <v>0.59151609999999999</v>
      </c>
      <c r="M3388">
        <v>1.309949</v>
      </c>
      <c r="N3388">
        <v>2.3472529999999998</v>
      </c>
      <c r="O3388">
        <v>1134</v>
      </c>
      <c r="P3388" t="s">
        <v>58</v>
      </c>
      <c r="Q3388" t="s">
        <v>60</v>
      </c>
      <c r="R3388" t="s">
        <v>67</v>
      </c>
    </row>
    <row r="3389" spans="1:18" x14ac:dyDescent="0.25">
      <c r="A3389" t="s">
        <v>29</v>
      </c>
      <c r="B3389" t="s">
        <v>36</v>
      </c>
      <c r="C3389" t="s">
        <v>49</v>
      </c>
      <c r="D3389" t="s">
        <v>47</v>
      </c>
      <c r="E3389">
        <v>17</v>
      </c>
      <c r="F3389" t="str">
        <f t="shared" si="52"/>
        <v>Average Per Device1-in-2July Monthly System Peak Day30% Cycling17</v>
      </c>
      <c r="G3389">
        <v>3.5727730000000002</v>
      </c>
      <c r="H3389">
        <v>3.7796120000000002</v>
      </c>
      <c r="I3389">
        <v>81.559799999999996</v>
      </c>
      <c r="J3389">
        <v>-0.40710030000000003</v>
      </c>
      <c r="K3389">
        <v>-4.43799E-2</v>
      </c>
      <c r="L3389">
        <v>0.2068391</v>
      </c>
      <c r="M3389">
        <v>0.45805810000000002</v>
      </c>
      <c r="N3389">
        <v>0.82077849999999997</v>
      </c>
      <c r="O3389">
        <v>1134</v>
      </c>
      <c r="P3389" t="s">
        <v>58</v>
      </c>
      <c r="Q3389" t="s">
        <v>60</v>
      </c>
      <c r="R3389" t="s">
        <v>67</v>
      </c>
    </row>
    <row r="3390" spans="1:18" x14ac:dyDescent="0.25">
      <c r="A3390" t="s">
        <v>43</v>
      </c>
      <c r="B3390" t="s">
        <v>36</v>
      </c>
      <c r="C3390" t="s">
        <v>49</v>
      </c>
      <c r="D3390" t="s">
        <v>47</v>
      </c>
      <c r="E3390">
        <v>17</v>
      </c>
      <c r="F3390" t="str">
        <f t="shared" si="52"/>
        <v>Aggregate1-in-2July Monthly System Peak Day30% Cycling17</v>
      </c>
      <c r="G3390">
        <v>11.586499999999999</v>
      </c>
      <c r="H3390">
        <v>12.25728</v>
      </c>
      <c r="I3390">
        <v>81.559799999999996</v>
      </c>
      <c r="J3390">
        <v>-1.3202259999999999</v>
      </c>
      <c r="K3390">
        <v>-0.143924</v>
      </c>
      <c r="L3390">
        <v>0.67077920000000002</v>
      </c>
      <c r="M3390">
        <v>1.4854830000000001</v>
      </c>
      <c r="N3390">
        <v>2.6617850000000001</v>
      </c>
      <c r="O3390">
        <v>1134</v>
      </c>
      <c r="P3390" t="s">
        <v>58</v>
      </c>
      <c r="Q3390" t="s">
        <v>60</v>
      </c>
      <c r="R3390" t="s">
        <v>67</v>
      </c>
    </row>
    <row r="3391" spans="1:18" x14ac:dyDescent="0.25">
      <c r="A3391" t="s">
        <v>30</v>
      </c>
      <c r="B3391" t="s">
        <v>36</v>
      </c>
      <c r="C3391" t="s">
        <v>49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0.76012100000000005</v>
      </c>
      <c r="H3391">
        <v>0.83489029999999997</v>
      </c>
      <c r="I3391">
        <v>80.875299999999996</v>
      </c>
      <c r="J3391">
        <v>-0.13777329999999999</v>
      </c>
      <c r="K3391">
        <v>-1.2201399999999999E-2</v>
      </c>
      <c r="L3391">
        <v>7.4769299999999997E-2</v>
      </c>
      <c r="M3391">
        <v>0.16173999999999999</v>
      </c>
      <c r="N3391">
        <v>0.28731180000000001</v>
      </c>
      <c r="O3391">
        <v>3540</v>
      </c>
      <c r="P3391" t="s">
        <v>58</v>
      </c>
      <c r="Q3391" t="s">
        <v>60</v>
      </c>
      <c r="R3391" t="s">
        <v>67</v>
      </c>
    </row>
    <row r="3392" spans="1:18" x14ac:dyDescent="0.25">
      <c r="A3392" t="s">
        <v>28</v>
      </c>
      <c r="B3392" t="s">
        <v>36</v>
      </c>
      <c r="C3392" t="s">
        <v>49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6.4130799999999999</v>
      </c>
      <c r="H3392">
        <v>7.0439030000000002</v>
      </c>
      <c r="I3392">
        <v>80.875299999999996</v>
      </c>
      <c r="J3392">
        <v>-1.1623829999999999</v>
      </c>
      <c r="K3392">
        <v>-0.1029426</v>
      </c>
      <c r="L3392">
        <v>0.63082229999999995</v>
      </c>
      <c r="M3392">
        <v>1.364587</v>
      </c>
      <c r="N3392">
        <v>2.4240270000000002</v>
      </c>
      <c r="O3392">
        <v>3540</v>
      </c>
      <c r="P3392" t="s">
        <v>58</v>
      </c>
      <c r="Q3392" t="s">
        <v>60</v>
      </c>
      <c r="R3392" t="s">
        <v>67</v>
      </c>
    </row>
    <row r="3393" spans="1:18" x14ac:dyDescent="0.25">
      <c r="A3393" t="s">
        <v>29</v>
      </c>
      <c r="B3393" t="s">
        <v>36</v>
      </c>
      <c r="C3393" t="s">
        <v>49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2.9139140000000001</v>
      </c>
      <c r="H3393">
        <v>3.2005409999999999</v>
      </c>
      <c r="I3393">
        <v>80.875299999999996</v>
      </c>
      <c r="J3393">
        <v>-0.52815230000000002</v>
      </c>
      <c r="K3393">
        <v>-4.6774099999999999E-2</v>
      </c>
      <c r="L3393">
        <v>0.28662700000000002</v>
      </c>
      <c r="M3393">
        <v>0.62002809999999997</v>
      </c>
      <c r="N3393">
        <v>1.1014060000000001</v>
      </c>
      <c r="O3393">
        <v>3540</v>
      </c>
      <c r="P3393" t="s">
        <v>58</v>
      </c>
      <c r="Q3393" t="s">
        <v>60</v>
      </c>
      <c r="R3393" t="s">
        <v>67</v>
      </c>
    </row>
    <row r="3394" spans="1:18" x14ac:dyDescent="0.25">
      <c r="A3394" t="s">
        <v>43</v>
      </c>
      <c r="B3394" t="s">
        <v>36</v>
      </c>
      <c r="C3394" t="s">
        <v>49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22.702300000000001</v>
      </c>
      <c r="H3394">
        <v>24.935420000000001</v>
      </c>
      <c r="I3394">
        <v>80.875299999999996</v>
      </c>
      <c r="J3394">
        <v>-4.1148340000000001</v>
      </c>
      <c r="K3394">
        <v>-0.36441679999999999</v>
      </c>
      <c r="L3394">
        <v>2.2331110000000001</v>
      </c>
      <c r="M3394">
        <v>4.8306389999999997</v>
      </c>
      <c r="N3394">
        <v>8.5810560000000002</v>
      </c>
      <c r="O3394">
        <v>3540</v>
      </c>
      <c r="P3394" t="s">
        <v>58</v>
      </c>
      <c r="Q3394" t="s">
        <v>60</v>
      </c>
      <c r="R3394" t="s">
        <v>67</v>
      </c>
    </row>
    <row r="3395" spans="1:18" x14ac:dyDescent="0.25">
      <c r="A3395" t="s">
        <v>30</v>
      </c>
      <c r="B3395" t="s">
        <v>36</v>
      </c>
      <c r="C3395" t="s">
        <v>49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0.79978879999999997</v>
      </c>
      <c r="H3395">
        <v>0.86939129999999998</v>
      </c>
      <c r="I3395">
        <v>81.041300000000007</v>
      </c>
      <c r="J3395">
        <v>-0.12988160000000001</v>
      </c>
      <c r="K3395">
        <v>-1.2024699999999999E-2</v>
      </c>
      <c r="L3395">
        <v>6.9602499999999998E-2</v>
      </c>
      <c r="M3395">
        <v>0.1512298</v>
      </c>
      <c r="N3395">
        <v>0.26908660000000001</v>
      </c>
      <c r="O3395">
        <v>4674</v>
      </c>
      <c r="P3395" t="s">
        <v>58</v>
      </c>
      <c r="Q3395" t="s">
        <v>60</v>
      </c>
    </row>
    <row r="3396" spans="1:18" x14ac:dyDescent="0.25">
      <c r="A3396" t="s">
        <v>28</v>
      </c>
      <c r="B3396" t="s">
        <v>36</v>
      </c>
      <c r="C3396" t="s">
        <v>49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7.2571680000000001</v>
      </c>
      <c r="H3396">
        <v>7.8887309999999999</v>
      </c>
      <c r="I3396">
        <v>81.041300000000007</v>
      </c>
      <c r="J3396">
        <v>-1.1785270000000001</v>
      </c>
      <c r="K3396">
        <v>-0.10911079999999999</v>
      </c>
      <c r="L3396">
        <v>0.63156330000000005</v>
      </c>
      <c r="M3396">
        <v>1.3722369999999999</v>
      </c>
      <c r="N3396">
        <v>2.4416530000000001</v>
      </c>
      <c r="O3396">
        <v>4674</v>
      </c>
      <c r="P3396" t="s">
        <v>58</v>
      </c>
      <c r="Q3396" t="s">
        <v>60</v>
      </c>
    </row>
    <row r="3397" spans="1:18" x14ac:dyDescent="0.25">
      <c r="A3397" t="s">
        <v>29</v>
      </c>
      <c r="B3397" t="s">
        <v>36</v>
      </c>
      <c r="C3397" t="s">
        <v>49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3.0741350000000001</v>
      </c>
      <c r="H3397">
        <v>3.3416649999999999</v>
      </c>
      <c r="I3397">
        <v>81.041300000000007</v>
      </c>
      <c r="J3397">
        <v>-0.49922359999999999</v>
      </c>
      <c r="K3397">
        <v>-4.6219299999999998E-2</v>
      </c>
      <c r="L3397">
        <v>0.26753009999999999</v>
      </c>
      <c r="M3397">
        <v>0.58127949999999995</v>
      </c>
      <c r="N3397">
        <v>1.034284</v>
      </c>
      <c r="O3397">
        <v>4674</v>
      </c>
      <c r="P3397" t="s">
        <v>58</v>
      </c>
      <c r="Q3397" t="s">
        <v>60</v>
      </c>
    </row>
    <row r="3398" spans="1:18" x14ac:dyDescent="0.25">
      <c r="A3398" t="s">
        <v>43</v>
      </c>
      <c r="B3398" t="s">
        <v>36</v>
      </c>
      <c r="C3398" t="s">
        <v>49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33.92</v>
      </c>
      <c r="H3398">
        <v>36.871929999999999</v>
      </c>
      <c r="I3398">
        <v>81.041300000000007</v>
      </c>
      <c r="J3398">
        <v>-5.5084330000000001</v>
      </c>
      <c r="K3398">
        <v>-0.50998370000000004</v>
      </c>
      <c r="L3398">
        <v>2.951927</v>
      </c>
      <c r="M3398">
        <v>6.4138380000000002</v>
      </c>
      <c r="N3398">
        <v>11.41229</v>
      </c>
      <c r="O3398">
        <v>4674</v>
      </c>
      <c r="P3398" t="s">
        <v>58</v>
      </c>
      <c r="Q3398" t="s">
        <v>60</v>
      </c>
    </row>
    <row r="3399" spans="1:18" x14ac:dyDescent="0.25">
      <c r="A3399" t="s">
        <v>30</v>
      </c>
      <c r="B3399" t="s">
        <v>36</v>
      </c>
      <c r="C3399" t="s">
        <v>50</v>
      </c>
      <c r="D3399" t="s">
        <v>47</v>
      </c>
      <c r="E3399">
        <v>17</v>
      </c>
      <c r="F3399" t="str">
        <f t="shared" si="53"/>
        <v>Average Per Ton1-in-2June Monthly System Peak Day30% Cycling17</v>
      </c>
      <c r="G3399">
        <v>0.87792499999999996</v>
      </c>
      <c r="H3399">
        <v>0.93136010000000002</v>
      </c>
      <c r="I3399">
        <v>75.944999999999993</v>
      </c>
      <c r="J3399">
        <v>-0.117258</v>
      </c>
      <c r="K3399">
        <v>-1.6411200000000001E-2</v>
      </c>
      <c r="L3399">
        <v>5.3435099999999999E-2</v>
      </c>
      <c r="M3399">
        <v>0.1232813</v>
      </c>
      <c r="N3399">
        <v>0.2241281</v>
      </c>
      <c r="O3399">
        <v>1134</v>
      </c>
      <c r="P3399" t="s">
        <v>58</v>
      </c>
      <c r="Q3399" t="s">
        <v>60</v>
      </c>
      <c r="R3399" t="s">
        <v>68</v>
      </c>
    </row>
    <row r="3400" spans="1:18" x14ac:dyDescent="0.25">
      <c r="A3400" t="s">
        <v>28</v>
      </c>
      <c r="B3400" t="s">
        <v>36</v>
      </c>
      <c r="C3400" t="s">
        <v>50</v>
      </c>
      <c r="D3400" t="s">
        <v>47</v>
      </c>
      <c r="E3400">
        <v>17</v>
      </c>
      <c r="F3400" t="str">
        <f t="shared" si="53"/>
        <v>Average Per Premise1-in-2June Monthly System Peak Day30% Cycling17</v>
      </c>
      <c r="G3400">
        <v>9.7117550000000001</v>
      </c>
      <c r="H3400">
        <v>10.302860000000001</v>
      </c>
      <c r="I3400">
        <v>75.944999999999993</v>
      </c>
      <c r="J3400">
        <v>-1.2971280000000001</v>
      </c>
      <c r="K3400">
        <v>-0.18154300000000001</v>
      </c>
      <c r="L3400">
        <v>0.59110770000000001</v>
      </c>
      <c r="M3400">
        <v>1.363758</v>
      </c>
      <c r="N3400">
        <v>2.4793430000000001</v>
      </c>
      <c r="O3400">
        <v>1134</v>
      </c>
      <c r="P3400" t="s">
        <v>58</v>
      </c>
      <c r="Q3400" t="s">
        <v>60</v>
      </c>
      <c r="R3400" t="s">
        <v>68</v>
      </c>
    </row>
    <row r="3401" spans="1:18" x14ac:dyDescent="0.25">
      <c r="A3401" t="s">
        <v>29</v>
      </c>
      <c r="B3401" t="s">
        <v>36</v>
      </c>
      <c r="C3401" t="s">
        <v>50</v>
      </c>
      <c r="D3401" t="s">
        <v>47</v>
      </c>
      <c r="E3401">
        <v>17</v>
      </c>
      <c r="F3401" t="str">
        <f t="shared" si="53"/>
        <v>Average Per Device1-in-2June Monthly System Peak Day30% Cycling17</v>
      </c>
      <c r="G3401">
        <v>3.3959700000000002</v>
      </c>
      <c r="H3401">
        <v>3.6026660000000001</v>
      </c>
      <c r="I3401">
        <v>75.944999999999993</v>
      </c>
      <c r="J3401">
        <v>-0.4535748</v>
      </c>
      <c r="K3401">
        <v>-6.3481300000000004E-2</v>
      </c>
      <c r="L3401">
        <v>0.2066963</v>
      </c>
      <c r="M3401">
        <v>0.47687390000000002</v>
      </c>
      <c r="N3401">
        <v>0.86696740000000005</v>
      </c>
      <c r="O3401">
        <v>1134</v>
      </c>
      <c r="P3401" t="s">
        <v>58</v>
      </c>
      <c r="Q3401" t="s">
        <v>60</v>
      </c>
      <c r="R3401" t="s">
        <v>68</v>
      </c>
    </row>
    <row r="3402" spans="1:18" x14ac:dyDescent="0.25">
      <c r="A3402" t="s">
        <v>43</v>
      </c>
      <c r="B3402" t="s">
        <v>36</v>
      </c>
      <c r="C3402" t="s">
        <v>50</v>
      </c>
      <c r="D3402" t="s">
        <v>47</v>
      </c>
      <c r="E3402">
        <v>17</v>
      </c>
      <c r="F3402" t="str">
        <f t="shared" si="53"/>
        <v>Aggregate1-in-2June Monthly System Peak Day30% Cycling17</v>
      </c>
      <c r="G3402">
        <v>11.01313</v>
      </c>
      <c r="H3402">
        <v>11.683450000000001</v>
      </c>
      <c r="I3402">
        <v>75.944999999999993</v>
      </c>
      <c r="J3402">
        <v>-1.4709429999999999</v>
      </c>
      <c r="K3402">
        <v>-0.20586969999999999</v>
      </c>
      <c r="L3402">
        <v>0.67031609999999997</v>
      </c>
      <c r="M3402">
        <v>1.546502</v>
      </c>
      <c r="N3402">
        <v>2.8115749999999999</v>
      </c>
      <c r="O3402">
        <v>1134</v>
      </c>
      <c r="P3402" t="s">
        <v>58</v>
      </c>
      <c r="Q3402" t="s">
        <v>60</v>
      </c>
      <c r="R3402" t="s">
        <v>68</v>
      </c>
    </row>
    <row r="3403" spans="1:18" x14ac:dyDescent="0.25">
      <c r="A3403" t="s">
        <v>30</v>
      </c>
      <c r="B3403" t="s">
        <v>36</v>
      </c>
      <c r="C3403" t="s">
        <v>50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0.68271490000000001</v>
      </c>
      <c r="H3403">
        <v>0.75285539999999995</v>
      </c>
      <c r="I3403">
        <v>75.508799999999994</v>
      </c>
      <c r="J3403">
        <v>-0.15543399999999999</v>
      </c>
      <c r="K3403">
        <v>-2.21627E-2</v>
      </c>
      <c r="L3403">
        <v>7.0140499999999995E-2</v>
      </c>
      <c r="M3403">
        <v>0.1624438</v>
      </c>
      <c r="N3403">
        <v>0.29571500000000001</v>
      </c>
      <c r="O3403">
        <v>3540</v>
      </c>
      <c r="P3403" t="s">
        <v>58</v>
      </c>
      <c r="Q3403" t="s">
        <v>60</v>
      </c>
      <c r="R3403" t="s">
        <v>68</v>
      </c>
    </row>
    <row r="3404" spans="1:18" x14ac:dyDescent="0.25">
      <c r="A3404" t="s">
        <v>28</v>
      </c>
      <c r="B3404" t="s">
        <v>36</v>
      </c>
      <c r="C3404" t="s">
        <v>50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5.7600119999999997</v>
      </c>
      <c r="H3404">
        <v>6.3517809999999999</v>
      </c>
      <c r="I3404">
        <v>75.508799999999994</v>
      </c>
      <c r="J3404">
        <v>-1.3113840000000001</v>
      </c>
      <c r="K3404">
        <v>-0.18698529999999999</v>
      </c>
      <c r="L3404">
        <v>0.59176989999999996</v>
      </c>
      <c r="M3404">
        <v>1.370525</v>
      </c>
      <c r="N3404">
        <v>2.4949240000000001</v>
      </c>
      <c r="O3404">
        <v>3540</v>
      </c>
      <c r="P3404" t="s">
        <v>58</v>
      </c>
      <c r="Q3404" t="s">
        <v>60</v>
      </c>
      <c r="R3404" t="s">
        <v>68</v>
      </c>
    </row>
    <row r="3405" spans="1:18" x14ac:dyDescent="0.25">
      <c r="A3405" t="s">
        <v>29</v>
      </c>
      <c r="B3405" t="s">
        <v>36</v>
      </c>
      <c r="C3405" t="s">
        <v>50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2.6171790000000001</v>
      </c>
      <c r="H3405">
        <v>2.8860619999999999</v>
      </c>
      <c r="I3405">
        <v>75.508799999999994</v>
      </c>
      <c r="J3405">
        <v>-0.59585429999999995</v>
      </c>
      <c r="K3405">
        <v>-8.4960599999999997E-2</v>
      </c>
      <c r="L3405">
        <v>0.26888279999999998</v>
      </c>
      <c r="M3405">
        <v>0.62272609999999995</v>
      </c>
      <c r="N3405">
        <v>1.1336200000000001</v>
      </c>
      <c r="O3405">
        <v>3540</v>
      </c>
      <c r="P3405" t="s">
        <v>58</v>
      </c>
      <c r="Q3405" t="s">
        <v>60</v>
      </c>
      <c r="R3405" t="s">
        <v>68</v>
      </c>
    </row>
    <row r="3406" spans="1:18" x14ac:dyDescent="0.25">
      <c r="A3406" t="s">
        <v>43</v>
      </c>
      <c r="B3406" t="s">
        <v>36</v>
      </c>
      <c r="C3406" t="s">
        <v>50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20.390440000000002</v>
      </c>
      <c r="H3406">
        <v>22.485309999999998</v>
      </c>
      <c r="I3406">
        <v>75.508799999999994</v>
      </c>
      <c r="J3406">
        <v>-4.6422999999999996</v>
      </c>
      <c r="K3406">
        <v>-0.66192810000000002</v>
      </c>
      <c r="L3406">
        <v>2.094865</v>
      </c>
      <c r="M3406">
        <v>4.8516589999999997</v>
      </c>
      <c r="N3406">
        <v>8.8320310000000006</v>
      </c>
      <c r="O3406">
        <v>3540</v>
      </c>
      <c r="P3406" t="s">
        <v>58</v>
      </c>
      <c r="Q3406" t="s">
        <v>60</v>
      </c>
      <c r="R3406" t="s">
        <v>68</v>
      </c>
    </row>
    <row r="3407" spans="1:18" x14ac:dyDescent="0.25">
      <c r="A3407" t="s">
        <v>30</v>
      </c>
      <c r="B3407" t="s">
        <v>36</v>
      </c>
      <c r="C3407" t="s">
        <v>50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0.73007290000000002</v>
      </c>
      <c r="H3407">
        <v>0.7961606</v>
      </c>
      <c r="I3407">
        <v>75.614599999999996</v>
      </c>
      <c r="J3407">
        <v>-0.14617250000000001</v>
      </c>
      <c r="K3407">
        <v>-2.0767399999999998E-2</v>
      </c>
      <c r="L3407">
        <v>6.6087800000000002E-2</v>
      </c>
      <c r="M3407">
        <v>0.15294289999999999</v>
      </c>
      <c r="N3407">
        <v>0.27834799999999998</v>
      </c>
      <c r="O3407">
        <v>4674</v>
      </c>
      <c r="P3407" t="s">
        <v>58</v>
      </c>
      <c r="Q3407" t="s">
        <v>60</v>
      </c>
    </row>
    <row r="3408" spans="1:18" x14ac:dyDescent="0.25">
      <c r="A3408" t="s">
        <v>28</v>
      </c>
      <c r="B3408" t="s">
        <v>36</v>
      </c>
      <c r="C3408" t="s">
        <v>50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6.6245760000000002</v>
      </c>
      <c r="H3408">
        <v>7.2242470000000001</v>
      </c>
      <c r="I3408">
        <v>75.614599999999996</v>
      </c>
      <c r="J3408">
        <v>-1.3263480000000001</v>
      </c>
      <c r="K3408">
        <v>-0.18844050000000001</v>
      </c>
      <c r="L3408">
        <v>0.59967090000000001</v>
      </c>
      <c r="M3408">
        <v>1.3877820000000001</v>
      </c>
      <c r="N3408">
        <v>2.52569</v>
      </c>
      <c r="O3408">
        <v>4674</v>
      </c>
      <c r="P3408" t="s">
        <v>58</v>
      </c>
      <c r="Q3408" t="s">
        <v>60</v>
      </c>
    </row>
    <row r="3409" spans="1:18" x14ac:dyDescent="0.25">
      <c r="A3409" t="s">
        <v>29</v>
      </c>
      <c r="B3409" t="s">
        <v>36</v>
      </c>
      <c r="C3409" t="s">
        <v>50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2.8061690000000001</v>
      </c>
      <c r="H3409">
        <v>3.0601889999999998</v>
      </c>
      <c r="I3409">
        <v>75.614599999999996</v>
      </c>
      <c r="J3409">
        <v>-0.56184080000000003</v>
      </c>
      <c r="K3409">
        <v>-7.98233E-2</v>
      </c>
      <c r="L3409">
        <v>0.25402039999999998</v>
      </c>
      <c r="M3409">
        <v>0.58786419999999995</v>
      </c>
      <c r="N3409">
        <v>1.069882</v>
      </c>
      <c r="O3409">
        <v>4674</v>
      </c>
      <c r="P3409" t="s">
        <v>58</v>
      </c>
      <c r="Q3409" t="s">
        <v>60</v>
      </c>
    </row>
    <row r="3410" spans="1:18" x14ac:dyDescent="0.25">
      <c r="A3410" t="s">
        <v>43</v>
      </c>
      <c r="B3410" t="s">
        <v>36</v>
      </c>
      <c r="C3410" t="s">
        <v>50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30.963270000000001</v>
      </c>
      <c r="H3410">
        <v>33.766129999999997</v>
      </c>
      <c r="I3410">
        <v>75.614599999999996</v>
      </c>
      <c r="J3410">
        <v>-6.1993510000000001</v>
      </c>
      <c r="K3410">
        <v>-0.88077079999999996</v>
      </c>
      <c r="L3410">
        <v>2.8028620000000002</v>
      </c>
      <c r="M3410">
        <v>6.4864940000000004</v>
      </c>
      <c r="N3410">
        <v>11.805070000000001</v>
      </c>
      <c r="O3410">
        <v>4674</v>
      </c>
      <c r="P3410" t="s">
        <v>58</v>
      </c>
      <c r="Q3410" t="s">
        <v>60</v>
      </c>
    </row>
    <row r="3411" spans="1:18" x14ac:dyDescent="0.25">
      <c r="A3411" t="s">
        <v>30</v>
      </c>
      <c r="B3411" t="s">
        <v>36</v>
      </c>
      <c r="C3411" t="s">
        <v>51</v>
      </c>
      <c r="D3411" t="s">
        <v>47</v>
      </c>
      <c r="E3411">
        <v>17</v>
      </c>
      <c r="F3411" t="str">
        <f t="shared" si="53"/>
        <v>Average Per Ton1-in-2May Monthly System Peak Day30% Cycling17</v>
      </c>
      <c r="G3411">
        <v>0.87628360000000005</v>
      </c>
      <c r="H3411">
        <v>0.92971740000000003</v>
      </c>
      <c r="I3411">
        <v>74.876199999999997</v>
      </c>
      <c r="J3411">
        <v>-0.117768</v>
      </c>
      <c r="K3411">
        <v>-1.6620599999999999E-2</v>
      </c>
      <c r="L3411">
        <v>5.3433700000000001E-2</v>
      </c>
      <c r="M3411">
        <v>0.1234881</v>
      </c>
      <c r="N3411">
        <v>0.22463549999999999</v>
      </c>
      <c r="O3411">
        <v>1134</v>
      </c>
      <c r="P3411" t="s">
        <v>58</v>
      </c>
      <c r="Q3411" t="s">
        <v>60</v>
      </c>
      <c r="R3411" t="s">
        <v>69</v>
      </c>
    </row>
    <row r="3412" spans="1:18" x14ac:dyDescent="0.25">
      <c r="A3412" t="s">
        <v>28</v>
      </c>
      <c r="B3412" t="s">
        <v>36</v>
      </c>
      <c r="C3412" t="s">
        <v>51</v>
      </c>
      <c r="D3412" t="s">
        <v>47</v>
      </c>
      <c r="E3412">
        <v>17</v>
      </c>
      <c r="F3412" t="str">
        <f t="shared" si="53"/>
        <v>Average Per Premise1-in-2May Monthly System Peak Day30% Cycling17</v>
      </c>
      <c r="G3412">
        <v>9.6935979999999997</v>
      </c>
      <c r="H3412">
        <v>10.284689999999999</v>
      </c>
      <c r="I3412">
        <v>74.876199999999997</v>
      </c>
      <c r="J3412">
        <v>-1.30277</v>
      </c>
      <c r="K3412">
        <v>-0.1838603</v>
      </c>
      <c r="L3412">
        <v>0.59109310000000004</v>
      </c>
      <c r="M3412">
        <v>1.3660460000000001</v>
      </c>
      <c r="N3412">
        <v>2.4849559999999999</v>
      </c>
      <c r="O3412">
        <v>1134</v>
      </c>
      <c r="P3412" t="s">
        <v>58</v>
      </c>
      <c r="Q3412" t="s">
        <v>60</v>
      </c>
      <c r="R3412" t="s">
        <v>69</v>
      </c>
    </row>
    <row r="3413" spans="1:18" x14ac:dyDescent="0.25">
      <c r="A3413" t="s">
        <v>29</v>
      </c>
      <c r="B3413" t="s">
        <v>36</v>
      </c>
      <c r="C3413" t="s">
        <v>51</v>
      </c>
      <c r="D3413" t="s">
        <v>47</v>
      </c>
      <c r="E3413">
        <v>17</v>
      </c>
      <c r="F3413" t="str">
        <f t="shared" si="53"/>
        <v>Average Per Device1-in-2May Monthly System Peak Day30% Cycling17</v>
      </c>
      <c r="G3413">
        <v>3.389621</v>
      </c>
      <c r="H3413">
        <v>3.5963120000000002</v>
      </c>
      <c r="I3413">
        <v>74.876199999999997</v>
      </c>
      <c r="J3413">
        <v>-0.4555476</v>
      </c>
      <c r="K3413">
        <v>-6.4291600000000004E-2</v>
      </c>
      <c r="L3413">
        <v>0.20669119999999999</v>
      </c>
      <c r="M3413">
        <v>0.47767399999999999</v>
      </c>
      <c r="N3413">
        <v>0.86892999999999998</v>
      </c>
      <c r="O3413">
        <v>1134</v>
      </c>
      <c r="P3413" t="s">
        <v>58</v>
      </c>
      <c r="Q3413" t="s">
        <v>60</v>
      </c>
      <c r="R3413" t="s">
        <v>69</v>
      </c>
    </row>
    <row r="3414" spans="1:18" x14ac:dyDescent="0.25">
      <c r="A3414" t="s">
        <v>43</v>
      </c>
      <c r="B3414" t="s">
        <v>36</v>
      </c>
      <c r="C3414" t="s">
        <v>51</v>
      </c>
      <c r="D3414" t="s">
        <v>47</v>
      </c>
      <c r="E3414">
        <v>17</v>
      </c>
      <c r="F3414" t="str">
        <f t="shared" si="53"/>
        <v>Aggregate1-in-2May Monthly System Peak Day30% Cycling17</v>
      </c>
      <c r="G3414">
        <v>10.99254</v>
      </c>
      <c r="H3414">
        <v>11.662839999999999</v>
      </c>
      <c r="I3414">
        <v>74.876199999999997</v>
      </c>
      <c r="J3414">
        <v>-1.477341</v>
      </c>
      <c r="K3414">
        <v>-0.20849760000000001</v>
      </c>
      <c r="L3414">
        <v>0.6702996</v>
      </c>
      <c r="M3414">
        <v>1.5490969999999999</v>
      </c>
      <c r="N3414">
        <v>2.8179400000000001</v>
      </c>
      <c r="O3414">
        <v>1134</v>
      </c>
      <c r="P3414" t="s">
        <v>58</v>
      </c>
      <c r="Q3414" t="s">
        <v>60</v>
      </c>
      <c r="R3414" t="s">
        <v>69</v>
      </c>
    </row>
    <row r="3415" spans="1:18" x14ac:dyDescent="0.25">
      <c r="A3415" t="s">
        <v>30</v>
      </c>
      <c r="B3415" t="s">
        <v>36</v>
      </c>
      <c r="C3415" t="s">
        <v>51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0.67695439999999996</v>
      </c>
      <c r="H3415">
        <v>0.74675040000000004</v>
      </c>
      <c r="I3415">
        <v>74.2804</v>
      </c>
      <c r="J3415">
        <v>-0.15695110000000001</v>
      </c>
      <c r="K3415">
        <v>-2.2987E-2</v>
      </c>
      <c r="L3415">
        <v>6.9795999999999997E-2</v>
      </c>
      <c r="M3415">
        <v>0.1625791</v>
      </c>
      <c r="N3415">
        <v>0.2965431</v>
      </c>
      <c r="O3415">
        <v>3540</v>
      </c>
      <c r="P3415" t="s">
        <v>58</v>
      </c>
      <c r="Q3415" t="s">
        <v>60</v>
      </c>
      <c r="R3415" t="s">
        <v>69</v>
      </c>
    </row>
    <row r="3416" spans="1:18" x14ac:dyDescent="0.25">
      <c r="A3416" t="s">
        <v>28</v>
      </c>
      <c r="B3416" t="s">
        <v>36</v>
      </c>
      <c r="C3416" t="s">
        <v>51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5.7114099999999999</v>
      </c>
      <c r="H3416">
        <v>6.3002739999999999</v>
      </c>
      <c r="I3416">
        <v>74.2804</v>
      </c>
      <c r="J3416">
        <v>-1.324184</v>
      </c>
      <c r="K3416">
        <v>-0.1939398</v>
      </c>
      <c r="L3416">
        <v>0.58886360000000004</v>
      </c>
      <c r="M3416">
        <v>1.371667</v>
      </c>
      <c r="N3416">
        <v>2.5019110000000002</v>
      </c>
      <c r="O3416">
        <v>3540</v>
      </c>
      <c r="P3416" t="s">
        <v>58</v>
      </c>
      <c r="Q3416" t="s">
        <v>60</v>
      </c>
      <c r="R3416" t="s">
        <v>69</v>
      </c>
    </row>
    <row r="3417" spans="1:18" x14ac:dyDescent="0.25">
      <c r="A3417" t="s">
        <v>29</v>
      </c>
      <c r="B3417" t="s">
        <v>36</v>
      </c>
      <c r="C3417" t="s">
        <v>51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2.5950959999999998</v>
      </c>
      <c r="H3417">
        <v>2.8626580000000001</v>
      </c>
      <c r="I3417">
        <v>74.2804</v>
      </c>
      <c r="J3417">
        <v>-0.60166989999999998</v>
      </c>
      <c r="K3417">
        <v>-8.8120500000000004E-2</v>
      </c>
      <c r="L3417">
        <v>0.26756219999999997</v>
      </c>
      <c r="M3417">
        <v>0.62324489999999999</v>
      </c>
      <c r="N3417">
        <v>1.1367940000000001</v>
      </c>
      <c r="O3417">
        <v>3540</v>
      </c>
      <c r="P3417" t="s">
        <v>58</v>
      </c>
      <c r="Q3417" t="s">
        <v>60</v>
      </c>
      <c r="R3417" t="s">
        <v>69</v>
      </c>
    </row>
    <row r="3418" spans="1:18" x14ac:dyDescent="0.25">
      <c r="A3418" t="s">
        <v>43</v>
      </c>
      <c r="B3418" t="s">
        <v>36</v>
      </c>
      <c r="C3418" t="s">
        <v>51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20.218389999999999</v>
      </c>
      <c r="H3418">
        <v>22.302969999999998</v>
      </c>
      <c r="I3418">
        <v>74.2804</v>
      </c>
      <c r="J3418">
        <v>-4.6876100000000003</v>
      </c>
      <c r="K3418">
        <v>-0.68654689999999996</v>
      </c>
      <c r="L3418">
        <v>2.0845769999999999</v>
      </c>
      <c r="M3418">
        <v>4.8557009999999998</v>
      </c>
      <c r="N3418">
        <v>8.8567640000000001</v>
      </c>
      <c r="O3418">
        <v>3540</v>
      </c>
      <c r="P3418" t="s">
        <v>58</v>
      </c>
      <c r="Q3418" t="s">
        <v>60</v>
      </c>
      <c r="R3418" t="s">
        <v>69</v>
      </c>
    </row>
    <row r="3419" spans="1:18" x14ac:dyDescent="0.25">
      <c r="A3419" t="s">
        <v>30</v>
      </c>
      <c r="B3419" t="s">
        <v>36</v>
      </c>
      <c r="C3419" t="s">
        <v>51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0.7253117</v>
      </c>
      <c r="H3419">
        <v>0.79113820000000001</v>
      </c>
      <c r="I3419">
        <v>74.424999999999997</v>
      </c>
      <c r="J3419">
        <v>-0.1474453</v>
      </c>
      <c r="K3419">
        <v>-2.14425E-2</v>
      </c>
      <c r="L3419">
        <v>6.5826499999999996E-2</v>
      </c>
      <c r="M3419">
        <v>0.1530956</v>
      </c>
      <c r="N3419">
        <v>0.27909830000000002</v>
      </c>
      <c r="O3419">
        <v>4674</v>
      </c>
      <c r="P3419" t="s">
        <v>58</v>
      </c>
      <c r="Q3419" t="s">
        <v>60</v>
      </c>
    </row>
    <row r="3420" spans="1:18" x14ac:dyDescent="0.25">
      <c r="A3420" t="s">
        <v>28</v>
      </c>
      <c r="B3420" t="s">
        <v>36</v>
      </c>
      <c r="C3420" t="s">
        <v>51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6.5813730000000001</v>
      </c>
      <c r="H3420">
        <v>7.178674</v>
      </c>
      <c r="I3420">
        <v>74.424999999999997</v>
      </c>
      <c r="J3420">
        <v>-1.3378969999999999</v>
      </c>
      <c r="K3420">
        <v>-0.19456660000000001</v>
      </c>
      <c r="L3420">
        <v>0.59730050000000001</v>
      </c>
      <c r="M3420">
        <v>1.389168</v>
      </c>
      <c r="N3420">
        <v>2.5324979999999999</v>
      </c>
      <c r="O3420">
        <v>4674</v>
      </c>
      <c r="P3420" t="s">
        <v>58</v>
      </c>
      <c r="Q3420" t="s">
        <v>60</v>
      </c>
    </row>
    <row r="3421" spans="1:18" x14ac:dyDescent="0.25">
      <c r="A3421" t="s">
        <v>29</v>
      </c>
      <c r="B3421" t="s">
        <v>36</v>
      </c>
      <c r="C3421" t="s">
        <v>51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2.787868</v>
      </c>
      <c r="H3421">
        <v>3.0408840000000001</v>
      </c>
      <c r="I3421">
        <v>74.424999999999997</v>
      </c>
      <c r="J3421">
        <v>-0.56673289999999998</v>
      </c>
      <c r="K3421">
        <v>-8.2418400000000003E-2</v>
      </c>
      <c r="L3421">
        <v>0.25301639999999997</v>
      </c>
      <c r="M3421">
        <v>0.5884511</v>
      </c>
      <c r="N3421">
        <v>1.0727660000000001</v>
      </c>
      <c r="O3421">
        <v>4674</v>
      </c>
      <c r="P3421" t="s">
        <v>58</v>
      </c>
      <c r="Q3421" t="s">
        <v>60</v>
      </c>
    </row>
    <row r="3422" spans="1:18" x14ac:dyDescent="0.25">
      <c r="A3422" t="s">
        <v>43</v>
      </c>
      <c r="B3422" t="s">
        <v>36</v>
      </c>
      <c r="C3422" t="s">
        <v>51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30.761340000000001</v>
      </c>
      <c r="H3422">
        <v>33.55312</v>
      </c>
      <c r="I3422">
        <v>74.424999999999997</v>
      </c>
      <c r="J3422">
        <v>-6.2533310000000002</v>
      </c>
      <c r="K3422">
        <v>-0.90940410000000005</v>
      </c>
      <c r="L3422">
        <v>2.7917830000000001</v>
      </c>
      <c r="M3422">
        <v>6.4929690000000004</v>
      </c>
      <c r="N3422">
        <v>11.8369</v>
      </c>
      <c r="O3422">
        <v>4674</v>
      </c>
      <c r="P3422" t="s">
        <v>58</v>
      </c>
      <c r="Q3422" t="s">
        <v>60</v>
      </c>
    </row>
    <row r="3423" spans="1:18" x14ac:dyDescent="0.25">
      <c r="A3423" t="s">
        <v>30</v>
      </c>
      <c r="B3423" t="s">
        <v>36</v>
      </c>
      <c r="C3423" t="s">
        <v>52</v>
      </c>
      <c r="D3423" t="s">
        <v>47</v>
      </c>
      <c r="E3423">
        <v>17</v>
      </c>
      <c r="F3423" t="str">
        <f t="shared" si="53"/>
        <v>Average Per Ton1-in-2October Monthly System Peak Day30% Cycling17</v>
      </c>
      <c r="G3423">
        <v>0.91016969999999997</v>
      </c>
      <c r="H3423">
        <v>0.96363069999999995</v>
      </c>
      <c r="I3423">
        <v>81.670500000000004</v>
      </c>
      <c r="J3423">
        <v>-0.1083187</v>
      </c>
      <c r="K3423">
        <v>-1.27379E-2</v>
      </c>
      <c r="L3423">
        <v>5.3461099999999998E-2</v>
      </c>
      <c r="M3423">
        <v>0.11966010000000001</v>
      </c>
      <c r="N3423">
        <v>0.21524090000000001</v>
      </c>
      <c r="O3423">
        <v>1134</v>
      </c>
      <c r="P3423" t="s">
        <v>58</v>
      </c>
      <c r="Q3423" t="s">
        <v>60</v>
      </c>
      <c r="R3423" t="s">
        <v>70</v>
      </c>
    </row>
    <row r="3424" spans="1:18" x14ac:dyDescent="0.25">
      <c r="A3424" t="s">
        <v>28</v>
      </c>
      <c r="B3424" t="s">
        <v>36</v>
      </c>
      <c r="C3424" t="s">
        <v>52</v>
      </c>
      <c r="D3424" t="s">
        <v>47</v>
      </c>
      <c r="E3424">
        <v>17</v>
      </c>
      <c r="F3424" t="str">
        <f t="shared" si="53"/>
        <v>Average Per Premise1-in-2October Monthly System Peak Day30% Cycling17</v>
      </c>
      <c r="G3424">
        <v>10.06845</v>
      </c>
      <c r="H3424">
        <v>10.65985</v>
      </c>
      <c r="I3424">
        <v>81.670500000000004</v>
      </c>
      <c r="J3424">
        <v>-1.1982390000000001</v>
      </c>
      <c r="K3424">
        <v>-0.14090839999999999</v>
      </c>
      <c r="L3424">
        <v>0.59139580000000003</v>
      </c>
      <c r="M3424">
        <v>1.3237000000000001</v>
      </c>
      <c r="N3424">
        <v>2.3810310000000001</v>
      </c>
      <c r="O3424">
        <v>1134</v>
      </c>
      <c r="P3424" t="s">
        <v>58</v>
      </c>
      <c r="Q3424" t="s">
        <v>60</v>
      </c>
      <c r="R3424" t="s">
        <v>70</v>
      </c>
    </row>
    <row r="3425" spans="1:18" x14ac:dyDescent="0.25">
      <c r="A3425" t="s">
        <v>29</v>
      </c>
      <c r="B3425" t="s">
        <v>36</v>
      </c>
      <c r="C3425" t="s">
        <v>52</v>
      </c>
      <c r="D3425" t="s">
        <v>47</v>
      </c>
      <c r="E3425">
        <v>17</v>
      </c>
      <c r="F3425" t="str">
        <f t="shared" si="53"/>
        <v>Average Per Device1-in-2October Monthly System Peak Day30% Cycling17</v>
      </c>
      <c r="G3425">
        <v>3.5206979999999999</v>
      </c>
      <c r="H3425">
        <v>3.7274949999999998</v>
      </c>
      <c r="I3425">
        <v>81.670500000000004</v>
      </c>
      <c r="J3425">
        <v>-0.41899579999999997</v>
      </c>
      <c r="K3425">
        <v>-4.9272299999999998E-2</v>
      </c>
      <c r="L3425">
        <v>0.20679700000000001</v>
      </c>
      <c r="M3425">
        <v>0.46286640000000001</v>
      </c>
      <c r="N3425">
        <v>0.83258989999999999</v>
      </c>
      <c r="O3425">
        <v>1134</v>
      </c>
      <c r="P3425" t="s">
        <v>58</v>
      </c>
      <c r="Q3425" t="s">
        <v>60</v>
      </c>
      <c r="R3425" t="s">
        <v>70</v>
      </c>
    </row>
    <row r="3426" spans="1:18" x14ac:dyDescent="0.25">
      <c r="A3426" t="s">
        <v>43</v>
      </c>
      <c r="B3426" t="s">
        <v>36</v>
      </c>
      <c r="C3426" t="s">
        <v>52</v>
      </c>
      <c r="D3426" t="s">
        <v>47</v>
      </c>
      <c r="E3426">
        <v>17</v>
      </c>
      <c r="F3426" t="str">
        <f t="shared" si="53"/>
        <v>Aggregate1-in-2October Monthly System Peak Day30% Cycling17</v>
      </c>
      <c r="G3426">
        <v>11.417619999999999</v>
      </c>
      <c r="H3426">
        <v>12.08827</v>
      </c>
      <c r="I3426">
        <v>81.670500000000004</v>
      </c>
      <c r="J3426">
        <v>-1.358803</v>
      </c>
      <c r="K3426">
        <v>-0.15979009999999999</v>
      </c>
      <c r="L3426">
        <v>0.67064279999999998</v>
      </c>
      <c r="M3426">
        <v>1.5010760000000001</v>
      </c>
      <c r="N3426">
        <v>2.7000890000000002</v>
      </c>
      <c r="O3426">
        <v>1134</v>
      </c>
      <c r="P3426" t="s">
        <v>58</v>
      </c>
      <c r="Q3426" t="s">
        <v>60</v>
      </c>
      <c r="R3426" t="s">
        <v>70</v>
      </c>
    </row>
    <row r="3427" spans="1:18" x14ac:dyDescent="0.25">
      <c r="A3427" t="s">
        <v>30</v>
      </c>
      <c r="B3427" t="s">
        <v>36</v>
      </c>
      <c r="C3427" t="s">
        <v>52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0.73779119999999998</v>
      </c>
      <c r="H3427">
        <v>0.81122510000000003</v>
      </c>
      <c r="I3427">
        <v>81.016999999999996</v>
      </c>
      <c r="J3427">
        <v>-0.1423219</v>
      </c>
      <c r="K3427">
        <v>-1.48516E-2</v>
      </c>
      <c r="L3427">
        <v>7.3433999999999999E-2</v>
      </c>
      <c r="M3427">
        <v>0.16171949999999999</v>
      </c>
      <c r="N3427">
        <v>0.2891898</v>
      </c>
      <c r="O3427">
        <v>3540</v>
      </c>
      <c r="P3427" t="s">
        <v>58</v>
      </c>
      <c r="Q3427" t="s">
        <v>60</v>
      </c>
      <c r="R3427" t="s">
        <v>70</v>
      </c>
    </row>
    <row r="3428" spans="1:18" x14ac:dyDescent="0.25">
      <c r="A3428" t="s">
        <v>28</v>
      </c>
      <c r="B3428" t="s">
        <v>36</v>
      </c>
      <c r="C3428" t="s">
        <v>52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6.224685</v>
      </c>
      <c r="H3428">
        <v>6.8442420000000004</v>
      </c>
      <c r="I3428">
        <v>81.016999999999996</v>
      </c>
      <c r="J3428">
        <v>-1.200758</v>
      </c>
      <c r="K3428">
        <v>-0.12530150000000001</v>
      </c>
      <c r="L3428">
        <v>0.61955649999999995</v>
      </c>
      <c r="M3428">
        <v>1.3644149999999999</v>
      </c>
      <c r="N3428">
        <v>2.4398710000000001</v>
      </c>
      <c r="O3428">
        <v>3540</v>
      </c>
      <c r="P3428" t="s">
        <v>58</v>
      </c>
      <c r="Q3428" t="s">
        <v>60</v>
      </c>
      <c r="R3428" t="s">
        <v>70</v>
      </c>
    </row>
    <row r="3429" spans="1:18" x14ac:dyDescent="0.25">
      <c r="A3429" t="s">
        <v>29</v>
      </c>
      <c r="B3429" t="s">
        <v>36</v>
      </c>
      <c r="C3429" t="s">
        <v>52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2.8283130000000001</v>
      </c>
      <c r="H3429">
        <v>3.1098210000000002</v>
      </c>
      <c r="I3429">
        <v>81.016999999999996</v>
      </c>
      <c r="J3429">
        <v>-0.54558910000000005</v>
      </c>
      <c r="K3429">
        <v>-5.6933299999999999E-2</v>
      </c>
      <c r="L3429">
        <v>0.28150819999999999</v>
      </c>
      <c r="M3429">
        <v>0.61994970000000005</v>
      </c>
      <c r="N3429">
        <v>1.1086050000000001</v>
      </c>
      <c r="O3429">
        <v>3540</v>
      </c>
      <c r="P3429" t="s">
        <v>58</v>
      </c>
      <c r="Q3429" t="s">
        <v>60</v>
      </c>
      <c r="R3429" t="s">
        <v>70</v>
      </c>
    </row>
    <row r="3430" spans="1:18" x14ac:dyDescent="0.25">
      <c r="A3430" t="s">
        <v>43</v>
      </c>
      <c r="B3430" t="s">
        <v>36</v>
      </c>
      <c r="C3430" t="s">
        <v>52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22.03539</v>
      </c>
      <c r="H3430">
        <v>24.228619999999999</v>
      </c>
      <c r="I3430">
        <v>81.016999999999996</v>
      </c>
      <c r="J3430">
        <v>-4.2506839999999997</v>
      </c>
      <c r="K3430">
        <v>-0.4435674</v>
      </c>
      <c r="L3430">
        <v>2.1932299999999998</v>
      </c>
      <c r="M3430">
        <v>4.8300280000000004</v>
      </c>
      <c r="N3430">
        <v>8.6371450000000003</v>
      </c>
      <c r="O3430">
        <v>3540</v>
      </c>
      <c r="P3430" t="s">
        <v>58</v>
      </c>
      <c r="Q3430" t="s">
        <v>60</v>
      </c>
      <c r="R3430" t="s">
        <v>70</v>
      </c>
    </row>
    <row r="3431" spans="1:18" x14ac:dyDescent="0.25">
      <c r="A3431" t="s">
        <v>30</v>
      </c>
      <c r="B3431" t="s">
        <v>36</v>
      </c>
      <c r="C3431" t="s">
        <v>52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0.77961020000000003</v>
      </c>
      <c r="H3431">
        <v>0.84819869999999997</v>
      </c>
      <c r="I3431">
        <v>81.1755</v>
      </c>
      <c r="J3431">
        <v>-0.13407269999999999</v>
      </c>
      <c r="K3431">
        <v>-1.4338800000000001E-2</v>
      </c>
      <c r="L3431">
        <v>6.8588499999999997E-2</v>
      </c>
      <c r="M3431">
        <v>0.15151590000000001</v>
      </c>
      <c r="N3431">
        <v>0.27124979999999999</v>
      </c>
      <c r="O3431">
        <v>4674</v>
      </c>
      <c r="P3431" t="s">
        <v>58</v>
      </c>
      <c r="Q3431" t="s">
        <v>60</v>
      </c>
    </row>
    <row r="3432" spans="1:18" x14ac:dyDescent="0.25">
      <c r="A3432" t="s">
        <v>28</v>
      </c>
      <c r="B3432" t="s">
        <v>36</v>
      </c>
      <c r="C3432" t="s">
        <v>52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7.0740699999999999</v>
      </c>
      <c r="H3432">
        <v>7.6964329999999999</v>
      </c>
      <c r="I3432">
        <v>81.1755</v>
      </c>
      <c r="J3432">
        <v>-1.216556</v>
      </c>
      <c r="K3432">
        <v>-0.1301081</v>
      </c>
      <c r="L3432">
        <v>0.62236259999999999</v>
      </c>
      <c r="M3432">
        <v>1.374833</v>
      </c>
      <c r="N3432">
        <v>2.4612810000000001</v>
      </c>
      <c r="O3432">
        <v>4674</v>
      </c>
      <c r="P3432" t="s">
        <v>58</v>
      </c>
      <c r="Q3432" t="s">
        <v>60</v>
      </c>
    </row>
    <row r="3433" spans="1:18" x14ac:dyDescent="0.25">
      <c r="A3433" t="s">
        <v>29</v>
      </c>
      <c r="B3433" t="s">
        <v>36</v>
      </c>
      <c r="C3433" t="s">
        <v>52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2.9965739999999998</v>
      </c>
      <c r="H3433">
        <v>3.2602069999999999</v>
      </c>
      <c r="I3433">
        <v>81.1755</v>
      </c>
      <c r="J3433">
        <v>-0.51533289999999998</v>
      </c>
      <c r="K3433">
        <v>-5.5113799999999998E-2</v>
      </c>
      <c r="L3433">
        <v>0.26363259999999999</v>
      </c>
      <c r="M3433">
        <v>0.58237910000000004</v>
      </c>
      <c r="N3433">
        <v>1.0425979999999999</v>
      </c>
      <c r="O3433">
        <v>4674</v>
      </c>
      <c r="P3433" t="s">
        <v>58</v>
      </c>
      <c r="Q3433" t="s">
        <v>60</v>
      </c>
    </row>
    <row r="3434" spans="1:18" x14ac:dyDescent="0.25">
      <c r="A3434" t="s">
        <v>43</v>
      </c>
      <c r="B3434" t="s">
        <v>36</v>
      </c>
      <c r="C3434" t="s">
        <v>52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33.0642</v>
      </c>
      <c r="H3434">
        <v>35.973129999999998</v>
      </c>
      <c r="I3434">
        <v>81.1755</v>
      </c>
      <c r="J3434">
        <v>-5.6861839999999999</v>
      </c>
      <c r="K3434">
        <v>-0.60812520000000003</v>
      </c>
      <c r="L3434">
        <v>2.9089230000000001</v>
      </c>
      <c r="M3434">
        <v>6.4259709999999997</v>
      </c>
      <c r="N3434">
        <v>11.50403</v>
      </c>
      <c r="O3434">
        <v>4674</v>
      </c>
      <c r="P3434" t="s">
        <v>58</v>
      </c>
      <c r="Q3434" t="s">
        <v>60</v>
      </c>
    </row>
    <row r="3435" spans="1:18" x14ac:dyDescent="0.25">
      <c r="A3435" t="s">
        <v>30</v>
      </c>
      <c r="B3435" t="s">
        <v>36</v>
      </c>
      <c r="C3435" t="s">
        <v>53</v>
      </c>
      <c r="D3435" t="s">
        <v>47</v>
      </c>
      <c r="E3435">
        <v>17</v>
      </c>
      <c r="F3435" t="str">
        <f t="shared" si="53"/>
        <v>Average Per Ton1-in-2September Monthly System Peak Day30% Cycling17</v>
      </c>
      <c r="G3435">
        <v>0.95866680000000004</v>
      </c>
      <c r="H3435">
        <v>1.012167</v>
      </c>
      <c r="I3435">
        <v>86.941999999999993</v>
      </c>
      <c r="J3435">
        <v>-9.9271700000000004E-2</v>
      </c>
      <c r="K3435">
        <v>-9.0127999999999996E-3</v>
      </c>
      <c r="L3435">
        <v>5.3500300000000001E-2</v>
      </c>
      <c r="M3435">
        <v>0.1160133</v>
      </c>
      <c r="N3435">
        <v>0.20627219999999999</v>
      </c>
      <c r="O3435">
        <v>1134</v>
      </c>
      <c r="P3435" t="s">
        <v>58</v>
      </c>
      <c r="Q3435" t="s">
        <v>60</v>
      </c>
      <c r="R3435" t="s">
        <v>71</v>
      </c>
    </row>
    <row r="3436" spans="1:18" x14ac:dyDescent="0.25">
      <c r="A3436" t="s">
        <v>28</v>
      </c>
      <c r="B3436" t="s">
        <v>36</v>
      </c>
      <c r="C3436" t="s">
        <v>53</v>
      </c>
      <c r="D3436" t="s">
        <v>47</v>
      </c>
      <c r="E3436">
        <v>17</v>
      </c>
      <c r="F3436" t="str">
        <f t="shared" si="53"/>
        <v>Average Per Premise1-in-2September Monthly System Peak Day30% Cycling17</v>
      </c>
      <c r="G3436">
        <v>10.60493</v>
      </c>
      <c r="H3436">
        <v>11.196759999999999</v>
      </c>
      <c r="I3436">
        <v>86.941999999999993</v>
      </c>
      <c r="J3436">
        <v>-1.09816</v>
      </c>
      <c r="K3436">
        <v>-9.9700899999999995E-2</v>
      </c>
      <c r="L3436">
        <v>0.59182900000000005</v>
      </c>
      <c r="M3436">
        <v>1.2833589999999999</v>
      </c>
      <c r="N3436">
        <v>2.2818179999999999</v>
      </c>
      <c r="O3436">
        <v>1134</v>
      </c>
      <c r="P3436" t="s">
        <v>58</v>
      </c>
      <c r="Q3436" t="s">
        <v>60</v>
      </c>
      <c r="R3436" t="s">
        <v>71</v>
      </c>
    </row>
    <row r="3437" spans="1:18" x14ac:dyDescent="0.25">
      <c r="A3437" t="s">
        <v>29</v>
      </c>
      <c r="B3437" t="s">
        <v>36</v>
      </c>
      <c r="C3437" t="s">
        <v>53</v>
      </c>
      <c r="D3437" t="s">
        <v>47</v>
      </c>
      <c r="E3437">
        <v>17</v>
      </c>
      <c r="F3437" t="str">
        <f t="shared" si="53"/>
        <v>Average Per Device1-in-2September Monthly System Peak Day30% Cycling17</v>
      </c>
      <c r="G3437">
        <v>3.7082929999999998</v>
      </c>
      <c r="H3437">
        <v>3.9152420000000001</v>
      </c>
      <c r="I3437">
        <v>86.941999999999993</v>
      </c>
      <c r="J3437">
        <v>-0.38400060000000003</v>
      </c>
      <c r="K3437">
        <v>-3.4862999999999998E-2</v>
      </c>
      <c r="L3437">
        <v>0.20694850000000001</v>
      </c>
      <c r="M3437">
        <v>0.4487601</v>
      </c>
      <c r="N3437">
        <v>0.79789759999999998</v>
      </c>
      <c r="O3437">
        <v>1134</v>
      </c>
      <c r="P3437" t="s">
        <v>58</v>
      </c>
      <c r="Q3437" t="s">
        <v>60</v>
      </c>
      <c r="R3437" t="s">
        <v>71</v>
      </c>
    </row>
    <row r="3438" spans="1:18" x14ac:dyDescent="0.25">
      <c r="A3438" t="s">
        <v>43</v>
      </c>
      <c r="B3438" t="s">
        <v>36</v>
      </c>
      <c r="C3438" t="s">
        <v>53</v>
      </c>
      <c r="D3438" t="s">
        <v>47</v>
      </c>
      <c r="E3438">
        <v>17</v>
      </c>
      <c r="F3438" t="str">
        <f t="shared" si="53"/>
        <v>Aggregate1-in-2September Monthly System Peak Day30% Cycling17</v>
      </c>
      <c r="G3438">
        <v>12.026</v>
      </c>
      <c r="H3438">
        <v>12.69713</v>
      </c>
      <c r="I3438">
        <v>86.941999999999993</v>
      </c>
      <c r="J3438">
        <v>-1.245314</v>
      </c>
      <c r="K3438">
        <v>-0.1130608</v>
      </c>
      <c r="L3438">
        <v>0.67113409999999996</v>
      </c>
      <c r="M3438">
        <v>1.4553290000000001</v>
      </c>
      <c r="N3438">
        <v>2.5875819999999998</v>
      </c>
      <c r="O3438">
        <v>1134</v>
      </c>
      <c r="P3438" t="s">
        <v>58</v>
      </c>
      <c r="Q3438" t="s">
        <v>60</v>
      </c>
      <c r="R3438" t="s">
        <v>71</v>
      </c>
    </row>
    <row r="3439" spans="1:18" x14ac:dyDescent="0.25">
      <c r="A3439" t="s">
        <v>30</v>
      </c>
      <c r="B3439" t="s">
        <v>36</v>
      </c>
      <c r="C3439" t="s">
        <v>53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0.82222600000000001</v>
      </c>
      <c r="H3439">
        <v>0.90070910000000004</v>
      </c>
      <c r="I3439">
        <v>86.645200000000003</v>
      </c>
      <c r="J3439">
        <v>-0.12767580000000001</v>
      </c>
      <c r="K3439">
        <v>-5.8754999999999996E-3</v>
      </c>
      <c r="L3439">
        <v>7.8482999999999997E-2</v>
      </c>
      <c r="M3439">
        <v>0.1628415</v>
      </c>
      <c r="N3439">
        <v>0.2846418</v>
      </c>
      <c r="O3439">
        <v>3540</v>
      </c>
      <c r="P3439" t="s">
        <v>58</v>
      </c>
      <c r="Q3439" t="s">
        <v>60</v>
      </c>
      <c r="R3439" t="s">
        <v>71</v>
      </c>
    </row>
    <row r="3440" spans="1:18" x14ac:dyDescent="0.25">
      <c r="A3440" t="s">
        <v>28</v>
      </c>
      <c r="B3440" t="s">
        <v>36</v>
      </c>
      <c r="C3440" t="s">
        <v>53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6.9370560000000001</v>
      </c>
      <c r="H3440">
        <v>7.5992110000000004</v>
      </c>
      <c r="I3440">
        <v>86.645200000000003</v>
      </c>
      <c r="J3440">
        <v>-1.0771900000000001</v>
      </c>
      <c r="K3440">
        <v>-4.9570900000000001E-2</v>
      </c>
      <c r="L3440">
        <v>0.6621551</v>
      </c>
      <c r="M3440">
        <v>1.3738809999999999</v>
      </c>
      <c r="N3440">
        <v>2.4015</v>
      </c>
      <c r="O3440">
        <v>3540</v>
      </c>
      <c r="P3440" t="s">
        <v>58</v>
      </c>
      <c r="Q3440" t="s">
        <v>60</v>
      </c>
      <c r="R3440" t="s">
        <v>71</v>
      </c>
    </row>
    <row r="3441" spans="1:18" x14ac:dyDescent="0.25">
      <c r="A3441" t="s">
        <v>29</v>
      </c>
      <c r="B3441" t="s">
        <v>36</v>
      </c>
      <c r="C3441" t="s">
        <v>53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3.151993</v>
      </c>
      <c r="H3441">
        <v>3.4528569999999998</v>
      </c>
      <c r="I3441">
        <v>86.645200000000003</v>
      </c>
      <c r="J3441">
        <v>-0.48944339999999997</v>
      </c>
      <c r="K3441">
        <v>-2.2523499999999998E-2</v>
      </c>
      <c r="L3441">
        <v>0.30086370000000001</v>
      </c>
      <c r="M3441">
        <v>0.62425090000000005</v>
      </c>
      <c r="N3441">
        <v>1.0911709999999999</v>
      </c>
      <c r="O3441">
        <v>3540</v>
      </c>
      <c r="P3441" t="s">
        <v>58</v>
      </c>
      <c r="Q3441" t="s">
        <v>60</v>
      </c>
      <c r="R3441" t="s">
        <v>71</v>
      </c>
    </row>
    <row r="3442" spans="1:18" x14ac:dyDescent="0.25">
      <c r="A3442" t="s">
        <v>43</v>
      </c>
      <c r="B3442" t="s">
        <v>36</v>
      </c>
      <c r="C3442" t="s">
        <v>53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24.557179999999999</v>
      </c>
      <c r="H3442">
        <v>26.901209999999999</v>
      </c>
      <c r="I3442">
        <v>86.645200000000003</v>
      </c>
      <c r="J3442">
        <v>-3.813253</v>
      </c>
      <c r="K3442">
        <v>-0.1754809</v>
      </c>
      <c r="L3442">
        <v>2.3440289999999999</v>
      </c>
      <c r="M3442">
        <v>4.8635390000000003</v>
      </c>
      <c r="N3442">
        <v>8.5013109999999994</v>
      </c>
      <c r="O3442">
        <v>3540</v>
      </c>
      <c r="P3442" t="s">
        <v>58</v>
      </c>
      <c r="Q3442" t="s">
        <v>60</v>
      </c>
      <c r="R3442" t="s">
        <v>71</v>
      </c>
    </row>
    <row r="3443" spans="1:18" x14ac:dyDescent="0.25">
      <c r="A3443" t="s">
        <v>30</v>
      </c>
      <c r="B3443" t="s">
        <v>36</v>
      </c>
      <c r="C3443" t="s">
        <v>53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0.85532660000000005</v>
      </c>
      <c r="H3443">
        <v>0.92774880000000004</v>
      </c>
      <c r="I3443">
        <v>86.717200000000005</v>
      </c>
      <c r="J3443">
        <v>-0.1207849</v>
      </c>
      <c r="K3443">
        <v>-6.6366000000000003E-3</v>
      </c>
      <c r="L3443">
        <v>7.2422200000000006E-2</v>
      </c>
      <c r="M3443">
        <v>0.151481</v>
      </c>
      <c r="N3443">
        <v>0.26562930000000001</v>
      </c>
      <c r="O3443">
        <v>4674</v>
      </c>
      <c r="P3443" t="s">
        <v>58</v>
      </c>
      <c r="Q3443" t="s">
        <v>60</v>
      </c>
    </row>
    <row r="3444" spans="1:18" x14ac:dyDescent="0.25">
      <c r="A3444" t="s">
        <v>28</v>
      </c>
      <c r="B3444" t="s">
        <v>36</v>
      </c>
      <c r="C3444" t="s">
        <v>53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7.7611100000000004</v>
      </c>
      <c r="H3444">
        <v>8.4182579999999998</v>
      </c>
      <c r="I3444">
        <v>86.717200000000005</v>
      </c>
      <c r="J3444">
        <v>-1.095985</v>
      </c>
      <c r="K3444">
        <v>-6.0219399999999999E-2</v>
      </c>
      <c r="L3444">
        <v>0.65714870000000003</v>
      </c>
      <c r="M3444">
        <v>1.374517</v>
      </c>
      <c r="N3444">
        <v>2.410282</v>
      </c>
      <c r="O3444">
        <v>4674</v>
      </c>
      <c r="P3444" t="s">
        <v>58</v>
      </c>
      <c r="Q3444" t="s">
        <v>60</v>
      </c>
    </row>
    <row r="3445" spans="1:18" x14ac:dyDescent="0.25">
      <c r="A3445" t="s">
        <v>29</v>
      </c>
      <c r="B3445" t="s">
        <v>36</v>
      </c>
      <c r="C3445" t="s">
        <v>53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3.287604</v>
      </c>
      <c r="H3445">
        <v>3.5659719999999999</v>
      </c>
      <c r="I3445">
        <v>86.717200000000005</v>
      </c>
      <c r="J3445">
        <v>-0.46425899999999998</v>
      </c>
      <c r="K3445">
        <v>-2.5508900000000001E-2</v>
      </c>
      <c r="L3445">
        <v>0.278368</v>
      </c>
      <c r="M3445">
        <v>0.58224500000000001</v>
      </c>
      <c r="N3445">
        <v>1.0209950000000001</v>
      </c>
      <c r="O3445">
        <v>4674</v>
      </c>
      <c r="P3445" t="s">
        <v>58</v>
      </c>
      <c r="Q3445" t="s">
        <v>60</v>
      </c>
    </row>
    <row r="3446" spans="1:18" x14ac:dyDescent="0.25">
      <c r="A3446" t="s">
        <v>43</v>
      </c>
      <c r="B3446" t="s">
        <v>36</v>
      </c>
      <c r="C3446" t="s">
        <v>53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36.27543</v>
      </c>
      <c r="H3446">
        <v>39.346939999999996</v>
      </c>
      <c r="I3446">
        <v>86.717200000000005</v>
      </c>
      <c r="J3446">
        <v>-5.1226339999999997</v>
      </c>
      <c r="K3446">
        <v>-0.28146539999999998</v>
      </c>
      <c r="L3446">
        <v>3.0715129999999999</v>
      </c>
      <c r="M3446">
        <v>6.4244909999999997</v>
      </c>
      <c r="N3446">
        <v>11.26566</v>
      </c>
      <c r="O3446">
        <v>4674</v>
      </c>
      <c r="P3446" t="s">
        <v>58</v>
      </c>
      <c r="Q3446" t="s">
        <v>60</v>
      </c>
    </row>
    <row r="3447" spans="1:18" x14ac:dyDescent="0.25">
      <c r="A3447" t="s">
        <v>30</v>
      </c>
      <c r="B3447" t="s">
        <v>36</v>
      </c>
      <c r="C3447" t="s">
        <v>48</v>
      </c>
      <c r="D3447" t="s">
        <v>47</v>
      </c>
      <c r="E3447">
        <v>18</v>
      </c>
      <c r="F3447" t="str">
        <f t="shared" si="53"/>
        <v>Average Per Ton1-in-2August Monthly System Peak Day30% Cycling18</v>
      </c>
      <c r="G3447">
        <v>0.8530354</v>
      </c>
      <c r="H3447">
        <v>0.89548249999999996</v>
      </c>
      <c r="I3447">
        <v>80.559100000000001</v>
      </c>
      <c r="J3447">
        <v>-7.9475500000000004E-2</v>
      </c>
      <c r="K3447">
        <v>-7.4427E-3</v>
      </c>
      <c r="L3447">
        <v>4.2447100000000001E-2</v>
      </c>
      <c r="M3447">
        <v>9.2336799999999997E-2</v>
      </c>
      <c r="N3447">
        <v>0.1643696</v>
      </c>
      <c r="O3447">
        <v>1134</v>
      </c>
      <c r="P3447" t="s">
        <v>58</v>
      </c>
      <c r="Q3447" t="s">
        <v>60</v>
      </c>
      <c r="R3447" t="s">
        <v>66</v>
      </c>
    </row>
    <row r="3448" spans="1:18" x14ac:dyDescent="0.25">
      <c r="A3448" t="s">
        <v>28</v>
      </c>
      <c r="B3448" t="s">
        <v>36</v>
      </c>
      <c r="C3448" t="s">
        <v>48</v>
      </c>
      <c r="D3448" t="s">
        <v>47</v>
      </c>
      <c r="E3448">
        <v>18</v>
      </c>
      <c r="F3448" t="str">
        <f t="shared" si="53"/>
        <v>Average Per Premise1-in-2August Monthly System Peak Day30% Cycling18</v>
      </c>
      <c r="G3448">
        <v>9.4364220000000003</v>
      </c>
      <c r="H3448">
        <v>9.9059790000000003</v>
      </c>
      <c r="I3448">
        <v>80.559100000000001</v>
      </c>
      <c r="J3448">
        <v>-0.87917140000000005</v>
      </c>
      <c r="K3448">
        <v>-8.2332000000000002E-2</v>
      </c>
      <c r="L3448">
        <v>0.46955659999999999</v>
      </c>
      <c r="M3448">
        <v>1.0214449999999999</v>
      </c>
      <c r="N3448">
        <v>1.8182849999999999</v>
      </c>
      <c r="O3448">
        <v>1134</v>
      </c>
      <c r="P3448" t="s">
        <v>58</v>
      </c>
      <c r="Q3448" t="s">
        <v>60</v>
      </c>
      <c r="R3448" t="s">
        <v>66</v>
      </c>
    </row>
    <row r="3449" spans="1:18" x14ac:dyDescent="0.25">
      <c r="A3449" t="s">
        <v>29</v>
      </c>
      <c r="B3449" t="s">
        <v>36</v>
      </c>
      <c r="C3449" t="s">
        <v>48</v>
      </c>
      <c r="D3449" t="s">
        <v>47</v>
      </c>
      <c r="E3449">
        <v>18</v>
      </c>
      <c r="F3449" t="str">
        <f t="shared" si="53"/>
        <v>Average Per Device1-in-2August Monthly System Peak Day30% Cycling18</v>
      </c>
      <c r="G3449">
        <v>3.2996919999999998</v>
      </c>
      <c r="H3449">
        <v>3.4638849999999999</v>
      </c>
      <c r="I3449">
        <v>80.559100000000001</v>
      </c>
      <c r="J3449">
        <v>-0.30742530000000001</v>
      </c>
      <c r="K3449">
        <v>-2.8789499999999999E-2</v>
      </c>
      <c r="L3449">
        <v>0.1641928</v>
      </c>
      <c r="M3449">
        <v>0.35717510000000002</v>
      </c>
      <c r="N3449">
        <v>0.63581089999999996</v>
      </c>
      <c r="O3449">
        <v>1134</v>
      </c>
      <c r="P3449" t="s">
        <v>58</v>
      </c>
      <c r="Q3449" t="s">
        <v>60</v>
      </c>
      <c r="R3449" t="s">
        <v>66</v>
      </c>
    </row>
    <row r="3450" spans="1:18" x14ac:dyDescent="0.25">
      <c r="A3450" t="s">
        <v>43</v>
      </c>
      <c r="B3450" t="s">
        <v>36</v>
      </c>
      <c r="C3450" t="s">
        <v>48</v>
      </c>
      <c r="D3450" t="s">
        <v>47</v>
      </c>
      <c r="E3450">
        <v>18</v>
      </c>
      <c r="F3450" t="str">
        <f t="shared" si="53"/>
        <v>Aggregate1-in-2August Monthly System Peak Day30% Cycling18</v>
      </c>
      <c r="G3450">
        <v>10.700900000000001</v>
      </c>
      <c r="H3450">
        <v>11.23338</v>
      </c>
      <c r="I3450">
        <v>80.559100000000001</v>
      </c>
      <c r="J3450">
        <v>-0.99698030000000004</v>
      </c>
      <c r="K3450">
        <v>-9.33644E-2</v>
      </c>
      <c r="L3450">
        <v>0.53247719999999998</v>
      </c>
      <c r="M3450">
        <v>1.1583190000000001</v>
      </c>
      <c r="N3450">
        <v>2.0619350000000001</v>
      </c>
      <c r="O3450">
        <v>1134</v>
      </c>
      <c r="P3450" t="s">
        <v>58</v>
      </c>
      <c r="Q3450" t="s">
        <v>60</v>
      </c>
      <c r="R3450" t="s">
        <v>66</v>
      </c>
    </row>
    <row r="3451" spans="1:18" x14ac:dyDescent="0.25">
      <c r="A3451" t="s">
        <v>30</v>
      </c>
      <c r="B3451" t="s">
        <v>36</v>
      </c>
      <c r="C3451" t="s">
        <v>48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0.74163880000000004</v>
      </c>
      <c r="H3451">
        <v>0.7954949</v>
      </c>
      <c r="I3451">
        <v>80.210999999999999</v>
      </c>
      <c r="J3451">
        <v>-8.8774599999999995E-2</v>
      </c>
      <c r="K3451">
        <v>-4.5072000000000003E-3</v>
      </c>
      <c r="L3451">
        <v>5.3856099999999997E-2</v>
      </c>
      <c r="M3451">
        <v>0.1122195</v>
      </c>
      <c r="N3451">
        <v>0.19648689999999999</v>
      </c>
      <c r="O3451">
        <v>3540</v>
      </c>
      <c r="P3451" t="s">
        <v>58</v>
      </c>
      <c r="Q3451" t="s">
        <v>60</v>
      </c>
      <c r="R3451" t="s">
        <v>66</v>
      </c>
    </row>
    <row r="3452" spans="1:18" x14ac:dyDescent="0.25">
      <c r="A3452" t="s">
        <v>28</v>
      </c>
      <c r="B3452" t="s">
        <v>36</v>
      </c>
      <c r="C3452" t="s">
        <v>48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6.2571469999999998</v>
      </c>
      <c r="H3452">
        <v>6.7115270000000002</v>
      </c>
      <c r="I3452">
        <v>80.210999999999999</v>
      </c>
      <c r="J3452">
        <v>-0.7489846</v>
      </c>
      <c r="K3452">
        <v>-3.8026999999999998E-2</v>
      </c>
      <c r="L3452">
        <v>0.45438000000000001</v>
      </c>
      <c r="M3452">
        <v>0.94678700000000005</v>
      </c>
      <c r="N3452">
        <v>1.657745</v>
      </c>
      <c r="O3452">
        <v>3540</v>
      </c>
      <c r="P3452" t="s">
        <v>58</v>
      </c>
      <c r="Q3452" t="s">
        <v>60</v>
      </c>
      <c r="R3452" t="s">
        <v>66</v>
      </c>
    </row>
    <row r="3453" spans="1:18" x14ac:dyDescent="0.25">
      <c r="A3453" t="s">
        <v>29</v>
      </c>
      <c r="B3453" t="s">
        <v>36</v>
      </c>
      <c r="C3453" t="s">
        <v>48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2.8430629999999999</v>
      </c>
      <c r="H3453">
        <v>3.0495199999999998</v>
      </c>
      <c r="I3453">
        <v>80.210999999999999</v>
      </c>
      <c r="J3453">
        <v>-0.34031650000000002</v>
      </c>
      <c r="K3453">
        <v>-1.72783E-2</v>
      </c>
      <c r="L3453">
        <v>0.2064569</v>
      </c>
      <c r="M3453">
        <v>0.43019200000000002</v>
      </c>
      <c r="N3453">
        <v>0.75323019999999996</v>
      </c>
      <c r="O3453">
        <v>3540</v>
      </c>
      <c r="P3453" t="s">
        <v>58</v>
      </c>
      <c r="Q3453" t="s">
        <v>60</v>
      </c>
      <c r="R3453" t="s">
        <v>66</v>
      </c>
    </row>
    <row r="3454" spans="1:18" x14ac:dyDescent="0.25">
      <c r="A3454" t="s">
        <v>43</v>
      </c>
      <c r="B3454" t="s">
        <v>36</v>
      </c>
      <c r="C3454" t="s">
        <v>48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22.150300000000001</v>
      </c>
      <c r="H3454">
        <v>23.75881</v>
      </c>
      <c r="I3454">
        <v>80.210999999999999</v>
      </c>
      <c r="J3454">
        <v>-2.6514060000000002</v>
      </c>
      <c r="K3454">
        <v>-0.1346156</v>
      </c>
      <c r="L3454">
        <v>1.6085050000000001</v>
      </c>
      <c r="M3454">
        <v>3.351626</v>
      </c>
      <c r="N3454">
        <v>5.8684159999999999</v>
      </c>
      <c r="O3454">
        <v>3540</v>
      </c>
      <c r="P3454" t="s">
        <v>58</v>
      </c>
      <c r="Q3454" t="s">
        <v>60</v>
      </c>
      <c r="R3454" t="s">
        <v>66</v>
      </c>
    </row>
    <row r="3455" spans="1:18" x14ac:dyDescent="0.25">
      <c r="A3455" t="s">
        <v>30</v>
      </c>
      <c r="B3455" t="s">
        <v>36</v>
      </c>
      <c r="C3455" t="s">
        <v>48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0.7686636</v>
      </c>
      <c r="H3455">
        <v>0.81975189999999998</v>
      </c>
      <c r="I3455">
        <v>80.295500000000004</v>
      </c>
      <c r="J3455">
        <v>-8.6518700000000004E-2</v>
      </c>
      <c r="K3455">
        <v>-5.2193999999999999E-3</v>
      </c>
      <c r="L3455">
        <v>5.1088300000000003E-2</v>
      </c>
      <c r="M3455">
        <v>0.10739600000000001</v>
      </c>
      <c r="N3455">
        <v>0.18869530000000001</v>
      </c>
      <c r="O3455">
        <v>4674</v>
      </c>
      <c r="P3455" t="s">
        <v>58</v>
      </c>
      <c r="Q3455" t="s">
        <v>60</v>
      </c>
    </row>
    <row r="3456" spans="1:18" x14ac:dyDescent="0.25">
      <c r="A3456" t="s">
        <v>28</v>
      </c>
      <c r="B3456" t="s">
        <v>36</v>
      </c>
      <c r="C3456" t="s">
        <v>48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6.974742</v>
      </c>
      <c r="H3456">
        <v>7.4383100000000004</v>
      </c>
      <c r="I3456">
        <v>80.295500000000004</v>
      </c>
      <c r="J3456">
        <v>-0.78505789999999998</v>
      </c>
      <c r="K3456">
        <v>-4.7359600000000002E-2</v>
      </c>
      <c r="L3456">
        <v>0.46356789999999998</v>
      </c>
      <c r="M3456">
        <v>0.97449540000000001</v>
      </c>
      <c r="N3456">
        <v>1.712194</v>
      </c>
      <c r="O3456">
        <v>4674</v>
      </c>
      <c r="P3456" t="s">
        <v>58</v>
      </c>
      <c r="Q3456" t="s">
        <v>60</v>
      </c>
    </row>
    <row r="3457" spans="1:18" x14ac:dyDescent="0.25">
      <c r="A3457" t="s">
        <v>29</v>
      </c>
      <c r="B3457" t="s">
        <v>36</v>
      </c>
      <c r="C3457" t="s">
        <v>48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2.9544990000000002</v>
      </c>
      <c r="H3457">
        <v>3.1508660000000002</v>
      </c>
      <c r="I3457">
        <v>80.295500000000004</v>
      </c>
      <c r="J3457">
        <v>-0.33255030000000002</v>
      </c>
      <c r="K3457">
        <v>-2.0061499999999999E-2</v>
      </c>
      <c r="L3457">
        <v>0.19636729999999999</v>
      </c>
      <c r="M3457">
        <v>0.412796</v>
      </c>
      <c r="N3457">
        <v>0.72528479999999995</v>
      </c>
      <c r="O3457">
        <v>4674</v>
      </c>
      <c r="P3457" t="s">
        <v>58</v>
      </c>
      <c r="Q3457" t="s">
        <v>60</v>
      </c>
    </row>
    <row r="3458" spans="1:18" x14ac:dyDescent="0.25">
      <c r="A3458" t="s">
        <v>43</v>
      </c>
      <c r="B3458" t="s">
        <v>36</v>
      </c>
      <c r="C3458" t="s">
        <v>48</v>
      </c>
      <c r="D3458" t="s">
        <v>26</v>
      </c>
      <c r="E3458" s="1">
        <v>18</v>
      </c>
      <c r="F3458" t="str">
        <f t="shared" si="53"/>
        <v>Aggregate1-in-2August Monthly System Peak DayAll18</v>
      </c>
      <c r="G3458">
        <v>32.59995</v>
      </c>
      <c r="H3458">
        <v>34.766660000000002</v>
      </c>
      <c r="I3458">
        <v>80.295500000000004</v>
      </c>
      <c r="J3458">
        <v>-3.6693609999999999</v>
      </c>
      <c r="K3458">
        <v>-0.221359</v>
      </c>
      <c r="L3458">
        <v>2.1667160000000001</v>
      </c>
      <c r="M3458">
        <v>4.554792</v>
      </c>
      <c r="N3458">
        <v>8.0027930000000005</v>
      </c>
      <c r="O3458">
        <v>4674</v>
      </c>
      <c r="P3458" t="s">
        <v>58</v>
      </c>
      <c r="Q3458" t="s">
        <v>60</v>
      </c>
    </row>
    <row r="3459" spans="1:18" x14ac:dyDescent="0.25">
      <c r="A3459" t="s">
        <v>30</v>
      </c>
      <c r="B3459" t="s">
        <v>36</v>
      </c>
      <c r="C3459" t="s">
        <v>37</v>
      </c>
      <c r="D3459" t="s">
        <v>47</v>
      </c>
      <c r="E3459" s="1">
        <v>18</v>
      </c>
      <c r="F3459" t="str">
        <f t="shared" ref="F3459:F3522" si="54">CONCATENATE(A3459,B3459,C3459,D3459,E3459)</f>
        <v>Average Per Ton1-in-2August Typical Event Day30% Cycling18</v>
      </c>
      <c r="G3459">
        <v>0.83166470000000003</v>
      </c>
      <c r="H3459">
        <v>0.87409650000000005</v>
      </c>
      <c r="I3459">
        <v>80.593400000000003</v>
      </c>
      <c r="J3459">
        <v>-8.2775899999999999E-2</v>
      </c>
      <c r="K3459">
        <v>-8.8023000000000007E-3</v>
      </c>
      <c r="L3459">
        <v>4.2431700000000003E-2</v>
      </c>
      <c r="M3459">
        <v>9.3665600000000002E-2</v>
      </c>
      <c r="N3459">
        <v>0.16763929999999999</v>
      </c>
      <c r="O3459">
        <v>1134</v>
      </c>
      <c r="P3459" t="s">
        <v>58</v>
      </c>
      <c r="Q3459" t="s">
        <v>60</v>
      </c>
      <c r="R3459" t="s">
        <v>66</v>
      </c>
    </row>
    <row r="3460" spans="1:18" x14ac:dyDescent="0.25">
      <c r="A3460" t="s">
        <v>28</v>
      </c>
      <c r="B3460" t="s">
        <v>36</v>
      </c>
      <c r="C3460" t="s">
        <v>37</v>
      </c>
      <c r="D3460" t="s">
        <v>47</v>
      </c>
      <c r="E3460" s="1">
        <v>18</v>
      </c>
      <c r="F3460" t="str">
        <f t="shared" si="54"/>
        <v>Average Per Premise1-in-2August Typical Event Day30% Cycling18</v>
      </c>
      <c r="G3460">
        <v>9.2000159999999997</v>
      </c>
      <c r="H3460">
        <v>9.6694030000000009</v>
      </c>
      <c r="I3460">
        <v>80.593400000000003</v>
      </c>
      <c r="J3460">
        <v>-0.91568139999999998</v>
      </c>
      <c r="K3460">
        <v>-9.7372E-2</v>
      </c>
      <c r="L3460">
        <v>0.46938659999999999</v>
      </c>
      <c r="M3460">
        <v>1.0361450000000001</v>
      </c>
      <c r="N3460">
        <v>1.854455</v>
      </c>
      <c r="O3460">
        <v>1134</v>
      </c>
      <c r="P3460" t="s">
        <v>58</v>
      </c>
      <c r="Q3460" t="s">
        <v>60</v>
      </c>
      <c r="R3460" t="s">
        <v>66</v>
      </c>
    </row>
    <row r="3461" spans="1:18" x14ac:dyDescent="0.25">
      <c r="A3461" t="s">
        <v>29</v>
      </c>
      <c r="B3461" t="s">
        <v>36</v>
      </c>
      <c r="C3461" t="s">
        <v>37</v>
      </c>
      <c r="D3461" t="s">
        <v>47</v>
      </c>
      <c r="E3461" s="1">
        <v>18</v>
      </c>
      <c r="F3461" t="str">
        <f t="shared" si="54"/>
        <v>Average Per Device1-in-2August Typical Event Day30% Cycling18</v>
      </c>
      <c r="G3461">
        <v>3.2170269999999999</v>
      </c>
      <c r="H3461">
        <v>3.3811599999999999</v>
      </c>
      <c r="I3461">
        <v>80.593400000000003</v>
      </c>
      <c r="J3461">
        <v>-0.32019199999999998</v>
      </c>
      <c r="K3461">
        <v>-3.4048700000000001E-2</v>
      </c>
      <c r="L3461">
        <v>0.16413330000000001</v>
      </c>
      <c r="M3461">
        <v>0.36231530000000001</v>
      </c>
      <c r="N3461">
        <v>0.64845870000000005</v>
      </c>
      <c r="O3461">
        <v>1134</v>
      </c>
      <c r="P3461" t="s">
        <v>58</v>
      </c>
      <c r="Q3461" t="s">
        <v>60</v>
      </c>
      <c r="R3461" t="s">
        <v>66</v>
      </c>
    </row>
    <row r="3462" spans="1:18" x14ac:dyDescent="0.25">
      <c r="A3462" t="s">
        <v>43</v>
      </c>
      <c r="B3462" t="s">
        <v>36</v>
      </c>
      <c r="C3462" t="s">
        <v>37</v>
      </c>
      <c r="D3462" t="s">
        <v>47</v>
      </c>
      <c r="E3462" s="1">
        <v>18</v>
      </c>
      <c r="F3462" t="str">
        <f t="shared" si="54"/>
        <v>Aggregate1-in-2August Typical Event Day30% Cycling18</v>
      </c>
      <c r="G3462">
        <v>10.43282</v>
      </c>
      <c r="H3462">
        <v>10.9651</v>
      </c>
      <c r="I3462">
        <v>80.593400000000003</v>
      </c>
      <c r="J3462">
        <v>-1.0383830000000001</v>
      </c>
      <c r="K3462">
        <v>-0.1104199</v>
      </c>
      <c r="L3462">
        <v>0.53228430000000004</v>
      </c>
      <c r="M3462">
        <v>1.1749890000000001</v>
      </c>
      <c r="N3462">
        <v>2.102951</v>
      </c>
      <c r="O3462">
        <v>1134</v>
      </c>
      <c r="P3462" t="s">
        <v>58</v>
      </c>
      <c r="Q3462" t="s">
        <v>60</v>
      </c>
      <c r="R3462" t="s">
        <v>66</v>
      </c>
    </row>
    <row r="3463" spans="1:18" x14ac:dyDescent="0.25">
      <c r="A3463" t="s">
        <v>30</v>
      </c>
      <c r="B3463" t="s">
        <v>36</v>
      </c>
      <c r="C3463" t="s">
        <v>37</v>
      </c>
      <c r="D3463" t="s">
        <v>31</v>
      </c>
      <c r="E3463" s="1">
        <v>18</v>
      </c>
      <c r="F3463" t="str">
        <f t="shared" si="54"/>
        <v>Average Per Ton1-in-2August Typical Event Day50% Cycling18</v>
      </c>
      <c r="G3463">
        <v>0.70104650000000002</v>
      </c>
      <c r="H3463">
        <v>0.75304740000000003</v>
      </c>
      <c r="I3463">
        <v>80.125100000000003</v>
      </c>
      <c r="J3463">
        <v>-9.3781600000000007E-2</v>
      </c>
      <c r="K3463">
        <v>-7.6521000000000002E-3</v>
      </c>
      <c r="L3463">
        <v>5.2000900000000003E-2</v>
      </c>
      <c r="M3463">
        <v>0.1116539</v>
      </c>
      <c r="N3463">
        <v>0.1977833</v>
      </c>
      <c r="O3463">
        <v>3540</v>
      </c>
      <c r="P3463" t="s">
        <v>58</v>
      </c>
      <c r="Q3463" t="s">
        <v>60</v>
      </c>
      <c r="R3463" t="s">
        <v>66</v>
      </c>
    </row>
    <row r="3464" spans="1:18" x14ac:dyDescent="0.25">
      <c r="A3464" t="s">
        <v>28</v>
      </c>
      <c r="B3464" t="s">
        <v>36</v>
      </c>
      <c r="C3464" t="s">
        <v>37</v>
      </c>
      <c r="D3464" t="s">
        <v>31</v>
      </c>
      <c r="E3464" s="1">
        <v>18</v>
      </c>
      <c r="F3464" t="str">
        <f t="shared" si="54"/>
        <v>Average Per Premise1-in-2August Typical Event Day50% Cycling18</v>
      </c>
      <c r="G3464">
        <v>5.9146739999999998</v>
      </c>
      <c r="H3464">
        <v>6.3534009999999999</v>
      </c>
      <c r="I3464">
        <v>80.125100000000003</v>
      </c>
      <c r="J3464">
        <v>-0.79122760000000003</v>
      </c>
      <c r="K3464">
        <v>-6.4560300000000001E-2</v>
      </c>
      <c r="L3464">
        <v>0.43872719999999998</v>
      </c>
      <c r="M3464">
        <v>0.94201480000000004</v>
      </c>
      <c r="N3464">
        <v>1.668682</v>
      </c>
      <c r="O3464">
        <v>3540</v>
      </c>
      <c r="P3464" t="s">
        <v>58</v>
      </c>
      <c r="Q3464" t="s">
        <v>60</v>
      </c>
      <c r="R3464" t="s">
        <v>66</v>
      </c>
    </row>
    <row r="3465" spans="1:18" x14ac:dyDescent="0.25">
      <c r="A3465" t="s">
        <v>29</v>
      </c>
      <c r="B3465" t="s">
        <v>36</v>
      </c>
      <c r="C3465" t="s">
        <v>37</v>
      </c>
      <c r="D3465" t="s">
        <v>31</v>
      </c>
      <c r="E3465" s="1">
        <v>18</v>
      </c>
      <c r="F3465" t="str">
        <f t="shared" si="54"/>
        <v>Average Per Device1-in-2August Typical Event Day50% Cycling18</v>
      </c>
      <c r="G3465">
        <v>2.6874530000000001</v>
      </c>
      <c r="H3465">
        <v>2.8867980000000002</v>
      </c>
      <c r="I3465">
        <v>80.125100000000003</v>
      </c>
      <c r="J3465">
        <v>-0.35951040000000001</v>
      </c>
      <c r="K3465">
        <v>-2.9334300000000001E-2</v>
      </c>
      <c r="L3465">
        <v>0.19934470000000001</v>
      </c>
      <c r="M3465">
        <v>0.42802370000000001</v>
      </c>
      <c r="N3465">
        <v>0.75819979999999998</v>
      </c>
      <c r="O3465">
        <v>3540</v>
      </c>
      <c r="P3465" t="s">
        <v>58</v>
      </c>
      <c r="Q3465" t="s">
        <v>60</v>
      </c>
      <c r="R3465" t="s">
        <v>66</v>
      </c>
    </row>
    <row r="3466" spans="1:18" x14ac:dyDescent="0.25">
      <c r="A3466" t="s">
        <v>43</v>
      </c>
      <c r="B3466" t="s">
        <v>36</v>
      </c>
      <c r="C3466" t="s">
        <v>37</v>
      </c>
      <c r="D3466" t="s">
        <v>31</v>
      </c>
      <c r="E3466" s="1">
        <v>18</v>
      </c>
      <c r="F3466" t="str">
        <f t="shared" si="54"/>
        <v>Aggregate1-in-2August Typical Event Day50% Cycling18</v>
      </c>
      <c r="G3466">
        <v>20.937950000000001</v>
      </c>
      <c r="H3466">
        <v>22.491040000000002</v>
      </c>
      <c r="I3466">
        <v>80.125100000000003</v>
      </c>
      <c r="J3466">
        <v>-2.8009460000000002</v>
      </c>
      <c r="K3466">
        <v>-0.22854360000000001</v>
      </c>
      <c r="L3466">
        <v>1.553094</v>
      </c>
      <c r="M3466">
        <v>3.3347319999999998</v>
      </c>
      <c r="N3466">
        <v>5.9071350000000002</v>
      </c>
      <c r="O3466">
        <v>3540</v>
      </c>
      <c r="P3466" t="s">
        <v>58</v>
      </c>
      <c r="Q3466" t="s">
        <v>60</v>
      </c>
      <c r="R3466" t="s">
        <v>66</v>
      </c>
    </row>
    <row r="3467" spans="1:18" x14ac:dyDescent="0.25">
      <c r="A3467" t="s">
        <v>30</v>
      </c>
      <c r="B3467" t="s">
        <v>36</v>
      </c>
      <c r="C3467" t="s">
        <v>37</v>
      </c>
      <c r="D3467" t="s">
        <v>26</v>
      </c>
      <c r="E3467" s="1">
        <v>18</v>
      </c>
      <c r="F3467" t="str">
        <f t="shared" si="54"/>
        <v>Average Per Ton1-in-2August Typical Event DayAll18</v>
      </c>
      <c r="G3467">
        <v>0.73273449999999996</v>
      </c>
      <c r="H3467">
        <v>0.7824139</v>
      </c>
      <c r="I3467">
        <v>80.238699999999994</v>
      </c>
      <c r="J3467">
        <v>-9.1111600000000001E-2</v>
      </c>
      <c r="K3467">
        <v>-7.9311E-3</v>
      </c>
      <c r="L3467">
        <v>4.9679399999999999E-2</v>
      </c>
      <c r="M3467">
        <v>0.10728989999999999</v>
      </c>
      <c r="N3467">
        <v>0.19047040000000001</v>
      </c>
      <c r="O3467">
        <v>4674</v>
      </c>
      <c r="P3467" t="s">
        <v>58</v>
      </c>
      <c r="Q3467" t="s">
        <v>60</v>
      </c>
    </row>
    <row r="3468" spans="1:18" x14ac:dyDescent="0.25">
      <c r="A3468" t="s">
        <v>28</v>
      </c>
      <c r="B3468" t="s">
        <v>36</v>
      </c>
      <c r="C3468" t="s">
        <v>37</v>
      </c>
      <c r="D3468" t="s">
        <v>26</v>
      </c>
      <c r="E3468" s="1">
        <v>18</v>
      </c>
      <c r="F3468" t="str">
        <f t="shared" si="54"/>
        <v>Average Per Premise1-in-2August Typical Event DayAll18</v>
      </c>
      <c r="G3468">
        <v>6.6487270000000001</v>
      </c>
      <c r="H3468">
        <v>7.0995109999999997</v>
      </c>
      <c r="I3468">
        <v>80.238699999999994</v>
      </c>
      <c r="J3468">
        <v>-0.82673350000000001</v>
      </c>
      <c r="K3468">
        <v>-7.1966100000000005E-2</v>
      </c>
      <c r="L3468">
        <v>0.45078360000000001</v>
      </c>
      <c r="M3468">
        <v>0.97353319999999999</v>
      </c>
      <c r="N3468">
        <v>1.7283010000000001</v>
      </c>
      <c r="O3468">
        <v>4674</v>
      </c>
      <c r="P3468" t="s">
        <v>58</v>
      </c>
      <c r="Q3468" t="s">
        <v>60</v>
      </c>
    </row>
    <row r="3469" spans="1:18" x14ac:dyDescent="0.25">
      <c r="A3469" t="s">
        <v>29</v>
      </c>
      <c r="B3469" t="s">
        <v>36</v>
      </c>
      <c r="C3469" t="s">
        <v>37</v>
      </c>
      <c r="D3469" t="s">
        <v>26</v>
      </c>
      <c r="E3469" s="1">
        <v>18</v>
      </c>
      <c r="F3469" t="str">
        <f t="shared" si="54"/>
        <v>Average Per Device1-in-2August Typical Event DayAll18</v>
      </c>
      <c r="G3469">
        <v>2.8163990000000001</v>
      </c>
      <c r="H3469">
        <v>3.0073509999999999</v>
      </c>
      <c r="I3469">
        <v>80.238699999999994</v>
      </c>
      <c r="J3469">
        <v>-0.35020410000000002</v>
      </c>
      <c r="K3469">
        <v>-3.0484799999999999E-2</v>
      </c>
      <c r="L3469">
        <v>0.1909518</v>
      </c>
      <c r="M3469">
        <v>0.41238839999999999</v>
      </c>
      <c r="N3469">
        <v>0.73210779999999998</v>
      </c>
      <c r="O3469">
        <v>4674</v>
      </c>
      <c r="P3469" t="s">
        <v>58</v>
      </c>
      <c r="Q3469" t="s">
        <v>60</v>
      </c>
    </row>
    <row r="3470" spans="1:18" x14ac:dyDescent="0.25">
      <c r="A3470" t="s">
        <v>43</v>
      </c>
      <c r="B3470" t="s">
        <v>36</v>
      </c>
      <c r="C3470" t="s">
        <v>37</v>
      </c>
      <c r="D3470" t="s">
        <v>26</v>
      </c>
      <c r="E3470" s="1">
        <v>18</v>
      </c>
      <c r="F3470" t="str">
        <f t="shared" si="54"/>
        <v>Aggregate1-in-2August Typical Event DayAll18</v>
      </c>
      <c r="G3470">
        <v>31.076149999999998</v>
      </c>
      <c r="H3470">
        <v>33.183109999999999</v>
      </c>
      <c r="I3470">
        <v>80.238699999999994</v>
      </c>
      <c r="J3470">
        <v>-3.8641519999999998</v>
      </c>
      <c r="K3470">
        <v>-0.33636939999999999</v>
      </c>
      <c r="L3470">
        <v>2.1069619999999998</v>
      </c>
      <c r="M3470">
        <v>4.5502940000000001</v>
      </c>
      <c r="N3470">
        <v>8.0780779999999996</v>
      </c>
      <c r="O3470">
        <v>4674</v>
      </c>
      <c r="P3470" t="s">
        <v>58</v>
      </c>
      <c r="Q3470" t="s">
        <v>60</v>
      </c>
    </row>
    <row r="3471" spans="1:18" x14ac:dyDescent="0.25">
      <c r="A3471" t="s">
        <v>30</v>
      </c>
      <c r="B3471" t="s">
        <v>36</v>
      </c>
      <c r="C3471" t="s">
        <v>49</v>
      </c>
      <c r="D3471" t="s">
        <v>47</v>
      </c>
      <c r="E3471" s="1">
        <v>18</v>
      </c>
      <c r="F3471" t="str">
        <f t="shared" si="54"/>
        <v>Average Per Ton1-in-2July Monthly System Peak Day30% Cycling18</v>
      </c>
      <c r="G3471">
        <v>0.82770940000000004</v>
      </c>
      <c r="H3471">
        <v>0.87013830000000003</v>
      </c>
      <c r="I3471">
        <v>80.865700000000004</v>
      </c>
      <c r="J3471">
        <v>-8.3508399999999997E-2</v>
      </c>
      <c r="K3471">
        <v>-9.1035999999999999E-3</v>
      </c>
      <c r="L3471">
        <v>4.2428800000000003E-2</v>
      </c>
      <c r="M3471">
        <v>9.3961299999999998E-2</v>
      </c>
      <c r="N3471">
        <v>0.16836599999999999</v>
      </c>
      <c r="O3471">
        <v>1134</v>
      </c>
      <c r="P3471" t="s">
        <v>58</v>
      </c>
      <c r="Q3471" t="s">
        <v>60</v>
      </c>
      <c r="R3471" t="s">
        <v>67</v>
      </c>
    </row>
    <row r="3472" spans="1:18" x14ac:dyDescent="0.25">
      <c r="A3472" t="s">
        <v>28</v>
      </c>
      <c r="B3472" t="s">
        <v>36</v>
      </c>
      <c r="C3472" t="s">
        <v>49</v>
      </c>
      <c r="D3472" t="s">
        <v>47</v>
      </c>
      <c r="E3472" s="1">
        <v>18</v>
      </c>
      <c r="F3472" t="str">
        <f t="shared" si="54"/>
        <v>Average Per Premise1-in-2July Monthly System Peak Day30% Cycling18</v>
      </c>
      <c r="G3472">
        <v>9.1562619999999999</v>
      </c>
      <c r="H3472">
        <v>9.6256170000000001</v>
      </c>
      <c r="I3472">
        <v>80.865700000000004</v>
      </c>
      <c r="J3472">
        <v>-0.92378360000000004</v>
      </c>
      <c r="K3472">
        <v>-0.100706</v>
      </c>
      <c r="L3472">
        <v>0.46935510000000003</v>
      </c>
      <c r="M3472">
        <v>1.0394159999999999</v>
      </c>
      <c r="N3472">
        <v>1.8624940000000001</v>
      </c>
      <c r="O3472">
        <v>1134</v>
      </c>
      <c r="P3472" t="s">
        <v>58</v>
      </c>
      <c r="Q3472" t="s">
        <v>60</v>
      </c>
      <c r="R3472" t="s">
        <v>67</v>
      </c>
    </row>
    <row r="3473" spans="1:18" x14ac:dyDescent="0.25">
      <c r="A3473" t="s">
        <v>29</v>
      </c>
      <c r="B3473" t="s">
        <v>36</v>
      </c>
      <c r="C3473" t="s">
        <v>49</v>
      </c>
      <c r="D3473" t="s">
        <v>47</v>
      </c>
      <c r="E3473" s="1">
        <v>18</v>
      </c>
      <c r="F3473" t="str">
        <f t="shared" si="54"/>
        <v>Average Per Device1-in-2July Monthly System Peak Day30% Cycling18</v>
      </c>
      <c r="G3473">
        <v>3.201727</v>
      </c>
      <c r="H3473">
        <v>3.3658489999999999</v>
      </c>
      <c r="I3473">
        <v>80.865700000000004</v>
      </c>
      <c r="J3473">
        <v>-0.32302520000000001</v>
      </c>
      <c r="K3473">
        <v>-3.5214500000000003E-2</v>
      </c>
      <c r="L3473">
        <v>0.1641223</v>
      </c>
      <c r="M3473">
        <v>0.36345909999999998</v>
      </c>
      <c r="N3473">
        <v>0.65126980000000001</v>
      </c>
      <c r="O3473">
        <v>1134</v>
      </c>
      <c r="P3473" t="s">
        <v>58</v>
      </c>
      <c r="Q3473" t="s">
        <v>60</v>
      </c>
      <c r="R3473" t="s">
        <v>67</v>
      </c>
    </row>
    <row r="3474" spans="1:18" x14ac:dyDescent="0.25">
      <c r="A3474" t="s">
        <v>43</v>
      </c>
      <c r="B3474" t="s">
        <v>36</v>
      </c>
      <c r="C3474" t="s">
        <v>49</v>
      </c>
      <c r="D3474" t="s">
        <v>47</v>
      </c>
      <c r="E3474" s="1">
        <v>18</v>
      </c>
      <c r="F3474" t="str">
        <f t="shared" si="54"/>
        <v>Aggregate1-in-2July Monthly System Peak Day30% Cycling18</v>
      </c>
      <c r="G3474">
        <v>10.3832</v>
      </c>
      <c r="H3474">
        <v>10.91545</v>
      </c>
      <c r="I3474">
        <v>80.865700000000004</v>
      </c>
      <c r="J3474">
        <v>-1.047571</v>
      </c>
      <c r="K3474">
        <v>-0.1142006</v>
      </c>
      <c r="L3474">
        <v>0.53224859999999996</v>
      </c>
      <c r="M3474">
        <v>1.178698</v>
      </c>
      <c r="N3474">
        <v>2.1120679999999998</v>
      </c>
      <c r="O3474">
        <v>1134</v>
      </c>
      <c r="P3474" t="s">
        <v>58</v>
      </c>
      <c r="Q3474" t="s">
        <v>60</v>
      </c>
      <c r="R3474" t="s">
        <v>67</v>
      </c>
    </row>
    <row r="3475" spans="1:18" x14ac:dyDescent="0.25">
      <c r="A3475" t="s">
        <v>30</v>
      </c>
      <c r="B3475" t="s">
        <v>36</v>
      </c>
      <c r="C3475" t="s">
        <v>49</v>
      </c>
      <c r="D3475" t="s">
        <v>31</v>
      </c>
      <c r="E3475" s="1">
        <v>18</v>
      </c>
      <c r="F3475" t="str">
        <f t="shared" si="54"/>
        <v>Average Per Ton1-in-2July Monthly System Peak Day50% Cycling18</v>
      </c>
      <c r="G3475">
        <v>0.69212030000000002</v>
      </c>
      <c r="H3475">
        <v>0.74371319999999996</v>
      </c>
      <c r="I3475">
        <v>80.1267</v>
      </c>
      <c r="J3475">
        <v>-9.5067499999999999E-2</v>
      </c>
      <c r="K3475">
        <v>-8.4192999999999994E-3</v>
      </c>
      <c r="L3475">
        <v>5.1592899999999997E-2</v>
      </c>
      <c r="M3475">
        <v>0.1116051</v>
      </c>
      <c r="N3475">
        <v>0.19825329999999999</v>
      </c>
      <c r="O3475">
        <v>3540</v>
      </c>
      <c r="P3475" t="s">
        <v>58</v>
      </c>
      <c r="Q3475" t="s">
        <v>60</v>
      </c>
      <c r="R3475" t="s">
        <v>67</v>
      </c>
    </row>
    <row r="3476" spans="1:18" x14ac:dyDescent="0.25">
      <c r="A3476" t="s">
        <v>28</v>
      </c>
      <c r="B3476" t="s">
        <v>36</v>
      </c>
      <c r="C3476" t="s">
        <v>49</v>
      </c>
      <c r="D3476" t="s">
        <v>31</v>
      </c>
      <c r="E3476" s="1">
        <v>18</v>
      </c>
      <c r="F3476" t="str">
        <f t="shared" si="54"/>
        <v>Average Per Premise1-in-2July Monthly System Peak Day50% Cycling18</v>
      </c>
      <c r="G3476">
        <v>5.8393639999999998</v>
      </c>
      <c r="H3476">
        <v>6.2746490000000001</v>
      </c>
      <c r="I3476">
        <v>80.1267</v>
      </c>
      <c r="J3476">
        <v>-0.80207680000000003</v>
      </c>
      <c r="K3476">
        <v>-7.1033299999999994E-2</v>
      </c>
      <c r="L3476">
        <v>0.43528519999999998</v>
      </c>
      <c r="M3476">
        <v>0.94160370000000004</v>
      </c>
      <c r="N3476">
        <v>1.672647</v>
      </c>
      <c r="O3476">
        <v>3540</v>
      </c>
      <c r="P3476" t="s">
        <v>58</v>
      </c>
      <c r="Q3476" t="s">
        <v>60</v>
      </c>
      <c r="R3476" t="s">
        <v>67</v>
      </c>
    </row>
    <row r="3477" spans="1:18" x14ac:dyDescent="0.25">
      <c r="A3477" t="s">
        <v>29</v>
      </c>
      <c r="B3477" t="s">
        <v>36</v>
      </c>
      <c r="C3477" t="s">
        <v>49</v>
      </c>
      <c r="D3477" t="s">
        <v>31</v>
      </c>
      <c r="E3477" s="1">
        <v>18</v>
      </c>
      <c r="F3477" t="str">
        <f t="shared" si="54"/>
        <v>Average Per Device1-in-2July Monthly System Peak Day50% Cycling18</v>
      </c>
      <c r="G3477">
        <v>2.6532339999999999</v>
      </c>
      <c r="H3477">
        <v>2.8510149999999999</v>
      </c>
      <c r="I3477">
        <v>80.1267</v>
      </c>
      <c r="J3477">
        <v>-0.36443999999999999</v>
      </c>
      <c r="K3477">
        <v>-3.2275400000000003E-2</v>
      </c>
      <c r="L3477">
        <v>0.1977807</v>
      </c>
      <c r="M3477">
        <v>0.42783690000000002</v>
      </c>
      <c r="N3477">
        <v>0.76000140000000005</v>
      </c>
      <c r="O3477">
        <v>3540</v>
      </c>
      <c r="P3477" t="s">
        <v>58</v>
      </c>
      <c r="Q3477" t="s">
        <v>60</v>
      </c>
      <c r="R3477" t="s">
        <v>67</v>
      </c>
    </row>
    <row r="3478" spans="1:18" x14ac:dyDescent="0.25">
      <c r="A3478" t="s">
        <v>43</v>
      </c>
      <c r="B3478" t="s">
        <v>36</v>
      </c>
      <c r="C3478" t="s">
        <v>49</v>
      </c>
      <c r="D3478" t="s">
        <v>31</v>
      </c>
      <c r="E3478" s="1">
        <v>18</v>
      </c>
      <c r="F3478" t="str">
        <f t="shared" si="54"/>
        <v>Aggregate1-in-2July Monthly System Peak Day50% Cycling18</v>
      </c>
      <c r="G3478">
        <v>20.67135</v>
      </c>
      <c r="H3478">
        <v>22.212260000000001</v>
      </c>
      <c r="I3478">
        <v>80.1267</v>
      </c>
      <c r="J3478">
        <v>-2.8393519999999999</v>
      </c>
      <c r="K3478">
        <v>-0.25145790000000001</v>
      </c>
      <c r="L3478">
        <v>1.54091</v>
      </c>
      <c r="M3478">
        <v>3.3332769999999998</v>
      </c>
      <c r="N3478">
        <v>5.9211710000000002</v>
      </c>
      <c r="O3478">
        <v>3540</v>
      </c>
      <c r="P3478" t="s">
        <v>58</v>
      </c>
      <c r="Q3478" t="s">
        <v>60</v>
      </c>
      <c r="R3478" t="s">
        <v>67</v>
      </c>
    </row>
    <row r="3479" spans="1:18" x14ac:dyDescent="0.25">
      <c r="A3479" t="s">
        <v>30</v>
      </c>
      <c r="B3479" t="s">
        <v>36</v>
      </c>
      <c r="C3479" t="s">
        <v>49</v>
      </c>
      <c r="D3479" t="s">
        <v>26</v>
      </c>
      <c r="E3479" s="1">
        <v>18</v>
      </c>
      <c r="F3479" t="str">
        <f t="shared" si="54"/>
        <v>Average Per Ton1-in-2July Monthly System Peak DayAll18</v>
      </c>
      <c r="G3479">
        <v>0.7250143</v>
      </c>
      <c r="H3479">
        <v>0.77438390000000001</v>
      </c>
      <c r="I3479">
        <v>80.305999999999997</v>
      </c>
      <c r="J3479">
        <v>-9.2263200000000004E-2</v>
      </c>
      <c r="K3479">
        <v>-8.5854E-3</v>
      </c>
      <c r="L3479">
        <v>4.9369700000000002E-2</v>
      </c>
      <c r="M3479">
        <v>0.1073247</v>
      </c>
      <c r="N3479">
        <v>0.19100259999999999</v>
      </c>
      <c r="O3479">
        <v>4674</v>
      </c>
      <c r="P3479" t="s">
        <v>58</v>
      </c>
      <c r="Q3479" t="s">
        <v>60</v>
      </c>
    </row>
    <row r="3480" spans="1:18" x14ac:dyDescent="0.25">
      <c r="A3480" t="s">
        <v>28</v>
      </c>
      <c r="B3480" t="s">
        <v>36</v>
      </c>
      <c r="C3480" t="s">
        <v>49</v>
      </c>
      <c r="D3480" t="s">
        <v>26</v>
      </c>
      <c r="E3480" s="1">
        <v>18</v>
      </c>
      <c r="F3480" t="str">
        <f t="shared" si="54"/>
        <v>Average Per Premise1-in-2July Monthly System Peak DayAll18</v>
      </c>
      <c r="G3480">
        <v>6.5786740000000004</v>
      </c>
      <c r="H3480">
        <v>7.0266479999999998</v>
      </c>
      <c r="I3480">
        <v>80.305999999999997</v>
      </c>
      <c r="J3480">
        <v>-0.83718329999999996</v>
      </c>
      <c r="K3480">
        <v>-7.7902200000000005E-2</v>
      </c>
      <c r="L3480">
        <v>0.44797350000000002</v>
      </c>
      <c r="M3480">
        <v>0.97384919999999997</v>
      </c>
      <c r="N3480">
        <v>1.7331300000000001</v>
      </c>
      <c r="O3480">
        <v>4674</v>
      </c>
      <c r="P3480" t="s">
        <v>58</v>
      </c>
      <c r="Q3480" t="s">
        <v>60</v>
      </c>
    </row>
    <row r="3481" spans="1:18" x14ac:dyDescent="0.25">
      <c r="A3481" t="s">
        <v>29</v>
      </c>
      <c r="B3481" t="s">
        <v>36</v>
      </c>
      <c r="C3481" t="s">
        <v>49</v>
      </c>
      <c r="D3481" t="s">
        <v>26</v>
      </c>
      <c r="E3481" s="1">
        <v>18</v>
      </c>
      <c r="F3481" t="str">
        <f t="shared" si="54"/>
        <v>Average Per Device1-in-2July Monthly System Peak DayAll18</v>
      </c>
      <c r="G3481">
        <v>2.7867250000000001</v>
      </c>
      <c r="H3481">
        <v>2.976486</v>
      </c>
      <c r="I3481">
        <v>80.305999999999997</v>
      </c>
      <c r="J3481">
        <v>-0.35463060000000002</v>
      </c>
      <c r="K3481">
        <v>-3.2999399999999998E-2</v>
      </c>
      <c r="L3481">
        <v>0.1897615</v>
      </c>
      <c r="M3481">
        <v>0.41252230000000001</v>
      </c>
      <c r="N3481">
        <v>0.73415359999999996</v>
      </c>
      <c r="O3481">
        <v>4674</v>
      </c>
      <c r="P3481" t="s">
        <v>58</v>
      </c>
      <c r="Q3481" t="s">
        <v>60</v>
      </c>
    </row>
    <row r="3482" spans="1:18" x14ac:dyDescent="0.25">
      <c r="A3482" t="s">
        <v>43</v>
      </c>
      <c r="B3482" t="s">
        <v>36</v>
      </c>
      <c r="C3482" t="s">
        <v>49</v>
      </c>
      <c r="D3482" t="s">
        <v>26</v>
      </c>
      <c r="E3482" s="1">
        <v>18</v>
      </c>
      <c r="F3482" t="str">
        <f t="shared" si="54"/>
        <v>Aggregate1-in-2July Monthly System Peak DayAll18</v>
      </c>
      <c r="G3482">
        <v>30.748719999999999</v>
      </c>
      <c r="H3482">
        <v>32.842550000000003</v>
      </c>
      <c r="I3482">
        <v>80.305999999999997</v>
      </c>
      <c r="J3482">
        <v>-3.912995</v>
      </c>
      <c r="K3482">
        <v>-0.36411500000000002</v>
      </c>
      <c r="L3482">
        <v>2.0938279999999998</v>
      </c>
      <c r="M3482">
        <v>4.5517709999999996</v>
      </c>
      <c r="N3482">
        <v>8.1006509999999992</v>
      </c>
      <c r="O3482">
        <v>4674</v>
      </c>
      <c r="P3482" t="s">
        <v>58</v>
      </c>
      <c r="Q3482" t="s">
        <v>60</v>
      </c>
    </row>
    <row r="3483" spans="1:18" x14ac:dyDescent="0.25">
      <c r="A3483" t="s">
        <v>30</v>
      </c>
      <c r="B3483" t="s">
        <v>36</v>
      </c>
      <c r="C3483" t="s">
        <v>50</v>
      </c>
      <c r="D3483" t="s">
        <v>47</v>
      </c>
      <c r="E3483" s="1">
        <v>18</v>
      </c>
      <c r="F3483" t="str">
        <f t="shared" si="54"/>
        <v>Average Per Ton1-in-2June Monthly System Peak Day30% Cycling18</v>
      </c>
      <c r="G3483">
        <v>0.78700250000000005</v>
      </c>
      <c r="H3483">
        <v>0.82940199999999997</v>
      </c>
      <c r="I3483">
        <v>74.898899999999998</v>
      </c>
      <c r="J3483">
        <v>-9.3041700000000005E-2</v>
      </c>
      <c r="K3483">
        <v>-1.3021899999999999E-2</v>
      </c>
      <c r="L3483">
        <v>4.2399600000000003E-2</v>
      </c>
      <c r="M3483">
        <v>9.7821000000000005E-2</v>
      </c>
      <c r="N3483">
        <v>0.17784079999999999</v>
      </c>
      <c r="O3483">
        <v>1134</v>
      </c>
      <c r="P3483" t="s">
        <v>58</v>
      </c>
      <c r="Q3483" t="s">
        <v>60</v>
      </c>
      <c r="R3483" t="s">
        <v>68</v>
      </c>
    </row>
    <row r="3484" spans="1:18" x14ac:dyDescent="0.25">
      <c r="A3484" t="s">
        <v>28</v>
      </c>
      <c r="B3484" t="s">
        <v>36</v>
      </c>
      <c r="C3484" t="s">
        <v>50</v>
      </c>
      <c r="D3484" t="s">
        <v>47</v>
      </c>
      <c r="E3484" s="1">
        <v>18</v>
      </c>
      <c r="F3484" t="str">
        <f t="shared" si="54"/>
        <v>Average Per Premise1-in-2June Monthly System Peak Day30% Cycling18</v>
      </c>
      <c r="G3484">
        <v>8.7059549999999994</v>
      </c>
      <c r="H3484">
        <v>9.1749860000000005</v>
      </c>
      <c r="I3484">
        <v>74.898899999999998</v>
      </c>
      <c r="J3484">
        <v>-1.0292429999999999</v>
      </c>
      <c r="K3484">
        <v>-0.1440504</v>
      </c>
      <c r="L3484">
        <v>0.46903099999999998</v>
      </c>
      <c r="M3484">
        <v>1.0821130000000001</v>
      </c>
      <c r="N3484">
        <v>1.9673050000000001</v>
      </c>
      <c r="O3484">
        <v>1134</v>
      </c>
      <c r="P3484" t="s">
        <v>58</v>
      </c>
      <c r="Q3484" t="s">
        <v>60</v>
      </c>
      <c r="R3484" t="s">
        <v>68</v>
      </c>
    </row>
    <row r="3485" spans="1:18" x14ac:dyDescent="0.25">
      <c r="A3485" t="s">
        <v>29</v>
      </c>
      <c r="B3485" t="s">
        <v>36</v>
      </c>
      <c r="C3485" t="s">
        <v>50</v>
      </c>
      <c r="D3485" t="s">
        <v>47</v>
      </c>
      <c r="E3485" s="1">
        <v>18</v>
      </c>
      <c r="F3485" t="str">
        <f t="shared" si="54"/>
        <v>Average Per Device1-in-2June Monthly System Peak Day30% Cycling18</v>
      </c>
      <c r="G3485">
        <v>3.0442650000000002</v>
      </c>
      <c r="H3485">
        <v>3.2082739999999998</v>
      </c>
      <c r="I3485">
        <v>74.898899999999998</v>
      </c>
      <c r="J3485">
        <v>-0.35990169999999999</v>
      </c>
      <c r="K3485">
        <v>-5.0370999999999999E-2</v>
      </c>
      <c r="L3485">
        <v>0.16400899999999999</v>
      </c>
      <c r="M3485">
        <v>0.37838899999999998</v>
      </c>
      <c r="N3485">
        <v>0.68791970000000002</v>
      </c>
      <c r="O3485">
        <v>1134</v>
      </c>
      <c r="P3485" t="s">
        <v>58</v>
      </c>
      <c r="Q3485" t="s">
        <v>60</v>
      </c>
      <c r="R3485" t="s">
        <v>68</v>
      </c>
    </row>
    <row r="3486" spans="1:18" x14ac:dyDescent="0.25">
      <c r="A3486" t="s">
        <v>43</v>
      </c>
      <c r="B3486" t="s">
        <v>36</v>
      </c>
      <c r="C3486" t="s">
        <v>50</v>
      </c>
      <c r="D3486" t="s">
        <v>47</v>
      </c>
      <c r="E3486" s="1">
        <v>18</v>
      </c>
      <c r="F3486" t="str">
        <f t="shared" si="54"/>
        <v>Aggregate1-in-2June Monthly System Peak Day30% Cycling18</v>
      </c>
      <c r="G3486">
        <v>9.8725529999999999</v>
      </c>
      <c r="H3486">
        <v>10.40443</v>
      </c>
      <c r="I3486">
        <v>74.898899999999998</v>
      </c>
      <c r="J3486">
        <v>-1.1671609999999999</v>
      </c>
      <c r="K3486">
        <v>-0.1633531</v>
      </c>
      <c r="L3486">
        <v>0.53188120000000005</v>
      </c>
      <c r="M3486">
        <v>1.2271160000000001</v>
      </c>
      <c r="N3486">
        <v>2.2309239999999999</v>
      </c>
      <c r="O3486">
        <v>1134</v>
      </c>
      <c r="P3486" t="s">
        <v>58</v>
      </c>
      <c r="Q3486" t="s">
        <v>60</v>
      </c>
      <c r="R3486" t="s">
        <v>68</v>
      </c>
    </row>
    <row r="3487" spans="1:18" x14ac:dyDescent="0.25">
      <c r="A3487" t="s">
        <v>30</v>
      </c>
      <c r="B3487" t="s">
        <v>36</v>
      </c>
      <c r="C3487" t="s">
        <v>50</v>
      </c>
      <c r="D3487" t="s">
        <v>31</v>
      </c>
      <c r="E3487" s="1">
        <v>18</v>
      </c>
      <c r="F3487" t="str">
        <f t="shared" si="54"/>
        <v>Average Per Ton1-in-2June Monthly System Peak Day50% Cycling18</v>
      </c>
      <c r="G3487">
        <v>0.62223830000000002</v>
      </c>
      <c r="H3487">
        <v>0.67063720000000004</v>
      </c>
      <c r="I3487">
        <v>74.519800000000004</v>
      </c>
      <c r="J3487">
        <v>-0.1072538</v>
      </c>
      <c r="K3487">
        <v>-1.52929E-2</v>
      </c>
      <c r="L3487">
        <v>4.8398900000000002E-2</v>
      </c>
      <c r="M3487">
        <v>0.1120908</v>
      </c>
      <c r="N3487">
        <v>0.2040517</v>
      </c>
      <c r="O3487">
        <v>3540</v>
      </c>
      <c r="P3487" t="s">
        <v>58</v>
      </c>
      <c r="Q3487" t="s">
        <v>60</v>
      </c>
      <c r="R3487" t="s">
        <v>68</v>
      </c>
    </row>
    <row r="3488" spans="1:18" x14ac:dyDescent="0.25">
      <c r="A3488" t="s">
        <v>28</v>
      </c>
      <c r="B3488" t="s">
        <v>36</v>
      </c>
      <c r="C3488" t="s">
        <v>50</v>
      </c>
      <c r="D3488" t="s">
        <v>31</v>
      </c>
      <c r="E3488" s="1">
        <v>18</v>
      </c>
      <c r="F3488" t="str">
        <f t="shared" si="54"/>
        <v>Average Per Premise1-in-2June Monthly System Peak Day50% Cycling18</v>
      </c>
      <c r="G3488">
        <v>5.2497749999999996</v>
      </c>
      <c r="H3488">
        <v>5.6581130000000002</v>
      </c>
      <c r="I3488">
        <v>74.519800000000004</v>
      </c>
      <c r="J3488">
        <v>-0.90489220000000004</v>
      </c>
      <c r="K3488">
        <v>-0.12902520000000001</v>
      </c>
      <c r="L3488">
        <v>0.40833789999999998</v>
      </c>
      <c r="M3488">
        <v>0.94570100000000001</v>
      </c>
      <c r="N3488">
        <v>1.721568</v>
      </c>
      <c r="O3488">
        <v>3540</v>
      </c>
      <c r="P3488" t="s">
        <v>58</v>
      </c>
      <c r="Q3488" t="s">
        <v>60</v>
      </c>
      <c r="R3488" t="s">
        <v>68</v>
      </c>
    </row>
    <row r="3489" spans="1:18" x14ac:dyDescent="0.25">
      <c r="A3489" t="s">
        <v>29</v>
      </c>
      <c r="B3489" t="s">
        <v>36</v>
      </c>
      <c r="C3489" t="s">
        <v>50</v>
      </c>
      <c r="D3489" t="s">
        <v>31</v>
      </c>
      <c r="E3489" s="1">
        <v>18</v>
      </c>
      <c r="F3489" t="str">
        <f t="shared" si="54"/>
        <v>Average Per Device1-in-2June Monthly System Peak Day50% Cycling18</v>
      </c>
      <c r="G3489">
        <v>2.3853430000000002</v>
      </c>
      <c r="H3489">
        <v>2.5708790000000001</v>
      </c>
      <c r="I3489">
        <v>74.519800000000004</v>
      </c>
      <c r="J3489">
        <v>-0.41115629999999997</v>
      </c>
      <c r="K3489">
        <v>-5.8625200000000002E-2</v>
      </c>
      <c r="L3489">
        <v>0.1855367</v>
      </c>
      <c r="M3489">
        <v>0.42969859999999999</v>
      </c>
      <c r="N3489">
        <v>0.78222970000000003</v>
      </c>
      <c r="O3489">
        <v>3540</v>
      </c>
      <c r="P3489" t="s">
        <v>58</v>
      </c>
      <c r="Q3489" t="s">
        <v>60</v>
      </c>
      <c r="R3489" t="s">
        <v>68</v>
      </c>
    </row>
    <row r="3490" spans="1:18" x14ac:dyDescent="0.25">
      <c r="A3490" t="s">
        <v>43</v>
      </c>
      <c r="B3490" t="s">
        <v>36</v>
      </c>
      <c r="C3490" t="s">
        <v>50</v>
      </c>
      <c r="D3490" t="s">
        <v>31</v>
      </c>
      <c r="E3490" s="1">
        <v>18</v>
      </c>
      <c r="F3490" t="str">
        <f t="shared" si="54"/>
        <v>Aggregate1-in-2June Monthly System Peak Day50% Cycling18</v>
      </c>
      <c r="G3490">
        <v>18.584199999999999</v>
      </c>
      <c r="H3490">
        <v>20.029720000000001</v>
      </c>
      <c r="I3490">
        <v>74.519800000000004</v>
      </c>
      <c r="J3490">
        <v>-3.2033179999999999</v>
      </c>
      <c r="K3490">
        <v>-0.45674910000000002</v>
      </c>
      <c r="L3490">
        <v>1.445516</v>
      </c>
      <c r="M3490">
        <v>3.347782</v>
      </c>
      <c r="N3490">
        <v>6.0943509999999996</v>
      </c>
      <c r="O3490">
        <v>3540</v>
      </c>
      <c r="P3490" t="s">
        <v>58</v>
      </c>
      <c r="Q3490" t="s">
        <v>60</v>
      </c>
      <c r="R3490" t="s">
        <v>68</v>
      </c>
    </row>
    <row r="3491" spans="1:18" x14ac:dyDescent="0.25">
      <c r="A3491" t="s">
        <v>30</v>
      </c>
      <c r="B3491" t="s">
        <v>36</v>
      </c>
      <c r="C3491" t="s">
        <v>50</v>
      </c>
      <c r="D3491" t="s">
        <v>26</v>
      </c>
      <c r="E3491" s="1">
        <v>18</v>
      </c>
      <c r="F3491" t="str">
        <f t="shared" si="54"/>
        <v>Average Per Ton1-in-2June Monthly System Peak DayAll18</v>
      </c>
      <c r="G3491">
        <v>0.66221010000000002</v>
      </c>
      <c r="H3491">
        <v>0.70915360000000005</v>
      </c>
      <c r="I3491">
        <v>74.611800000000002</v>
      </c>
      <c r="J3491">
        <v>-0.103806</v>
      </c>
      <c r="K3491">
        <v>-1.4742E-2</v>
      </c>
      <c r="L3491">
        <v>4.6943499999999999E-2</v>
      </c>
      <c r="M3491">
        <v>0.1086289</v>
      </c>
      <c r="N3491">
        <v>0.1976929</v>
      </c>
      <c r="O3491">
        <v>4674</v>
      </c>
      <c r="P3491" t="s">
        <v>58</v>
      </c>
      <c r="Q3491" t="s">
        <v>60</v>
      </c>
    </row>
    <row r="3492" spans="1:18" x14ac:dyDescent="0.25">
      <c r="A3492" t="s">
        <v>28</v>
      </c>
      <c r="B3492" t="s">
        <v>36</v>
      </c>
      <c r="C3492" t="s">
        <v>50</v>
      </c>
      <c r="D3492" t="s">
        <v>26</v>
      </c>
      <c r="E3492" s="1">
        <v>18</v>
      </c>
      <c r="F3492" t="str">
        <f t="shared" si="54"/>
        <v>Average Per Premise1-in-2June Monthly System Peak DayAll18</v>
      </c>
      <c r="G3492">
        <v>6.0087989999999998</v>
      </c>
      <c r="H3492">
        <v>6.4347570000000003</v>
      </c>
      <c r="I3492">
        <v>74.611800000000002</v>
      </c>
      <c r="J3492">
        <v>-0.94192039999999999</v>
      </c>
      <c r="K3492">
        <v>-0.13376650000000001</v>
      </c>
      <c r="L3492">
        <v>0.42595830000000001</v>
      </c>
      <c r="M3492">
        <v>0.98568319999999998</v>
      </c>
      <c r="N3492">
        <v>1.7938369999999999</v>
      </c>
      <c r="O3492">
        <v>4674</v>
      </c>
      <c r="P3492" t="s">
        <v>58</v>
      </c>
      <c r="Q3492" t="s">
        <v>60</v>
      </c>
    </row>
    <row r="3493" spans="1:18" x14ac:dyDescent="0.25">
      <c r="A3493" t="s">
        <v>29</v>
      </c>
      <c r="B3493" t="s">
        <v>36</v>
      </c>
      <c r="C3493" t="s">
        <v>50</v>
      </c>
      <c r="D3493" t="s">
        <v>26</v>
      </c>
      <c r="E3493" s="1">
        <v>18</v>
      </c>
      <c r="F3493" t="str">
        <f t="shared" si="54"/>
        <v>Average Per Device1-in-2June Monthly System Peak DayAll18</v>
      </c>
      <c r="G3493">
        <v>2.5453260000000002</v>
      </c>
      <c r="H3493">
        <v>2.725762</v>
      </c>
      <c r="I3493">
        <v>74.611800000000002</v>
      </c>
      <c r="J3493">
        <v>-0.3989973</v>
      </c>
      <c r="K3493">
        <v>-5.6663499999999999E-2</v>
      </c>
      <c r="L3493">
        <v>0.18043590000000001</v>
      </c>
      <c r="M3493">
        <v>0.4175352</v>
      </c>
      <c r="N3493">
        <v>0.75986900000000002</v>
      </c>
      <c r="O3493">
        <v>4674</v>
      </c>
      <c r="P3493" t="s">
        <v>58</v>
      </c>
      <c r="Q3493" t="s">
        <v>60</v>
      </c>
    </row>
    <row r="3494" spans="1:18" x14ac:dyDescent="0.25">
      <c r="A3494" t="s">
        <v>43</v>
      </c>
      <c r="B3494" t="s">
        <v>36</v>
      </c>
      <c r="C3494" t="s">
        <v>50</v>
      </c>
      <c r="D3494" t="s">
        <v>26</v>
      </c>
      <c r="E3494" s="1">
        <v>18</v>
      </c>
      <c r="F3494" t="str">
        <f t="shared" si="54"/>
        <v>Aggregate1-in-2June Monthly System Peak DayAll18</v>
      </c>
      <c r="G3494">
        <v>28.085129999999999</v>
      </c>
      <c r="H3494">
        <v>30.076049999999999</v>
      </c>
      <c r="I3494">
        <v>74.611800000000002</v>
      </c>
      <c r="J3494">
        <v>-4.4025359999999996</v>
      </c>
      <c r="K3494">
        <v>-0.62522460000000002</v>
      </c>
      <c r="L3494">
        <v>1.9909289999999999</v>
      </c>
      <c r="M3494">
        <v>4.6070830000000003</v>
      </c>
      <c r="N3494">
        <v>8.3843949999999996</v>
      </c>
      <c r="O3494">
        <v>4674</v>
      </c>
      <c r="P3494" t="s">
        <v>58</v>
      </c>
      <c r="Q3494" t="s">
        <v>60</v>
      </c>
    </row>
    <row r="3495" spans="1:18" x14ac:dyDescent="0.25">
      <c r="A3495" t="s">
        <v>30</v>
      </c>
      <c r="B3495" t="s">
        <v>36</v>
      </c>
      <c r="C3495" t="s">
        <v>51</v>
      </c>
      <c r="D3495" t="s">
        <v>47</v>
      </c>
      <c r="E3495" s="1">
        <v>18</v>
      </c>
      <c r="F3495" t="str">
        <f t="shared" si="54"/>
        <v>Average Per Ton1-in-2May Monthly System Peak Day30% Cycling18</v>
      </c>
      <c r="G3495">
        <v>0.78554060000000003</v>
      </c>
      <c r="H3495">
        <v>0.82793910000000004</v>
      </c>
      <c r="I3495">
        <v>73.651899999999998</v>
      </c>
      <c r="J3495">
        <v>-9.3446299999999996E-2</v>
      </c>
      <c r="K3495">
        <v>-1.3188099999999999E-2</v>
      </c>
      <c r="L3495">
        <v>4.2398499999999999E-2</v>
      </c>
      <c r="M3495">
        <v>9.7985100000000006E-2</v>
      </c>
      <c r="N3495">
        <v>0.1782434</v>
      </c>
      <c r="O3495">
        <v>1134</v>
      </c>
      <c r="P3495" t="s">
        <v>58</v>
      </c>
      <c r="Q3495" t="s">
        <v>60</v>
      </c>
      <c r="R3495" t="s">
        <v>69</v>
      </c>
    </row>
    <row r="3496" spans="1:18" x14ac:dyDescent="0.25">
      <c r="A3496" t="s">
        <v>28</v>
      </c>
      <c r="B3496" t="s">
        <v>36</v>
      </c>
      <c r="C3496" t="s">
        <v>51</v>
      </c>
      <c r="D3496" t="s">
        <v>47</v>
      </c>
      <c r="E3496" s="1">
        <v>18</v>
      </c>
      <c r="F3496" t="str">
        <f t="shared" si="54"/>
        <v>Average Per Premise1-in-2May Monthly System Peak Day30% Cycling18</v>
      </c>
      <c r="G3496">
        <v>8.6897839999999995</v>
      </c>
      <c r="H3496">
        <v>9.1588030000000007</v>
      </c>
      <c r="I3496">
        <v>73.651899999999998</v>
      </c>
      <c r="J3496">
        <v>-1.0337190000000001</v>
      </c>
      <c r="K3496">
        <v>-0.14588909999999999</v>
      </c>
      <c r="L3496">
        <v>0.46901939999999998</v>
      </c>
      <c r="M3496">
        <v>1.083928</v>
      </c>
      <c r="N3496">
        <v>1.9717579999999999</v>
      </c>
      <c r="O3496">
        <v>1134</v>
      </c>
      <c r="P3496" t="s">
        <v>58</v>
      </c>
      <c r="Q3496" t="s">
        <v>60</v>
      </c>
      <c r="R3496" t="s">
        <v>69</v>
      </c>
    </row>
    <row r="3497" spans="1:18" x14ac:dyDescent="0.25">
      <c r="A3497" t="s">
        <v>29</v>
      </c>
      <c r="B3497" t="s">
        <v>36</v>
      </c>
      <c r="C3497" t="s">
        <v>51</v>
      </c>
      <c r="D3497" t="s">
        <v>47</v>
      </c>
      <c r="E3497" s="1">
        <v>18</v>
      </c>
      <c r="F3497" t="str">
        <f t="shared" si="54"/>
        <v>Average Per Device1-in-2May Monthly System Peak Day30% Cycling18</v>
      </c>
      <c r="G3497">
        <v>3.038611</v>
      </c>
      <c r="H3497">
        <v>3.2026159999999999</v>
      </c>
      <c r="I3497">
        <v>73.651899999999998</v>
      </c>
      <c r="J3497">
        <v>-0.36146709999999999</v>
      </c>
      <c r="K3497">
        <v>-5.1013900000000001E-2</v>
      </c>
      <c r="L3497">
        <v>0.16400490000000001</v>
      </c>
      <c r="M3497">
        <v>0.37902380000000002</v>
      </c>
      <c r="N3497">
        <v>0.68947700000000001</v>
      </c>
      <c r="O3497">
        <v>1134</v>
      </c>
      <c r="P3497" t="s">
        <v>58</v>
      </c>
      <c r="Q3497" t="s">
        <v>60</v>
      </c>
      <c r="R3497" t="s">
        <v>69</v>
      </c>
    </row>
    <row r="3498" spans="1:18" x14ac:dyDescent="0.25">
      <c r="A3498" t="s">
        <v>43</v>
      </c>
      <c r="B3498" t="s">
        <v>36</v>
      </c>
      <c r="C3498" t="s">
        <v>51</v>
      </c>
      <c r="D3498" t="s">
        <v>47</v>
      </c>
      <c r="E3498" s="1">
        <v>18</v>
      </c>
      <c r="F3498" t="str">
        <f t="shared" si="54"/>
        <v>Aggregate1-in-2May Monthly System Peak Day30% Cycling18</v>
      </c>
      <c r="G3498">
        <v>9.8542149999999999</v>
      </c>
      <c r="H3498">
        <v>10.38608</v>
      </c>
      <c r="I3498">
        <v>73.651899999999998</v>
      </c>
      <c r="J3498">
        <v>-1.1722379999999999</v>
      </c>
      <c r="K3498">
        <v>-0.16543820000000001</v>
      </c>
      <c r="L3498">
        <v>0.53186800000000001</v>
      </c>
      <c r="M3498">
        <v>1.229174</v>
      </c>
      <c r="N3498">
        <v>2.2359740000000001</v>
      </c>
      <c r="O3498">
        <v>1134</v>
      </c>
      <c r="P3498" t="s">
        <v>58</v>
      </c>
      <c r="Q3498" t="s">
        <v>60</v>
      </c>
      <c r="R3498" t="s">
        <v>69</v>
      </c>
    </row>
    <row r="3499" spans="1:18" x14ac:dyDescent="0.25">
      <c r="A3499" t="s">
        <v>30</v>
      </c>
      <c r="B3499" t="s">
        <v>36</v>
      </c>
      <c r="C3499" t="s">
        <v>51</v>
      </c>
      <c r="D3499" t="s">
        <v>31</v>
      </c>
      <c r="E3499" s="1">
        <v>18</v>
      </c>
      <c r="F3499" t="str">
        <f t="shared" si="54"/>
        <v>Average Per Ton1-in-2May Monthly System Peak Day50% Cycling18</v>
      </c>
      <c r="G3499">
        <v>0.61703779999999997</v>
      </c>
      <c r="H3499">
        <v>0.66519899999999998</v>
      </c>
      <c r="I3499">
        <v>73.133399999999995</v>
      </c>
      <c r="J3499">
        <v>-0.1083007</v>
      </c>
      <c r="K3499">
        <v>-1.5861699999999999E-2</v>
      </c>
      <c r="L3499">
        <v>4.8161200000000001E-2</v>
      </c>
      <c r="M3499">
        <v>0.1121842</v>
      </c>
      <c r="N3499">
        <v>0.2046231</v>
      </c>
      <c r="O3499">
        <v>3540</v>
      </c>
      <c r="P3499" t="s">
        <v>58</v>
      </c>
      <c r="Q3499" t="s">
        <v>60</v>
      </c>
      <c r="R3499" t="s">
        <v>69</v>
      </c>
    </row>
    <row r="3500" spans="1:18" x14ac:dyDescent="0.25">
      <c r="A3500" t="s">
        <v>28</v>
      </c>
      <c r="B3500" t="s">
        <v>36</v>
      </c>
      <c r="C3500" t="s">
        <v>51</v>
      </c>
      <c r="D3500" t="s">
        <v>31</v>
      </c>
      <c r="E3500" s="1">
        <v>18</v>
      </c>
      <c r="F3500" t="str">
        <f t="shared" si="54"/>
        <v>Average Per Premise1-in-2May Monthly System Peak Day50% Cycling18</v>
      </c>
      <c r="G3500">
        <v>5.2058989999999996</v>
      </c>
      <c r="H3500">
        <v>5.6122310000000004</v>
      </c>
      <c r="I3500">
        <v>73.133399999999995</v>
      </c>
      <c r="J3500">
        <v>-0.91372410000000004</v>
      </c>
      <c r="K3500">
        <v>-0.1338239</v>
      </c>
      <c r="L3500">
        <v>0.40633249999999999</v>
      </c>
      <c r="M3500">
        <v>0.94648900000000002</v>
      </c>
      <c r="N3500">
        <v>1.726389</v>
      </c>
      <c r="O3500">
        <v>3540</v>
      </c>
      <c r="P3500" t="s">
        <v>58</v>
      </c>
      <c r="Q3500" t="s">
        <v>60</v>
      </c>
      <c r="R3500" t="s">
        <v>69</v>
      </c>
    </row>
    <row r="3501" spans="1:18" x14ac:dyDescent="0.25">
      <c r="A3501" t="s">
        <v>29</v>
      </c>
      <c r="B3501" t="s">
        <v>36</v>
      </c>
      <c r="C3501" t="s">
        <v>51</v>
      </c>
      <c r="D3501" t="s">
        <v>31</v>
      </c>
      <c r="E3501" s="1">
        <v>18</v>
      </c>
      <c r="F3501" t="str">
        <f t="shared" si="54"/>
        <v>Average Per Device1-in-2May Monthly System Peak Day50% Cycling18</v>
      </c>
      <c r="G3501">
        <v>2.3654060000000001</v>
      </c>
      <c r="H3501">
        <v>2.5500319999999999</v>
      </c>
      <c r="I3501">
        <v>73.133399999999995</v>
      </c>
      <c r="J3501">
        <v>-0.41516920000000002</v>
      </c>
      <c r="K3501">
        <v>-6.0805600000000001E-2</v>
      </c>
      <c r="L3501">
        <v>0.1846255</v>
      </c>
      <c r="M3501">
        <v>0.43005660000000001</v>
      </c>
      <c r="N3501">
        <v>0.78442020000000001</v>
      </c>
      <c r="O3501">
        <v>3540</v>
      </c>
      <c r="P3501" t="s">
        <v>58</v>
      </c>
      <c r="Q3501" t="s">
        <v>60</v>
      </c>
      <c r="R3501" t="s">
        <v>69</v>
      </c>
    </row>
    <row r="3502" spans="1:18" x14ac:dyDescent="0.25">
      <c r="A3502" t="s">
        <v>43</v>
      </c>
      <c r="B3502" t="s">
        <v>36</v>
      </c>
      <c r="C3502" t="s">
        <v>51</v>
      </c>
      <c r="D3502" t="s">
        <v>31</v>
      </c>
      <c r="E3502" s="1">
        <v>18</v>
      </c>
      <c r="F3502" t="str">
        <f t="shared" si="54"/>
        <v>Aggregate1-in-2May Monthly System Peak Day50% Cycling18</v>
      </c>
      <c r="G3502">
        <v>18.428879999999999</v>
      </c>
      <c r="H3502">
        <v>19.8673</v>
      </c>
      <c r="I3502">
        <v>73.133399999999995</v>
      </c>
      <c r="J3502">
        <v>-3.2345830000000002</v>
      </c>
      <c r="K3502">
        <v>-0.47373680000000001</v>
      </c>
      <c r="L3502">
        <v>1.4384170000000001</v>
      </c>
      <c r="M3502">
        <v>3.350571</v>
      </c>
      <c r="N3502">
        <v>6.1114170000000003</v>
      </c>
      <c r="O3502">
        <v>3540</v>
      </c>
      <c r="P3502" t="s">
        <v>58</v>
      </c>
      <c r="Q3502" t="s">
        <v>60</v>
      </c>
      <c r="R3502" t="s">
        <v>69</v>
      </c>
    </row>
    <row r="3503" spans="1:18" x14ac:dyDescent="0.25">
      <c r="A3503" t="s">
        <v>30</v>
      </c>
      <c r="B3503" t="s">
        <v>36</v>
      </c>
      <c r="C3503" t="s">
        <v>51</v>
      </c>
      <c r="D3503" t="s">
        <v>26</v>
      </c>
      <c r="E3503" s="1">
        <v>18</v>
      </c>
      <c r="F3503" t="str">
        <f t="shared" si="54"/>
        <v>Average Per Ton1-in-2May Monthly System Peak DayAll18</v>
      </c>
      <c r="G3503">
        <v>0.65791659999999996</v>
      </c>
      <c r="H3503">
        <v>0.70467970000000002</v>
      </c>
      <c r="I3503">
        <v>73.259200000000007</v>
      </c>
      <c r="J3503">
        <v>-0.104697</v>
      </c>
      <c r="K3503">
        <v>-1.52131E-2</v>
      </c>
      <c r="L3503">
        <v>4.6763199999999998E-2</v>
      </c>
      <c r="M3503">
        <v>0.1087395</v>
      </c>
      <c r="N3503">
        <v>0.19822339999999999</v>
      </c>
      <c r="O3503">
        <v>4674</v>
      </c>
      <c r="P3503" t="s">
        <v>58</v>
      </c>
      <c r="Q3503" t="s">
        <v>60</v>
      </c>
    </row>
    <row r="3504" spans="1:18" x14ac:dyDescent="0.25">
      <c r="A3504" t="s">
        <v>28</v>
      </c>
      <c r="B3504" t="s">
        <v>36</v>
      </c>
      <c r="C3504" t="s">
        <v>51</v>
      </c>
      <c r="D3504" t="s">
        <v>26</v>
      </c>
      <c r="E3504" s="1">
        <v>18</v>
      </c>
      <c r="F3504" t="str">
        <f t="shared" si="54"/>
        <v>Average Per Premise1-in-2May Monthly System Peak DayAll18</v>
      </c>
      <c r="G3504">
        <v>5.9698399999999996</v>
      </c>
      <c r="H3504">
        <v>6.3941619999999997</v>
      </c>
      <c r="I3504">
        <v>73.259200000000007</v>
      </c>
      <c r="J3504">
        <v>-0.95000549999999995</v>
      </c>
      <c r="K3504">
        <v>-0.13804140000000001</v>
      </c>
      <c r="L3504">
        <v>0.42432249999999999</v>
      </c>
      <c r="M3504">
        <v>0.98668630000000002</v>
      </c>
      <c r="N3504">
        <v>1.7986500000000001</v>
      </c>
      <c r="O3504">
        <v>4674</v>
      </c>
      <c r="P3504" t="s">
        <v>58</v>
      </c>
      <c r="Q3504" t="s">
        <v>60</v>
      </c>
    </row>
    <row r="3505" spans="1:18" x14ac:dyDescent="0.25">
      <c r="A3505" t="s">
        <v>29</v>
      </c>
      <c r="B3505" t="s">
        <v>36</v>
      </c>
      <c r="C3505" t="s">
        <v>51</v>
      </c>
      <c r="D3505" t="s">
        <v>26</v>
      </c>
      <c r="E3505" s="1">
        <v>18</v>
      </c>
      <c r="F3505" t="str">
        <f t="shared" si="54"/>
        <v>Average Per Device1-in-2May Monthly System Peak DayAll18</v>
      </c>
      <c r="G3505">
        <v>2.528823</v>
      </c>
      <c r="H3505">
        <v>2.7085659999999998</v>
      </c>
      <c r="I3505">
        <v>73.259200000000007</v>
      </c>
      <c r="J3505">
        <v>-0.4024221</v>
      </c>
      <c r="K3505">
        <v>-5.84743E-2</v>
      </c>
      <c r="L3505">
        <v>0.17974290000000001</v>
      </c>
      <c r="M3505">
        <v>0.4179601</v>
      </c>
      <c r="N3505">
        <v>0.76190789999999997</v>
      </c>
      <c r="O3505">
        <v>4674</v>
      </c>
      <c r="P3505" t="s">
        <v>58</v>
      </c>
      <c r="Q3505" t="s">
        <v>60</v>
      </c>
    </row>
    <row r="3506" spans="1:18" x14ac:dyDescent="0.25">
      <c r="A3506" t="s">
        <v>43</v>
      </c>
      <c r="B3506" t="s">
        <v>36</v>
      </c>
      <c r="C3506" t="s">
        <v>51</v>
      </c>
      <c r="D3506" t="s">
        <v>26</v>
      </c>
      <c r="E3506" s="1">
        <v>18</v>
      </c>
      <c r="F3506" t="str">
        <f t="shared" si="54"/>
        <v>Aggregate1-in-2May Monthly System Peak DayAll18</v>
      </c>
      <c r="G3506">
        <v>27.903030000000001</v>
      </c>
      <c r="H3506">
        <v>29.886310000000002</v>
      </c>
      <c r="I3506">
        <v>73.259200000000007</v>
      </c>
      <c r="J3506">
        <v>-4.4403259999999998</v>
      </c>
      <c r="K3506">
        <v>-0.64520540000000004</v>
      </c>
      <c r="L3506">
        <v>1.9832829999999999</v>
      </c>
      <c r="M3506">
        <v>4.6117720000000002</v>
      </c>
      <c r="N3506">
        <v>8.4068919999999991</v>
      </c>
      <c r="O3506">
        <v>4674</v>
      </c>
      <c r="P3506" t="s">
        <v>58</v>
      </c>
      <c r="Q3506" t="s">
        <v>60</v>
      </c>
    </row>
    <row r="3507" spans="1:18" x14ac:dyDescent="0.25">
      <c r="A3507" t="s">
        <v>30</v>
      </c>
      <c r="B3507" t="s">
        <v>36</v>
      </c>
      <c r="C3507" t="s">
        <v>52</v>
      </c>
      <c r="D3507" t="s">
        <v>47</v>
      </c>
      <c r="E3507" s="1">
        <v>18</v>
      </c>
      <c r="F3507" t="str">
        <f t="shared" si="54"/>
        <v>Average Per Ton1-in-2October Monthly System Peak Day30% Cycling18</v>
      </c>
      <c r="G3507">
        <v>0.81571970000000005</v>
      </c>
      <c r="H3507">
        <v>0.85813989999999996</v>
      </c>
      <c r="I3507">
        <v>80.8018</v>
      </c>
      <c r="J3507">
        <v>-8.5948499999999997E-2</v>
      </c>
      <c r="K3507">
        <v>-1.01072E-2</v>
      </c>
      <c r="L3507">
        <v>4.2420199999999998E-2</v>
      </c>
      <c r="M3507">
        <v>9.4947699999999996E-2</v>
      </c>
      <c r="N3507">
        <v>0.17078889999999999</v>
      </c>
      <c r="O3507">
        <v>1134</v>
      </c>
      <c r="P3507" t="s">
        <v>58</v>
      </c>
      <c r="Q3507" t="s">
        <v>60</v>
      </c>
      <c r="R3507" t="s">
        <v>70</v>
      </c>
    </row>
    <row r="3508" spans="1:18" x14ac:dyDescent="0.25">
      <c r="A3508" t="s">
        <v>28</v>
      </c>
      <c r="B3508" t="s">
        <v>36</v>
      </c>
      <c r="C3508" t="s">
        <v>52</v>
      </c>
      <c r="D3508" t="s">
        <v>47</v>
      </c>
      <c r="E3508" s="1">
        <v>18</v>
      </c>
      <c r="F3508" t="str">
        <f t="shared" si="54"/>
        <v>Average Per Premise1-in-2October Monthly System Peak Day30% Cycling18</v>
      </c>
      <c r="G3508">
        <v>9.0236300000000007</v>
      </c>
      <c r="H3508">
        <v>9.4928889999999999</v>
      </c>
      <c r="I3508">
        <v>80.8018</v>
      </c>
      <c r="J3508">
        <v>-0.95077670000000003</v>
      </c>
      <c r="K3508">
        <v>-0.1118077</v>
      </c>
      <c r="L3508">
        <v>0.4692596</v>
      </c>
      <c r="M3508">
        <v>1.050327</v>
      </c>
      <c r="N3508">
        <v>1.8892960000000001</v>
      </c>
      <c r="O3508">
        <v>1134</v>
      </c>
      <c r="P3508" t="s">
        <v>58</v>
      </c>
      <c r="Q3508" t="s">
        <v>60</v>
      </c>
      <c r="R3508" t="s">
        <v>70</v>
      </c>
    </row>
    <row r="3509" spans="1:18" x14ac:dyDescent="0.25">
      <c r="A3509" t="s">
        <v>29</v>
      </c>
      <c r="B3509" t="s">
        <v>36</v>
      </c>
      <c r="C3509" t="s">
        <v>52</v>
      </c>
      <c r="D3509" t="s">
        <v>47</v>
      </c>
      <c r="E3509" s="1">
        <v>18</v>
      </c>
      <c r="F3509" t="str">
        <f t="shared" si="54"/>
        <v>Average Per Device1-in-2October Monthly System Peak Day30% Cycling18</v>
      </c>
      <c r="G3509">
        <v>3.1553490000000002</v>
      </c>
      <c r="H3509">
        <v>3.3194379999999999</v>
      </c>
      <c r="I3509">
        <v>80.8018</v>
      </c>
      <c r="J3509">
        <v>-0.33246399999999998</v>
      </c>
      <c r="K3509">
        <v>-3.9096499999999999E-2</v>
      </c>
      <c r="L3509">
        <v>0.16408890000000001</v>
      </c>
      <c r="M3509">
        <v>0.3672744</v>
      </c>
      <c r="N3509">
        <v>0.6606419</v>
      </c>
      <c r="O3509">
        <v>1134</v>
      </c>
      <c r="P3509" t="s">
        <v>58</v>
      </c>
      <c r="Q3509" t="s">
        <v>60</v>
      </c>
      <c r="R3509" t="s">
        <v>70</v>
      </c>
    </row>
    <row r="3510" spans="1:18" x14ac:dyDescent="0.25">
      <c r="A3510" t="s">
        <v>43</v>
      </c>
      <c r="B3510" t="s">
        <v>36</v>
      </c>
      <c r="C3510" t="s">
        <v>52</v>
      </c>
      <c r="D3510" t="s">
        <v>47</v>
      </c>
      <c r="E3510" s="1">
        <v>18</v>
      </c>
      <c r="F3510" t="str">
        <f t="shared" si="54"/>
        <v>Aggregate1-in-2October Monthly System Peak Day30% Cycling18</v>
      </c>
      <c r="G3510">
        <v>10.232799999999999</v>
      </c>
      <c r="H3510">
        <v>10.764939999999999</v>
      </c>
      <c r="I3510">
        <v>80.8018</v>
      </c>
      <c r="J3510">
        <v>-1.0781810000000001</v>
      </c>
      <c r="K3510">
        <v>-0.12679000000000001</v>
      </c>
      <c r="L3510">
        <v>0.53214039999999996</v>
      </c>
      <c r="M3510">
        <v>1.191071</v>
      </c>
      <c r="N3510">
        <v>2.1424620000000001</v>
      </c>
      <c r="O3510">
        <v>1134</v>
      </c>
      <c r="P3510" t="s">
        <v>58</v>
      </c>
      <c r="Q3510" t="s">
        <v>60</v>
      </c>
      <c r="R3510" t="s">
        <v>70</v>
      </c>
    </row>
    <row r="3511" spans="1:18" x14ac:dyDescent="0.25">
      <c r="A3511" t="s">
        <v>30</v>
      </c>
      <c r="B3511" t="s">
        <v>36</v>
      </c>
      <c r="C3511" t="s">
        <v>52</v>
      </c>
      <c r="D3511" t="s">
        <v>31</v>
      </c>
      <c r="E3511" s="1">
        <v>18</v>
      </c>
      <c r="F3511" t="str">
        <f t="shared" si="54"/>
        <v>Average Per Ton1-in-2October Monthly System Peak Day50% Cycling18</v>
      </c>
      <c r="G3511">
        <v>0.67196100000000003</v>
      </c>
      <c r="H3511">
        <v>0.72263250000000001</v>
      </c>
      <c r="I3511">
        <v>80.395499999999998</v>
      </c>
      <c r="J3511">
        <v>-9.8206100000000005E-2</v>
      </c>
      <c r="K3511">
        <v>-1.0248E-2</v>
      </c>
      <c r="L3511">
        <v>5.0671500000000001E-2</v>
      </c>
      <c r="M3511">
        <v>0.111591</v>
      </c>
      <c r="N3511">
        <v>0.19954910000000001</v>
      </c>
      <c r="O3511">
        <v>3540</v>
      </c>
      <c r="P3511" t="s">
        <v>58</v>
      </c>
      <c r="Q3511" t="s">
        <v>60</v>
      </c>
      <c r="R3511" t="s">
        <v>70</v>
      </c>
    </row>
    <row r="3512" spans="1:18" x14ac:dyDescent="0.25">
      <c r="A3512" t="s">
        <v>28</v>
      </c>
      <c r="B3512" t="s">
        <v>36</v>
      </c>
      <c r="C3512" t="s">
        <v>52</v>
      </c>
      <c r="D3512" t="s">
        <v>31</v>
      </c>
      <c r="E3512" s="1">
        <v>18</v>
      </c>
      <c r="F3512" t="str">
        <f t="shared" si="54"/>
        <v>Average Per Premise1-in-2October Monthly System Peak Day50% Cycling18</v>
      </c>
      <c r="G3512">
        <v>5.6692819999999999</v>
      </c>
      <c r="H3512">
        <v>6.0967929999999999</v>
      </c>
      <c r="I3512">
        <v>80.395499999999998</v>
      </c>
      <c r="J3512">
        <v>-0.82855710000000005</v>
      </c>
      <c r="K3512">
        <v>-8.64616E-2</v>
      </c>
      <c r="L3512">
        <v>0.42751149999999999</v>
      </c>
      <c r="M3512">
        <v>0.9414846</v>
      </c>
      <c r="N3512">
        <v>1.6835800000000001</v>
      </c>
      <c r="O3512">
        <v>3540</v>
      </c>
      <c r="P3512" t="s">
        <v>58</v>
      </c>
      <c r="Q3512" t="s">
        <v>60</v>
      </c>
      <c r="R3512" t="s">
        <v>70</v>
      </c>
    </row>
    <row r="3513" spans="1:18" x14ac:dyDescent="0.25">
      <c r="A3513" t="s">
        <v>29</v>
      </c>
      <c r="B3513" t="s">
        <v>36</v>
      </c>
      <c r="C3513" t="s">
        <v>52</v>
      </c>
      <c r="D3513" t="s">
        <v>31</v>
      </c>
      <c r="E3513" s="1">
        <v>18</v>
      </c>
      <c r="F3513" t="str">
        <f t="shared" si="54"/>
        <v>Average Per Device1-in-2October Monthly System Peak Day50% Cycling18</v>
      </c>
      <c r="G3513">
        <v>2.5759539999999999</v>
      </c>
      <c r="H3513">
        <v>2.7702019999999998</v>
      </c>
      <c r="I3513">
        <v>80.395499999999998</v>
      </c>
      <c r="J3513">
        <v>-0.37647190000000003</v>
      </c>
      <c r="K3513">
        <v>-3.9285599999999997E-2</v>
      </c>
      <c r="L3513">
        <v>0.19424859999999999</v>
      </c>
      <c r="M3513">
        <v>0.42778280000000002</v>
      </c>
      <c r="N3513">
        <v>0.76496909999999996</v>
      </c>
      <c r="O3513">
        <v>3540</v>
      </c>
      <c r="P3513" t="s">
        <v>58</v>
      </c>
      <c r="Q3513" t="s">
        <v>60</v>
      </c>
      <c r="R3513" t="s">
        <v>70</v>
      </c>
    </row>
    <row r="3514" spans="1:18" x14ac:dyDescent="0.25">
      <c r="A3514" t="s">
        <v>43</v>
      </c>
      <c r="B3514" t="s">
        <v>36</v>
      </c>
      <c r="C3514" t="s">
        <v>52</v>
      </c>
      <c r="D3514" t="s">
        <v>31</v>
      </c>
      <c r="E3514" s="1">
        <v>18</v>
      </c>
      <c r="F3514" t="str">
        <f t="shared" si="54"/>
        <v>Aggregate1-in-2October Monthly System Peak Day50% Cycling18</v>
      </c>
      <c r="G3514">
        <v>20.06926</v>
      </c>
      <c r="H3514">
        <v>21.582650000000001</v>
      </c>
      <c r="I3514">
        <v>80.395499999999998</v>
      </c>
      <c r="J3514">
        <v>-2.9330919999999998</v>
      </c>
      <c r="K3514">
        <v>-0.30607410000000002</v>
      </c>
      <c r="L3514">
        <v>1.5133909999999999</v>
      </c>
      <c r="M3514">
        <v>3.332856</v>
      </c>
      <c r="N3514">
        <v>5.9598740000000001</v>
      </c>
      <c r="O3514">
        <v>3540</v>
      </c>
      <c r="P3514" t="s">
        <v>58</v>
      </c>
      <c r="Q3514" t="s">
        <v>60</v>
      </c>
      <c r="R3514" t="s">
        <v>70</v>
      </c>
    </row>
    <row r="3515" spans="1:18" x14ac:dyDescent="0.25">
      <c r="A3515" t="s">
        <v>30</v>
      </c>
      <c r="B3515" t="s">
        <v>36</v>
      </c>
      <c r="C3515" t="s">
        <v>52</v>
      </c>
      <c r="D3515" t="s">
        <v>26</v>
      </c>
      <c r="E3515" s="1">
        <v>18</v>
      </c>
      <c r="F3515" t="str">
        <f t="shared" si="54"/>
        <v>Average Per Ton1-in-2October Monthly System Peak DayAll18</v>
      </c>
      <c r="G3515">
        <v>0.70683689999999999</v>
      </c>
      <c r="H3515">
        <v>0.75550660000000003</v>
      </c>
      <c r="I3515">
        <v>80.494100000000003</v>
      </c>
      <c r="J3515">
        <v>-9.5232399999999995E-2</v>
      </c>
      <c r="K3515">
        <v>-1.02138E-2</v>
      </c>
      <c r="L3515">
        <v>4.8669700000000003E-2</v>
      </c>
      <c r="M3515">
        <v>0.1075533</v>
      </c>
      <c r="N3515">
        <v>0.19257189999999999</v>
      </c>
      <c r="O3515">
        <v>4674</v>
      </c>
      <c r="P3515" t="s">
        <v>58</v>
      </c>
      <c r="Q3515" t="s">
        <v>60</v>
      </c>
    </row>
    <row r="3516" spans="1:18" x14ac:dyDescent="0.25">
      <c r="A3516" t="s">
        <v>28</v>
      </c>
      <c r="B3516" t="s">
        <v>36</v>
      </c>
      <c r="C3516" t="s">
        <v>52</v>
      </c>
      <c r="D3516" t="s">
        <v>26</v>
      </c>
      <c r="E3516" s="1">
        <v>18</v>
      </c>
      <c r="F3516" t="str">
        <f t="shared" si="54"/>
        <v>Average Per Premise1-in-2October Monthly System Peak DayAll18</v>
      </c>
      <c r="G3516">
        <v>6.413735</v>
      </c>
      <c r="H3516">
        <v>6.8553579999999998</v>
      </c>
      <c r="I3516">
        <v>80.494100000000003</v>
      </c>
      <c r="J3516">
        <v>-0.86412509999999998</v>
      </c>
      <c r="K3516">
        <v>-9.2678999999999997E-2</v>
      </c>
      <c r="L3516">
        <v>0.44162230000000002</v>
      </c>
      <c r="M3516">
        <v>0.97592350000000005</v>
      </c>
      <c r="N3516">
        <v>1.7473700000000001</v>
      </c>
      <c r="O3516">
        <v>4674</v>
      </c>
      <c r="P3516" t="s">
        <v>58</v>
      </c>
      <c r="Q3516" t="s">
        <v>60</v>
      </c>
    </row>
    <row r="3517" spans="1:18" x14ac:dyDescent="0.25">
      <c r="A3517" t="s">
        <v>29</v>
      </c>
      <c r="B3517" t="s">
        <v>36</v>
      </c>
      <c r="C3517" t="s">
        <v>52</v>
      </c>
      <c r="D3517" t="s">
        <v>26</v>
      </c>
      <c r="E3517" s="1">
        <v>18</v>
      </c>
      <c r="F3517" t="str">
        <f t="shared" si="54"/>
        <v>Average Per Device1-in-2October Monthly System Peak DayAll18</v>
      </c>
      <c r="G3517">
        <v>2.7168570000000001</v>
      </c>
      <c r="H3517">
        <v>2.9039280000000001</v>
      </c>
      <c r="I3517">
        <v>80.494100000000003</v>
      </c>
      <c r="J3517">
        <v>-0.36604320000000001</v>
      </c>
      <c r="K3517">
        <v>-3.9258800000000003E-2</v>
      </c>
      <c r="L3517">
        <v>0.18707109999999999</v>
      </c>
      <c r="M3517">
        <v>0.41340100000000002</v>
      </c>
      <c r="N3517">
        <v>0.74018539999999999</v>
      </c>
      <c r="O3517">
        <v>4674</v>
      </c>
      <c r="P3517" t="s">
        <v>58</v>
      </c>
      <c r="Q3517" t="s">
        <v>60</v>
      </c>
    </row>
    <row r="3518" spans="1:18" x14ac:dyDescent="0.25">
      <c r="A3518" t="s">
        <v>43</v>
      </c>
      <c r="B3518" t="s">
        <v>36</v>
      </c>
      <c r="C3518" t="s">
        <v>52</v>
      </c>
      <c r="D3518" t="s">
        <v>26</v>
      </c>
      <c r="E3518" s="1">
        <v>18</v>
      </c>
      <c r="F3518" t="str">
        <f t="shared" si="54"/>
        <v>Aggregate1-in-2October Monthly System Peak DayAll18</v>
      </c>
      <c r="G3518">
        <v>29.977799999999998</v>
      </c>
      <c r="H3518">
        <v>32.041939999999997</v>
      </c>
      <c r="I3518">
        <v>80.494100000000003</v>
      </c>
      <c r="J3518">
        <v>-4.0389210000000002</v>
      </c>
      <c r="K3518">
        <v>-0.4331816</v>
      </c>
      <c r="L3518">
        <v>2.0641419999999999</v>
      </c>
      <c r="M3518">
        <v>4.5614660000000002</v>
      </c>
      <c r="N3518">
        <v>8.1672060000000002</v>
      </c>
      <c r="O3518">
        <v>4674</v>
      </c>
      <c r="P3518" t="s">
        <v>58</v>
      </c>
      <c r="Q3518" t="s">
        <v>60</v>
      </c>
    </row>
    <row r="3519" spans="1:18" x14ac:dyDescent="0.25">
      <c r="A3519" t="s">
        <v>30</v>
      </c>
      <c r="B3519" t="s">
        <v>36</v>
      </c>
      <c r="C3519" t="s">
        <v>53</v>
      </c>
      <c r="D3519" t="s">
        <v>47</v>
      </c>
      <c r="E3519" s="1">
        <v>18</v>
      </c>
      <c r="F3519" t="str">
        <f t="shared" si="54"/>
        <v>Average Per Ton1-in-2September Monthly System Peak Day30% Cycling18</v>
      </c>
      <c r="G3519">
        <v>0.8589116</v>
      </c>
      <c r="H3519">
        <v>0.90136289999999997</v>
      </c>
      <c r="I3519">
        <v>86.049899999999994</v>
      </c>
      <c r="J3519">
        <v>-7.8769900000000004E-2</v>
      </c>
      <c r="K3519">
        <v>-7.1513999999999996E-3</v>
      </c>
      <c r="L3519">
        <v>4.2451299999999997E-2</v>
      </c>
      <c r="M3519">
        <v>9.2053999999999997E-2</v>
      </c>
      <c r="N3519">
        <v>0.1636725</v>
      </c>
      <c r="O3519">
        <v>1134</v>
      </c>
      <c r="P3519" t="s">
        <v>58</v>
      </c>
      <c r="Q3519" t="s">
        <v>60</v>
      </c>
      <c r="R3519" t="s">
        <v>71</v>
      </c>
    </row>
    <row r="3520" spans="1:18" x14ac:dyDescent="0.25">
      <c r="A3520" t="s">
        <v>28</v>
      </c>
      <c r="B3520" t="s">
        <v>36</v>
      </c>
      <c r="C3520" t="s">
        <v>53</v>
      </c>
      <c r="D3520" t="s">
        <v>47</v>
      </c>
      <c r="E3520" s="1">
        <v>18</v>
      </c>
      <c r="F3520" t="str">
        <f t="shared" si="54"/>
        <v>Average Per Premise1-in-2September Monthly System Peak Day30% Cycling18</v>
      </c>
      <c r="G3520">
        <v>9.5014260000000004</v>
      </c>
      <c r="H3520">
        <v>9.9710300000000007</v>
      </c>
      <c r="I3520">
        <v>86.049899999999994</v>
      </c>
      <c r="J3520">
        <v>-0.87136619999999998</v>
      </c>
      <c r="K3520">
        <v>-7.91105E-2</v>
      </c>
      <c r="L3520">
        <v>0.4696034</v>
      </c>
      <c r="M3520">
        <v>1.0183169999999999</v>
      </c>
      <c r="N3520">
        <v>1.810573</v>
      </c>
      <c r="O3520">
        <v>1134</v>
      </c>
      <c r="P3520" t="s">
        <v>58</v>
      </c>
      <c r="Q3520" t="s">
        <v>60</v>
      </c>
      <c r="R3520" t="s">
        <v>71</v>
      </c>
    </row>
    <row r="3521" spans="1:18" x14ac:dyDescent="0.25">
      <c r="A3521" t="s">
        <v>29</v>
      </c>
      <c r="B3521" t="s">
        <v>36</v>
      </c>
      <c r="C3521" t="s">
        <v>53</v>
      </c>
      <c r="D3521" t="s">
        <v>47</v>
      </c>
      <c r="E3521" s="1">
        <v>18</v>
      </c>
      <c r="F3521" t="str">
        <f t="shared" si="54"/>
        <v>Average Per Device1-in-2September Monthly System Peak Day30% Cycling18</v>
      </c>
      <c r="G3521">
        <v>3.3224230000000001</v>
      </c>
      <c r="H3521">
        <v>3.4866320000000002</v>
      </c>
      <c r="I3521">
        <v>86.049899999999994</v>
      </c>
      <c r="J3521">
        <v>-0.30469610000000003</v>
      </c>
      <c r="K3521">
        <v>-2.7663099999999999E-2</v>
      </c>
      <c r="L3521">
        <v>0.1642092</v>
      </c>
      <c r="M3521">
        <v>0.35608129999999999</v>
      </c>
      <c r="N3521">
        <v>0.63311430000000002</v>
      </c>
      <c r="O3521">
        <v>1134</v>
      </c>
      <c r="P3521" t="s">
        <v>58</v>
      </c>
      <c r="Q3521" t="s">
        <v>60</v>
      </c>
      <c r="R3521" t="s">
        <v>71</v>
      </c>
    </row>
    <row r="3522" spans="1:18" x14ac:dyDescent="0.25">
      <c r="A3522" t="s">
        <v>43</v>
      </c>
      <c r="B3522" t="s">
        <v>36</v>
      </c>
      <c r="C3522" t="s">
        <v>53</v>
      </c>
      <c r="D3522" t="s">
        <v>47</v>
      </c>
      <c r="E3522" s="1">
        <v>18</v>
      </c>
      <c r="F3522" t="str">
        <f t="shared" si="54"/>
        <v>Aggregate1-in-2September Monthly System Peak Day30% Cycling18</v>
      </c>
      <c r="G3522">
        <v>10.774620000000001</v>
      </c>
      <c r="H3522">
        <v>11.30715</v>
      </c>
      <c r="I3522">
        <v>86.049899999999994</v>
      </c>
      <c r="J3522">
        <v>-0.98812929999999999</v>
      </c>
      <c r="K3522">
        <v>-8.9711299999999994E-2</v>
      </c>
      <c r="L3522">
        <v>0.53253030000000001</v>
      </c>
      <c r="M3522">
        <v>1.1547719999999999</v>
      </c>
      <c r="N3522">
        <v>2.0531899999999998</v>
      </c>
      <c r="O3522">
        <v>1134</v>
      </c>
      <c r="P3522" t="s">
        <v>58</v>
      </c>
      <c r="Q3522" t="s">
        <v>60</v>
      </c>
      <c r="R3522" t="s">
        <v>71</v>
      </c>
    </row>
    <row r="3523" spans="1:18" x14ac:dyDescent="0.25">
      <c r="A3523" t="s">
        <v>30</v>
      </c>
      <c r="B3523" t="s">
        <v>36</v>
      </c>
      <c r="C3523" t="s">
        <v>53</v>
      </c>
      <c r="D3523" t="s">
        <v>31</v>
      </c>
      <c r="E3523" s="1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0.74818850000000003</v>
      </c>
      <c r="H3523">
        <v>0.80234399999999995</v>
      </c>
      <c r="I3523">
        <v>85.643100000000004</v>
      </c>
      <c r="J3523">
        <v>-8.8099899999999995E-2</v>
      </c>
      <c r="K3523">
        <v>-4.0542E-3</v>
      </c>
      <c r="L3523">
        <v>5.4155500000000002E-2</v>
      </c>
      <c r="M3523">
        <v>0.1123653</v>
      </c>
      <c r="N3523">
        <v>0.1964109</v>
      </c>
      <c r="O3523">
        <v>3540</v>
      </c>
      <c r="P3523" t="s">
        <v>58</v>
      </c>
      <c r="Q3523" t="s">
        <v>60</v>
      </c>
      <c r="R3523" t="s">
        <v>71</v>
      </c>
    </row>
    <row r="3524" spans="1:18" x14ac:dyDescent="0.25">
      <c r="A3524" t="s">
        <v>28</v>
      </c>
      <c r="B3524" t="s">
        <v>36</v>
      </c>
      <c r="C3524" t="s">
        <v>53</v>
      </c>
      <c r="D3524" t="s">
        <v>31</v>
      </c>
      <c r="E3524" s="1">
        <v>18</v>
      </c>
      <c r="F3524" t="str">
        <f t="shared" si="55"/>
        <v>Average Per Premise1-in-2September Monthly System Peak Day50% Cycling18</v>
      </c>
      <c r="G3524">
        <v>6.3124070000000003</v>
      </c>
      <c r="H3524">
        <v>6.7693130000000004</v>
      </c>
      <c r="I3524">
        <v>85.643100000000004</v>
      </c>
      <c r="J3524">
        <v>-0.74329160000000005</v>
      </c>
      <c r="K3524">
        <v>-3.4205300000000001E-2</v>
      </c>
      <c r="L3524">
        <v>0.45690570000000003</v>
      </c>
      <c r="M3524">
        <v>0.94801670000000005</v>
      </c>
      <c r="N3524">
        <v>1.657103</v>
      </c>
      <c r="O3524">
        <v>3540</v>
      </c>
      <c r="P3524" t="s">
        <v>58</v>
      </c>
      <c r="Q3524" t="s">
        <v>60</v>
      </c>
      <c r="R3524" t="s">
        <v>71</v>
      </c>
    </row>
    <row r="3525" spans="1:18" x14ac:dyDescent="0.25">
      <c r="A3525" t="s">
        <v>29</v>
      </c>
      <c r="B3525" t="s">
        <v>36</v>
      </c>
      <c r="C3525" t="s">
        <v>53</v>
      </c>
      <c r="D3525" t="s">
        <v>31</v>
      </c>
      <c r="E3525" s="1">
        <v>18</v>
      </c>
      <c r="F3525" t="str">
        <f t="shared" si="55"/>
        <v>Average Per Device1-in-2September Monthly System Peak Day50% Cycling18</v>
      </c>
      <c r="G3525">
        <v>2.8681709999999998</v>
      </c>
      <c r="H3525">
        <v>3.0757759999999998</v>
      </c>
      <c r="I3525">
        <v>85.643100000000004</v>
      </c>
      <c r="J3525">
        <v>-0.33772970000000002</v>
      </c>
      <c r="K3525">
        <v>-1.5541900000000001E-2</v>
      </c>
      <c r="L3525">
        <v>0.20760439999999999</v>
      </c>
      <c r="M3525">
        <v>0.43075079999999999</v>
      </c>
      <c r="N3525">
        <v>0.75293869999999996</v>
      </c>
      <c r="O3525">
        <v>3540</v>
      </c>
      <c r="P3525" t="s">
        <v>58</v>
      </c>
      <c r="Q3525" t="s">
        <v>60</v>
      </c>
      <c r="R3525" t="s">
        <v>71</v>
      </c>
    </row>
    <row r="3526" spans="1:18" x14ac:dyDescent="0.25">
      <c r="A3526" t="s">
        <v>43</v>
      </c>
      <c r="B3526" t="s">
        <v>36</v>
      </c>
      <c r="C3526" t="s">
        <v>53</v>
      </c>
      <c r="D3526" t="s">
        <v>31</v>
      </c>
      <c r="E3526" s="1">
        <v>18</v>
      </c>
      <c r="F3526" t="str">
        <f t="shared" si="55"/>
        <v>Aggregate1-in-2September Monthly System Peak Day50% Cycling18</v>
      </c>
      <c r="G3526">
        <v>22.34592</v>
      </c>
      <c r="H3526">
        <v>23.963370000000001</v>
      </c>
      <c r="I3526">
        <v>85.643100000000004</v>
      </c>
      <c r="J3526">
        <v>-2.6312519999999999</v>
      </c>
      <c r="K3526">
        <v>-0.12108679999999999</v>
      </c>
      <c r="L3526">
        <v>1.6174459999999999</v>
      </c>
      <c r="M3526">
        <v>3.355979</v>
      </c>
      <c r="N3526">
        <v>5.8661450000000004</v>
      </c>
      <c r="O3526">
        <v>3540</v>
      </c>
      <c r="P3526" t="s">
        <v>58</v>
      </c>
      <c r="Q3526" t="s">
        <v>60</v>
      </c>
      <c r="R3526" t="s">
        <v>71</v>
      </c>
    </row>
    <row r="3527" spans="1:18" x14ac:dyDescent="0.25">
      <c r="A3527" t="s">
        <v>30</v>
      </c>
      <c r="B3527" t="s">
        <v>36</v>
      </c>
      <c r="C3527" t="s">
        <v>53</v>
      </c>
      <c r="D3527" t="s">
        <v>26</v>
      </c>
      <c r="E3527" s="1">
        <v>18</v>
      </c>
      <c r="F3527" t="str">
        <f t="shared" si="55"/>
        <v>Average Per Ton1-in-2September Monthly System Peak DayAll18</v>
      </c>
      <c r="G3527">
        <v>0.77505000000000002</v>
      </c>
      <c r="H3527">
        <v>0.82636600000000004</v>
      </c>
      <c r="I3527">
        <v>85.741699999999994</v>
      </c>
      <c r="J3527">
        <v>-8.5836399999999993E-2</v>
      </c>
      <c r="K3527">
        <v>-4.8056000000000001E-3</v>
      </c>
      <c r="L3527">
        <v>5.1316100000000003E-2</v>
      </c>
      <c r="M3527">
        <v>0.1074378</v>
      </c>
      <c r="N3527">
        <v>0.18846859999999999</v>
      </c>
      <c r="O3527">
        <v>4674</v>
      </c>
      <c r="P3527" t="s">
        <v>58</v>
      </c>
      <c r="Q3527" t="s">
        <v>60</v>
      </c>
    </row>
    <row r="3528" spans="1:18" x14ac:dyDescent="0.25">
      <c r="A3528" t="s">
        <v>28</v>
      </c>
      <c r="B3528" t="s">
        <v>36</v>
      </c>
      <c r="C3528" t="s">
        <v>53</v>
      </c>
      <c r="D3528" t="s">
        <v>26</v>
      </c>
      <c r="E3528" s="1">
        <v>18</v>
      </c>
      <c r="F3528" t="str">
        <f t="shared" si="55"/>
        <v>Average Per Premise1-in-2September Monthly System Peak DayAll18</v>
      </c>
      <c r="G3528">
        <v>7.0326909999999998</v>
      </c>
      <c r="H3528">
        <v>7.4983259999999996</v>
      </c>
      <c r="I3528">
        <v>85.741699999999994</v>
      </c>
      <c r="J3528">
        <v>-0.77886739999999999</v>
      </c>
      <c r="K3528">
        <v>-4.3605499999999998E-2</v>
      </c>
      <c r="L3528">
        <v>0.46563450000000001</v>
      </c>
      <c r="M3528">
        <v>0.97487460000000004</v>
      </c>
      <c r="N3528">
        <v>1.7101360000000001</v>
      </c>
      <c r="O3528">
        <v>4674</v>
      </c>
      <c r="P3528" t="s">
        <v>58</v>
      </c>
      <c r="Q3528" t="s">
        <v>60</v>
      </c>
    </row>
    <row r="3529" spans="1:18" x14ac:dyDescent="0.25">
      <c r="A3529" t="s">
        <v>29</v>
      </c>
      <c r="B3529" t="s">
        <v>36</v>
      </c>
      <c r="C3529" t="s">
        <v>53</v>
      </c>
      <c r="D3529" t="s">
        <v>26</v>
      </c>
      <c r="E3529" s="1">
        <v>18</v>
      </c>
      <c r="F3529" t="str">
        <f t="shared" si="55"/>
        <v>Average Per Device1-in-2September Monthly System Peak DayAll18</v>
      </c>
      <c r="G3529">
        <v>2.9790459999999999</v>
      </c>
      <c r="H3529">
        <v>3.1762890000000001</v>
      </c>
      <c r="I3529">
        <v>85.741699999999994</v>
      </c>
      <c r="J3529">
        <v>-0.329928</v>
      </c>
      <c r="K3529">
        <v>-1.84713E-2</v>
      </c>
      <c r="L3529">
        <v>0.19724269999999999</v>
      </c>
      <c r="M3529">
        <v>0.41295670000000001</v>
      </c>
      <c r="N3529">
        <v>0.72441339999999999</v>
      </c>
      <c r="O3529">
        <v>4674</v>
      </c>
      <c r="P3529" t="s">
        <v>58</v>
      </c>
      <c r="Q3529" t="s">
        <v>60</v>
      </c>
    </row>
    <row r="3530" spans="1:18" x14ac:dyDescent="0.25">
      <c r="A3530" t="s">
        <v>43</v>
      </c>
      <c r="B3530" t="s">
        <v>36</v>
      </c>
      <c r="C3530" t="s">
        <v>53</v>
      </c>
      <c r="D3530" t="s">
        <v>26</v>
      </c>
      <c r="E3530" s="1">
        <v>18</v>
      </c>
      <c r="F3530" t="str">
        <f t="shared" si="55"/>
        <v>Aggregate1-in-2September Monthly System Peak DayAll18</v>
      </c>
      <c r="G3530">
        <v>32.870800000000003</v>
      </c>
      <c r="H3530">
        <v>35.047170000000001</v>
      </c>
      <c r="I3530">
        <v>85.741699999999994</v>
      </c>
      <c r="J3530">
        <v>-3.6404260000000002</v>
      </c>
      <c r="K3530">
        <v>-0.2038122</v>
      </c>
      <c r="L3530">
        <v>2.1763759999999999</v>
      </c>
      <c r="M3530">
        <v>4.5565639999999998</v>
      </c>
      <c r="N3530">
        <v>7.9931780000000003</v>
      </c>
      <c r="O3530">
        <v>4674</v>
      </c>
      <c r="P3530" t="s">
        <v>58</v>
      </c>
      <c r="Q3530" t="s">
        <v>60</v>
      </c>
    </row>
    <row r="3531" spans="1:18" x14ac:dyDescent="0.25">
      <c r="A3531" t="s">
        <v>30</v>
      </c>
      <c r="B3531" t="s">
        <v>36</v>
      </c>
      <c r="C3531" t="s">
        <v>48</v>
      </c>
      <c r="D3531" t="s">
        <v>47</v>
      </c>
      <c r="E3531" s="1">
        <v>19</v>
      </c>
      <c r="F3531" t="str">
        <f t="shared" si="55"/>
        <v>Average Per Ton1-in-2August Monthly System Peak Day30% Cycling19</v>
      </c>
      <c r="G3531">
        <v>0.78823489999999996</v>
      </c>
      <c r="H3531">
        <v>0.78823500000000002</v>
      </c>
      <c r="I3531">
        <v>77.679100000000005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1134</v>
      </c>
      <c r="P3531" t="s">
        <v>58</v>
      </c>
      <c r="Q3531" t="s">
        <v>60</v>
      </c>
      <c r="R3531" t="s">
        <v>66</v>
      </c>
    </row>
    <row r="3532" spans="1:18" x14ac:dyDescent="0.25">
      <c r="A3532" t="s">
        <v>28</v>
      </c>
      <c r="B3532" t="s">
        <v>36</v>
      </c>
      <c r="C3532" t="s">
        <v>48</v>
      </c>
      <c r="D3532" t="s">
        <v>47</v>
      </c>
      <c r="E3532" s="1">
        <v>19</v>
      </c>
      <c r="F3532" t="str">
        <f t="shared" si="55"/>
        <v>Average Per Premise1-in-2August Monthly System Peak Day30% Cycling19</v>
      </c>
      <c r="G3532">
        <v>8.7195889999999991</v>
      </c>
      <c r="H3532">
        <v>8.7195889999999991</v>
      </c>
      <c r="I3532">
        <v>77.679100000000005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1134</v>
      </c>
      <c r="P3532" t="s">
        <v>58</v>
      </c>
      <c r="Q3532" t="s">
        <v>60</v>
      </c>
      <c r="R3532" t="s">
        <v>66</v>
      </c>
    </row>
    <row r="3533" spans="1:18" x14ac:dyDescent="0.25">
      <c r="A3533" t="s">
        <v>29</v>
      </c>
      <c r="B3533" t="s">
        <v>36</v>
      </c>
      <c r="C3533" t="s">
        <v>48</v>
      </c>
      <c r="D3533" t="s">
        <v>47</v>
      </c>
      <c r="E3533" s="1">
        <v>19</v>
      </c>
      <c r="F3533" t="str">
        <f t="shared" si="55"/>
        <v>Average Per Device1-in-2August Monthly System Peak Day30% Cycling19</v>
      </c>
      <c r="G3533">
        <v>3.0490330000000001</v>
      </c>
      <c r="H3533">
        <v>3.0490330000000001</v>
      </c>
      <c r="I3533">
        <v>77.679100000000005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1134</v>
      </c>
      <c r="P3533" t="s">
        <v>58</v>
      </c>
      <c r="Q3533" t="s">
        <v>60</v>
      </c>
      <c r="R3533" t="s">
        <v>66</v>
      </c>
    </row>
    <row r="3534" spans="1:18" x14ac:dyDescent="0.25">
      <c r="A3534" t="s">
        <v>43</v>
      </c>
      <c r="B3534" t="s">
        <v>36</v>
      </c>
      <c r="C3534" t="s">
        <v>48</v>
      </c>
      <c r="D3534" t="s">
        <v>47</v>
      </c>
      <c r="E3534" s="1">
        <v>19</v>
      </c>
      <c r="F3534" t="str">
        <f t="shared" si="55"/>
        <v>Aggregate1-in-2August Monthly System Peak Day30% Cycling19</v>
      </c>
      <c r="G3534">
        <v>9.8880140000000001</v>
      </c>
      <c r="H3534">
        <v>9.8880140000000001</v>
      </c>
      <c r="I3534">
        <v>77.679100000000005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1134</v>
      </c>
      <c r="P3534" t="s">
        <v>58</v>
      </c>
      <c r="Q3534" t="s">
        <v>60</v>
      </c>
      <c r="R3534" t="s">
        <v>66</v>
      </c>
    </row>
    <row r="3535" spans="1:18" x14ac:dyDescent="0.25">
      <c r="A3535" t="s">
        <v>30</v>
      </c>
      <c r="B3535" t="s">
        <v>36</v>
      </c>
      <c r="C3535" t="s">
        <v>48</v>
      </c>
      <c r="D3535" t="s">
        <v>31</v>
      </c>
      <c r="E3535" s="1">
        <v>19</v>
      </c>
      <c r="F3535" t="str">
        <f t="shared" si="55"/>
        <v>Average Per Ton1-in-2August Monthly System Peak Day50% Cycling19</v>
      </c>
      <c r="G3535">
        <v>0.69614140000000002</v>
      </c>
      <c r="H3535">
        <v>0.69614140000000002</v>
      </c>
      <c r="I3535">
        <v>77.420699999999997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3540</v>
      </c>
      <c r="P3535" t="s">
        <v>58</v>
      </c>
      <c r="Q3535" t="s">
        <v>60</v>
      </c>
      <c r="R3535" t="s">
        <v>66</v>
      </c>
    </row>
    <row r="3536" spans="1:18" x14ac:dyDescent="0.25">
      <c r="A3536" t="s">
        <v>28</v>
      </c>
      <c r="B3536" t="s">
        <v>36</v>
      </c>
      <c r="C3536" t="s">
        <v>48</v>
      </c>
      <c r="D3536" t="s">
        <v>31</v>
      </c>
      <c r="E3536" s="1">
        <v>19</v>
      </c>
      <c r="F3536" t="str">
        <f t="shared" si="55"/>
        <v>Average Per Premise1-in-2August Monthly System Peak Day50% Cycling19</v>
      </c>
      <c r="G3536">
        <v>5.8732899999999999</v>
      </c>
      <c r="H3536">
        <v>5.8732899999999999</v>
      </c>
      <c r="I3536">
        <v>77.420699999999997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3540</v>
      </c>
      <c r="P3536" t="s">
        <v>58</v>
      </c>
      <c r="Q3536" t="s">
        <v>60</v>
      </c>
      <c r="R3536" t="s">
        <v>66</v>
      </c>
    </row>
    <row r="3537" spans="1:18" x14ac:dyDescent="0.25">
      <c r="A3537" t="s">
        <v>29</v>
      </c>
      <c r="B3537" t="s">
        <v>36</v>
      </c>
      <c r="C3537" t="s">
        <v>48</v>
      </c>
      <c r="D3537" t="s">
        <v>31</v>
      </c>
      <c r="E3537" s="1">
        <v>19</v>
      </c>
      <c r="F3537" t="str">
        <f t="shared" si="55"/>
        <v>Average Per Device1-in-2August Monthly System Peak Day50% Cycling19</v>
      </c>
      <c r="G3537">
        <v>2.6686489999999998</v>
      </c>
      <c r="H3537">
        <v>2.6686489999999998</v>
      </c>
      <c r="I3537">
        <v>77.420699999999997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3540</v>
      </c>
      <c r="P3537" t="s">
        <v>58</v>
      </c>
      <c r="Q3537" t="s">
        <v>60</v>
      </c>
      <c r="R3537" t="s">
        <v>66</v>
      </c>
    </row>
    <row r="3538" spans="1:18" x14ac:dyDescent="0.25">
      <c r="A3538" t="s">
        <v>43</v>
      </c>
      <c r="B3538" t="s">
        <v>36</v>
      </c>
      <c r="C3538" t="s">
        <v>48</v>
      </c>
      <c r="D3538" t="s">
        <v>31</v>
      </c>
      <c r="E3538" s="1">
        <v>19</v>
      </c>
      <c r="F3538" t="str">
        <f t="shared" si="55"/>
        <v>Aggregate1-in-2August Monthly System Peak Day50% Cycling19</v>
      </c>
      <c r="G3538">
        <v>20.791450000000001</v>
      </c>
      <c r="H3538">
        <v>20.791450000000001</v>
      </c>
      <c r="I3538">
        <v>77.420699999999997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3540</v>
      </c>
      <c r="P3538" t="s">
        <v>58</v>
      </c>
      <c r="Q3538" t="s">
        <v>60</v>
      </c>
      <c r="R3538" t="s">
        <v>66</v>
      </c>
    </row>
    <row r="3539" spans="1:18" x14ac:dyDescent="0.25">
      <c r="A3539" t="s">
        <v>30</v>
      </c>
      <c r="B3539" t="s">
        <v>36</v>
      </c>
      <c r="C3539" t="s">
        <v>48</v>
      </c>
      <c r="D3539" t="s">
        <v>26</v>
      </c>
      <c r="E3539" s="1">
        <v>19</v>
      </c>
      <c r="F3539" t="str">
        <f t="shared" si="55"/>
        <v>Average Per Ton1-in-2August Monthly System Peak DayAll19</v>
      </c>
      <c r="G3539">
        <v>0.71848330000000005</v>
      </c>
      <c r="H3539">
        <v>0.71848330000000005</v>
      </c>
      <c r="I3539">
        <v>77.483400000000003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4674</v>
      </c>
      <c r="P3539" t="s">
        <v>58</v>
      </c>
      <c r="Q3539" t="s">
        <v>60</v>
      </c>
    </row>
    <row r="3540" spans="1:18" x14ac:dyDescent="0.25">
      <c r="A3540" t="s">
        <v>28</v>
      </c>
      <c r="B3540" t="s">
        <v>36</v>
      </c>
      <c r="C3540" t="s">
        <v>48</v>
      </c>
      <c r="D3540" t="s">
        <v>26</v>
      </c>
      <c r="E3540" s="1">
        <v>19</v>
      </c>
      <c r="F3540" t="str">
        <f t="shared" si="55"/>
        <v>Average Per Premise1-in-2August Monthly System Peak DayAll19</v>
      </c>
      <c r="G3540">
        <v>6.5194140000000003</v>
      </c>
      <c r="H3540">
        <v>6.5194140000000003</v>
      </c>
      <c r="I3540">
        <v>77.483400000000003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4674</v>
      </c>
      <c r="P3540" t="s">
        <v>58</v>
      </c>
      <c r="Q3540" t="s">
        <v>60</v>
      </c>
    </row>
    <row r="3541" spans="1:18" x14ac:dyDescent="0.25">
      <c r="A3541" t="s">
        <v>29</v>
      </c>
      <c r="B3541" t="s">
        <v>36</v>
      </c>
      <c r="C3541" t="s">
        <v>48</v>
      </c>
      <c r="D3541" t="s">
        <v>26</v>
      </c>
      <c r="E3541" s="1">
        <v>19</v>
      </c>
      <c r="F3541" t="str">
        <f t="shared" si="55"/>
        <v>Average Per Device1-in-2August Monthly System Peak DayAll19</v>
      </c>
      <c r="G3541">
        <v>2.761622</v>
      </c>
      <c r="H3541">
        <v>2.761622</v>
      </c>
      <c r="I3541">
        <v>77.483400000000003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4674</v>
      </c>
      <c r="P3541" t="s">
        <v>58</v>
      </c>
      <c r="Q3541" t="s">
        <v>60</v>
      </c>
    </row>
    <row r="3542" spans="1:18" x14ac:dyDescent="0.25">
      <c r="A3542" t="s">
        <v>43</v>
      </c>
      <c r="B3542" t="s">
        <v>36</v>
      </c>
      <c r="C3542" t="s">
        <v>48</v>
      </c>
      <c r="D3542" t="s">
        <v>26</v>
      </c>
      <c r="E3542" s="1">
        <v>19</v>
      </c>
      <c r="F3542" t="str">
        <f t="shared" si="55"/>
        <v>Aggregate1-in-2August Monthly System Peak DayAll19</v>
      </c>
      <c r="G3542">
        <v>30.47174</v>
      </c>
      <c r="H3542">
        <v>30.47174</v>
      </c>
      <c r="I3542">
        <v>77.483400000000003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4674</v>
      </c>
      <c r="P3542" t="s">
        <v>58</v>
      </c>
      <c r="Q3542" t="s">
        <v>60</v>
      </c>
    </row>
    <row r="3543" spans="1:18" x14ac:dyDescent="0.25">
      <c r="A3543" t="s">
        <v>30</v>
      </c>
      <c r="B3543" t="s">
        <v>36</v>
      </c>
      <c r="C3543" t="s">
        <v>37</v>
      </c>
      <c r="D3543" t="s">
        <v>47</v>
      </c>
      <c r="E3543" s="1">
        <v>19</v>
      </c>
      <c r="F3543" t="str">
        <f t="shared" si="55"/>
        <v>Average Per Ton1-in-2August Typical Event Day30% Cycling19</v>
      </c>
      <c r="G3543">
        <v>0.76941029999999999</v>
      </c>
      <c r="H3543">
        <v>0.76941029999999999</v>
      </c>
      <c r="I3543">
        <v>77.878600000000006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1134</v>
      </c>
      <c r="P3543" t="s">
        <v>58</v>
      </c>
      <c r="Q3543" t="s">
        <v>60</v>
      </c>
      <c r="R3543" t="s">
        <v>66</v>
      </c>
    </row>
    <row r="3544" spans="1:18" x14ac:dyDescent="0.25">
      <c r="A3544" t="s">
        <v>28</v>
      </c>
      <c r="B3544" t="s">
        <v>36</v>
      </c>
      <c r="C3544" t="s">
        <v>37</v>
      </c>
      <c r="D3544" t="s">
        <v>47</v>
      </c>
      <c r="E3544" s="1">
        <v>19</v>
      </c>
      <c r="F3544" t="str">
        <f t="shared" si="55"/>
        <v>Average Per Premise1-in-2August Typical Event Day30% Cycling19</v>
      </c>
      <c r="G3544">
        <v>8.5113470000000007</v>
      </c>
      <c r="H3544">
        <v>8.5113470000000007</v>
      </c>
      <c r="I3544">
        <v>77.878600000000006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1134</v>
      </c>
      <c r="P3544" t="s">
        <v>58</v>
      </c>
      <c r="Q3544" t="s">
        <v>60</v>
      </c>
      <c r="R3544" t="s">
        <v>66</v>
      </c>
    </row>
    <row r="3545" spans="1:18" x14ac:dyDescent="0.25">
      <c r="A3545" t="s">
        <v>29</v>
      </c>
      <c r="B3545" t="s">
        <v>36</v>
      </c>
      <c r="C3545" t="s">
        <v>37</v>
      </c>
      <c r="D3545" t="s">
        <v>47</v>
      </c>
      <c r="E3545" s="1">
        <v>19</v>
      </c>
      <c r="F3545" t="str">
        <f t="shared" si="55"/>
        <v>Average Per Device1-in-2August Typical Event Day30% Cycling19</v>
      </c>
      <c r="G3545">
        <v>2.976216</v>
      </c>
      <c r="H3545">
        <v>2.976216</v>
      </c>
      <c r="I3545">
        <v>77.878600000000006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1134</v>
      </c>
      <c r="P3545" t="s">
        <v>58</v>
      </c>
      <c r="Q3545" t="s">
        <v>60</v>
      </c>
      <c r="R3545" t="s">
        <v>66</v>
      </c>
    </row>
    <row r="3546" spans="1:18" x14ac:dyDescent="0.25">
      <c r="A3546" t="s">
        <v>43</v>
      </c>
      <c r="B3546" t="s">
        <v>36</v>
      </c>
      <c r="C3546" t="s">
        <v>37</v>
      </c>
      <c r="D3546" t="s">
        <v>47</v>
      </c>
      <c r="E3546" s="1">
        <v>19</v>
      </c>
      <c r="F3546" t="str">
        <f t="shared" si="55"/>
        <v>Aggregate1-in-2August Typical Event Day30% Cycling19</v>
      </c>
      <c r="G3546">
        <v>9.6518669999999993</v>
      </c>
      <c r="H3546">
        <v>9.6518680000000003</v>
      </c>
      <c r="I3546">
        <v>77.878600000000006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1134</v>
      </c>
      <c r="P3546" t="s">
        <v>58</v>
      </c>
      <c r="Q3546" t="s">
        <v>60</v>
      </c>
      <c r="R3546" t="s">
        <v>66</v>
      </c>
    </row>
    <row r="3547" spans="1:18" x14ac:dyDescent="0.25">
      <c r="A3547" t="s">
        <v>30</v>
      </c>
      <c r="B3547" t="s">
        <v>36</v>
      </c>
      <c r="C3547" t="s">
        <v>37</v>
      </c>
      <c r="D3547" t="s">
        <v>31</v>
      </c>
      <c r="E3547" s="1">
        <v>19</v>
      </c>
      <c r="F3547" t="str">
        <f t="shared" si="55"/>
        <v>Average Per Ton1-in-2August Typical Event Day50% Cycling19</v>
      </c>
      <c r="G3547">
        <v>0.65899540000000001</v>
      </c>
      <c r="H3547">
        <v>0.65899540000000001</v>
      </c>
      <c r="I3547">
        <v>77.504499999999993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3540</v>
      </c>
      <c r="P3547" t="s">
        <v>58</v>
      </c>
      <c r="Q3547" t="s">
        <v>60</v>
      </c>
      <c r="R3547" t="s">
        <v>66</v>
      </c>
    </row>
    <row r="3548" spans="1:18" x14ac:dyDescent="0.25">
      <c r="A3548" t="s">
        <v>28</v>
      </c>
      <c r="B3548" t="s">
        <v>36</v>
      </c>
      <c r="C3548" t="s">
        <v>37</v>
      </c>
      <c r="D3548" t="s">
        <v>31</v>
      </c>
      <c r="E3548" s="1">
        <v>19</v>
      </c>
      <c r="F3548" t="str">
        <f t="shared" si="55"/>
        <v>Average Per Premise1-in-2August Typical Event Day50% Cycling19</v>
      </c>
      <c r="G3548">
        <v>5.5598919999999996</v>
      </c>
      <c r="H3548">
        <v>5.5598919999999996</v>
      </c>
      <c r="I3548">
        <v>77.504499999999993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3540</v>
      </c>
      <c r="P3548" t="s">
        <v>58</v>
      </c>
      <c r="Q3548" t="s">
        <v>60</v>
      </c>
      <c r="R3548" t="s">
        <v>66</v>
      </c>
    </row>
    <row r="3549" spans="1:18" x14ac:dyDescent="0.25">
      <c r="A3549" t="s">
        <v>29</v>
      </c>
      <c r="B3549" t="s">
        <v>36</v>
      </c>
      <c r="C3549" t="s">
        <v>37</v>
      </c>
      <c r="D3549" t="s">
        <v>31</v>
      </c>
      <c r="E3549" s="1">
        <v>19</v>
      </c>
      <c r="F3549" t="str">
        <f t="shared" si="55"/>
        <v>Average Per Device1-in-2August Typical Event Day50% Cycling19</v>
      </c>
      <c r="G3549">
        <v>2.5262509999999998</v>
      </c>
      <c r="H3549">
        <v>2.5262509999999998</v>
      </c>
      <c r="I3549">
        <v>77.504499999999993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3540</v>
      </c>
      <c r="P3549" t="s">
        <v>58</v>
      </c>
      <c r="Q3549" t="s">
        <v>60</v>
      </c>
      <c r="R3549" t="s">
        <v>66</v>
      </c>
    </row>
    <row r="3550" spans="1:18" x14ac:dyDescent="0.25">
      <c r="A3550" t="s">
        <v>43</v>
      </c>
      <c r="B3550" t="s">
        <v>36</v>
      </c>
      <c r="C3550" t="s">
        <v>37</v>
      </c>
      <c r="D3550" t="s">
        <v>31</v>
      </c>
      <c r="E3550" s="1">
        <v>19</v>
      </c>
      <c r="F3550" t="str">
        <f t="shared" si="55"/>
        <v>Aggregate1-in-2August Typical Event Day50% Cycling19</v>
      </c>
      <c r="G3550">
        <v>19.682020000000001</v>
      </c>
      <c r="H3550">
        <v>19.682020000000001</v>
      </c>
      <c r="I3550">
        <v>77.504499999999993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3540</v>
      </c>
      <c r="P3550" t="s">
        <v>58</v>
      </c>
      <c r="Q3550" t="s">
        <v>60</v>
      </c>
      <c r="R3550" t="s">
        <v>66</v>
      </c>
    </row>
    <row r="3551" spans="1:18" x14ac:dyDescent="0.25">
      <c r="A3551" t="s">
        <v>30</v>
      </c>
      <c r="B3551" t="s">
        <v>36</v>
      </c>
      <c r="C3551" t="s">
        <v>37</v>
      </c>
      <c r="D3551" t="s">
        <v>26</v>
      </c>
      <c r="E3551" s="1">
        <v>19</v>
      </c>
      <c r="F3551" t="str">
        <f t="shared" si="55"/>
        <v>Average Per Ton1-in-2August Typical Event DayAll19</v>
      </c>
      <c r="G3551">
        <v>0.68578209999999995</v>
      </c>
      <c r="H3551">
        <v>0.68578209999999995</v>
      </c>
      <c r="I3551">
        <v>77.595200000000006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4674</v>
      </c>
      <c r="P3551" t="s">
        <v>58</v>
      </c>
      <c r="Q3551" t="s">
        <v>60</v>
      </c>
    </row>
    <row r="3552" spans="1:18" x14ac:dyDescent="0.25">
      <c r="A3552" t="s">
        <v>28</v>
      </c>
      <c r="B3552" t="s">
        <v>36</v>
      </c>
      <c r="C3552" t="s">
        <v>37</v>
      </c>
      <c r="D3552" t="s">
        <v>26</v>
      </c>
      <c r="E3552" s="1">
        <v>19</v>
      </c>
      <c r="F3552" t="str">
        <f t="shared" si="55"/>
        <v>Average Per Premise1-in-2August Typical Event DayAll19</v>
      </c>
      <c r="G3552">
        <v>6.2226869999999996</v>
      </c>
      <c r="H3552">
        <v>6.2226869999999996</v>
      </c>
      <c r="I3552">
        <v>77.595200000000006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4674</v>
      </c>
      <c r="P3552" t="s">
        <v>58</v>
      </c>
      <c r="Q3552" t="s">
        <v>60</v>
      </c>
    </row>
    <row r="3553" spans="1:18" x14ac:dyDescent="0.25">
      <c r="A3553" t="s">
        <v>29</v>
      </c>
      <c r="B3553" t="s">
        <v>36</v>
      </c>
      <c r="C3553" t="s">
        <v>37</v>
      </c>
      <c r="D3553" t="s">
        <v>26</v>
      </c>
      <c r="E3553" s="1">
        <v>19</v>
      </c>
      <c r="F3553" t="str">
        <f t="shared" si="55"/>
        <v>Average Per Device1-in-2August Typical Event DayAll19</v>
      </c>
      <c r="G3553">
        <v>2.635929</v>
      </c>
      <c r="H3553">
        <v>2.635929</v>
      </c>
      <c r="I3553">
        <v>77.595200000000006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4674</v>
      </c>
      <c r="P3553" t="s">
        <v>58</v>
      </c>
      <c r="Q3553" t="s">
        <v>60</v>
      </c>
    </row>
    <row r="3554" spans="1:18" x14ac:dyDescent="0.25">
      <c r="A3554" t="s">
        <v>43</v>
      </c>
      <c r="B3554" t="s">
        <v>36</v>
      </c>
      <c r="C3554" t="s">
        <v>37</v>
      </c>
      <c r="D3554" t="s">
        <v>26</v>
      </c>
      <c r="E3554" s="1">
        <v>19</v>
      </c>
      <c r="F3554" t="str">
        <f t="shared" si="55"/>
        <v>Aggregate1-in-2August Typical Event DayAll19</v>
      </c>
      <c r="G3554">
        <v>29.08484</v>
      </c>
      <c r="H3554">
        <v>29.08484</v>
      </c>
      <c r="I3554">
        <v>77.595200000000006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4674</v>
      </c>
      <c r="P3554" t="s">
        <v>58</v>
      </c>
      <c r="Q3554" t="s">
        <v>60</v>
      </c>
    </row>
    <row r="3555" spans="1:18" x14ac:dyDescent="0.25">
      <c r="A3555" t="s">
        <v>30</v>
      </c>
      <c r="B3555" t="s">
        <v>36</v>
      </c>
      <c r="C3555" t="s">
        <v>49</v>
      </c>
      <c r="D3555" t="s">
        <v>47</v>
      </c>
      <c r="E3555" s="1">
        <v>19</v>
      </c>
      <c r="F3555" t="str">
        <f t="shared" si="55"/>
        <v>Average Per Ton1-in-2July Monthly System Peak Day30% Cycling19</v>
      </c>
      <c r="G3555">
        <v>0.76592610000000005</v>
      </c>
      <c r="H3555">
        <v>0.76592610000000005</v>
      </c>
      <c r="I3555">
        <v>76.6601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1134</v>
      </c>
      <c r="P3555" t="s">
        <v>58</v>
      </c>
      <c r="Q3555" t="s">
        <v>60</v>
      </c>
      <c r="R3555" t="s">
        <v>67</v>
      </c>
    </row>
    <row r="3556" spans="1:18" x14ac:dyDescent="0.25">
      <c r="A3556" t="s">
        <v>28</v>
      </c>
      <c r="B3556" t="s">
        <v>36</v>
      </c>
      <c r="C3556" t="s">
        <v>49</v>
      </c>
      <c r="D3556" t="s">
        <v>47</v>
      </c>
      <c r="E3556" s="1">
        <v>19</v>
      </c>
      <c r="F3556" t="str">
        <f t="shared" si="55"/>
        <v>Average Per Premise1-in-2July Monthly System Peak Day30% Cycling19</v>
      </c>
      <c r="G3556">
        <v>8.4728049999999993</v>
      </c>
      <c r="H3556">
        <v>8.4728049999999993</v>
      </c>
      <c r="I3556">
        <v>76.6601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1134</v>
      </c>
      <c r="P3556" t="s">
        <v>58</v>
      </c>
      <c r="Q3556" t="s">
        <v>60</v>
      </c>
      <c r="R3556" t="s">
        <v>67</v>
      </c>
    </row>
    <row r="3557" spans="1:18" x14ac:dyDescent="0.25">
      <c r="A3557" t="s">
        <v>29</v>
      </c>
      <c r="B3557" t="s">
        <v>36</v>
      </c>
      <c r="C3557" t="s">
        <v>49</v>
      </c>
      <c r="D3557" t="s">
        <v>47</v>
      </c>
      <c r="E3557" s="1">
        <v>19</v>
      </c>
      <c r="F3557" t="str">
        <f t="shared" si="55"/>
        <v>Average Per Device1-in-2July Monthly System Peak Day30% Cycling19</v>
      </c>
      <c r="G3557">
        <v>2.9627379999999999</v>
      </c>
      <c r="H3557">
        <v>2.9627379999999999</v>
      </c>
      <c r="I3557">
        <v>76.6601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1134</v>
      </c>
      <c r="P3557" t="s">
        <v>58</v>
      </c>
      <c r="Q3557" t="s">
        <v>60</v>
      </c>
      <c r="R3557" t="s">
        <v>67</v>
      </c>
    </row>
    <row r="3558" spans="1:18" x14ac:dyDescent="0.25">
      <c r="A3558" t="s">
        <v>43</v>
      </c>
      <c r="B3558" t="s">
        <v>36</v>
      </c>
      <c r="C3558" t="s">
        <v>49</v>
      </c>
      <c r="D3558" t="s">
        <v>47</v>
      </c>
      <c r="E3558" s="1">
        <v>19</v>
      </c>
      <c r="F3558" t="str">
        <f t="shared" si="55"/>
        <v>Aggregate1-in-2July Monthly System Peak Day30% Cycling19</v>
      </c>
      <c r="G3558">
        <v>9.6081610000000008</v>
      </c>
      <c r="H3558">
        <v>9.6081610000000008</v>
      </c>
      <c r="I3558">
        <v>76.6601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1134</v>
      </c>
      <c r="P3558" t="s">
        <v>58</v>
      </c>
      <c r="Q3558" t="s">
        <v>60</v>
      </c>
      <c r="R3558" t="s">
        <v>67</v>
      </c>
    </row>
    <row r="3559" spans="1:18" x14ac:dyDescent="0.25">
      <c r="A3559" t="s">
        <v>30</v>
      </c>
      <c r="B3559" t="s">
        <v>36</v>
      </c>
      <c r="C3559" t="s">
        <v>49</v>
      </c>
      <c r="D3559" t="s">
        <v>31</v>
      </c>
      <c r="E3559" s="1">
        <v>19</v>
      </c>
      <c r="F3559" t="str">
        <f t="shared" si="55"/>
        <v>Average Per Ton1-in-2July Monthly System Peak Day50% Cycling19</v>
      </c>
      <c r="G3559">
        <v>0.65082700000000004</v>
      </c>
      <c r="H3559">
        <v>0.65082700000000004</v>
      </c>
      <c r="I3559">
        <v>76.214100000000002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3540</v>
      </c>
      <c r="P3559" t="s">
        <v>58</v>
      </c>
      <c r="Q3559" t="s">
        <v>60</v>
      </c>
      <c r="R3559" t="s">
        <v>67</v>
      </c>
    </row>
    <row r="3560" spans="1:18" x14ac:dyDescent="0.25">
      <c r="A3560" t="s">
        <v>28</v>
      </c>
      <c r="B3560" t="s">
        <v>36</v>
      </c>
      <c r="C3560" t="s">
        <v>49</v>
      </c>
      <c r="D3560" t="s">
        <v>31</v>
      </c>
      <c r="E3560" s="1">
        <v>19</v>
      </c>
      <c r="F3560" t="str">
        <f t="shared" si="55"/>
        <v>Average Per Premise1-in-2July Monthly System Peak Day50% Cycling19</v>
      </c>
      <c r="G3560">
        <v>5.4909759999999999</v>
      </c>
      <c r="H3560">
        <v>5.4909759999999999</v>
      </c>
      <c r="I3560">
        <v>76.214100000000002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3540</v>
      </c>
      <c r="P3560" t="s">
        <v>58</v>
      </c>
      <c r="Q3560" t="s">
        <v>60</v>
      </c>
      <c r="R3560" t="s">
        <v>67</v>
      </c>
    </row>
    <row r="3561" spans="1:18" x14ac:dyDescent="0.25">
      <c r="A3561" t="s">
        <v>29</v>
      </c>
      <c r="B3561" t="s">
        <v>36</v>
      </c>
      <c r="C3561" t="s">
        <v>49</v>
      </c>
      <c r="D3561" t="s">
        <v>31</v>
      </c>
      <c r="E3561" s="1">
        <v>19</v>
      </c>
      <c r="F3561" t="str">
        <f t="shared" si="55"/>
        <v>Average Per Device1-in-2July Monthly System Peak Day50% Cycling19</v>
      </c>
      <c r="G3561">
        <v>2.4949370000000002</v>
      </c>
      <c r="H3561">
        <v>2.4949370000000002</v>
      </c>
      <c r="I3561">
        <v>76.214100000000002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3540</v>
      </c>
      <c r="P3561" t="s">
        <v>58</v>
      </c>
      <c r="Q3561" t="s">
        <v>60</v>
      </c>
      <c r="R3561" t="s">
        <v>67</v>
      </c>
    </row>
    <row r="3562" spans="1:18" x14ac:dyDescent="0.25">
      <c r="A3562" t="s">
        <v>43</v>
      </c>
      <c r="B3562" t="s">
        <v>36</v>
      </c>
      <c r="C3562" t="s">
        <v>49</v>
      </c>
      <c r="D3562" t="s">
        <v>31</v>
      </c>
      <c r="E3562" s="1">
        <v>19</v>
      </c>
      <c r="F3562" t="str">
        <f t="shared" si="55"/>
        <v>Aggregate1-in-2July Monthly System Peak Day50% Cycling19</v>
      </c>
      <c r="G3562">
        <v>19.43805</v>
      </c>
      <c r="H3562">
        <v>19.43805</v>
      </c>
      <c r="I3562">
        <v>76.214100000000002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3540</v>
      </c>
      <c r="P3562" t="s">
        <v>58</v>
      </c>
      <c r="Q3562" t="s">
        <v>60</v>
      </c>
      <c r="R3562" t="s">
        <v>67</v>
      </c>
    </row>
    <row r="3563" spans="1:18" x14ac:dyDescent="0.25">
      <c r="A3563" t="s">
        <v>30</v>
      </c>
      <c r="B3563" t="s">
        <v>36</v>
      </c>
      <c r="C3563" t="s">
        <v>49</v>
      </c>
      <c r="D3563" t="s">
        <v>26</v>
      </c>
      <c r="E3563" s="1">
        <v>19</v>
      </c>
      <c r="F3563" t="str">
        <f t="shared" si="55"/>
        <v>Average Per Ton1-in-2July Monthly System Peak DayAll19</v>
      </c>
      <c r="G3563">
        <v>0.67875010000000002</v>
      </c>
      <c r="H3563">
        <v>0.67875010000000002</v>
      </c>
      <c r="I3563">
        <v>76.322299999999998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4674</v>
      </c>
      <c r="P3563" t="s">
        <v>58</v>
      </c>
      <c r="Q3563" t="s">
        <v>60</v>
      </c>
    </row>
    <row r="3564" spans="1:18" x14ac:dyDescent="0.25">
      <c r="A3564" t="s">
        <v>28</v>
      </c>
      <c r="B3564" t="s">
        <v>36</v>
      </c>
      <c r="C3564" t="s">
        <v>49</v>
      </c>
      <c r="D3564" t="s">
        <v>26</v>
      </c>
      <c r="E3564" s="1">
        <v>19</v>
      </c>
      <c r="F3564" t="str">
        <f t="shared" si="55"/>
        <v>Average Per Premise1-in-2July Monthly System Peak DayAll19</v>
      </c>
      <c r="G3564">
        <v>6.1588799999999999</v>
      </c>
      <c r="H3564">
        <v>6.1588799999999999</v>
      </c>
      <c r="I3564">
        <v>76.322299999999998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4674</v>
      </c>
      <c r="P3564" t="s">
        <v>58</v>
      </c>
      <c r="Q3564" t="s">
        <v>60</v>
      </c>
    </row>
    <row r="3565" spans="1:18" x14ac:dyDescent="0.25">
      <c r="A3565" t="s">
        <v>29</v>
      </c>
      <c r="B3565" t="s">
        <v>36</v>
      </c>
      <c r="C3565" t="s">
        <v>49</v>
      </c>
      <c r="D3565" t="s">
        <v>26</v>
      </c>
      <c r="E3565" s="1">
        <v>19</v>
      </c>
      <c r="F3565" t="str">
        <f t="shared" si="55"/>
        <v>Average Per Device1-in-2July Monthly System Peak DayAll19</v>
      </c>
      <c r="G3565">
        <v>2.6089000000000002</v>
      </c>
      <c r="H3565">
        <v>2.6089000000000002</v>
      </c>
      <c r="I3565">
        <v>76.322299999999998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4674</v>
      </c>
      <c r="P3565" t="s">
        <v>58</v>
      </c>
      <c r="Q3565" t="s">
        <v>60</v>
      </c>
    </row>
    <row r="3566" spans="1:18" x14ac:dyDescent="0.25">
      <c r="A3566" t="s">
        <v>43</v>
      </c>
      <c r="B3566" t="s">
        <v>36</v>
      </c>
      <c r="C3566" t="s">
        <v>49</v>
      </c>
      <c r="D3566" t="s">
        <v>26</v>
      </c>
      <c r="E3566" s="1">
        <v>19</v>
      </c>
      <c r="F3566" t="str">
        <f t="shared" si="55"/>
        <v>Aggregate1-in-2July Monthly System Peak DayAll19</v>
      </c>
      <c r="G3566">
        <v>28.7866</v>
      </c>
      <c r="H3566">
        <v>28.7866</v>
      </c>
      <c r="I3566">
        <v>76.322299999999998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4674</v>
      </c>
      <c r="P3566" t="s">
        <v>58</v>
      </c>
      <c r="Q3566" t="s">
        <v>60</v>
      </c>
    </row>
    <row r="3567" spans="1:18" x14ac:dyDescent="0.25">
      <c r="A3567" t="s">
        <v>30</v>
      </c>
      <c r="B3567" t="s">
        <v>36</v>
      </c>
      <c r="C3567" t="s">
        <v>50</v>
      </c>
      <c r="D3567" t="s">
        <v>47</v>
      </c>
      <c r="E3567" s="1">
        <v>19</v>
      </c>
      <c r="F3567" t="str">
        <f t="shared" si="55"/>
        <v>Average Per Ton1-in-2June Monthly System Peak Day30% Cycling19</v>
      </c>
      <c r="G3567">
        <v>0.73006870000000001</v>
      </c>
      <c r="H3567">
        <v>0.73006870000000001</v>
      </c>
      <c r="I3567">
        <v>72.924499999999995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1134</v>
      </c>
      <c r="P3567" t="s">
        <v>58</v>
      </c>
      <c r="Q3567" t="s">
        <v>60</v>
      </c>
      <c r="R3567" t="s">
        <v>68</v>
      </c>
    </row>
    <row r="3568" spans="1:18" x14ac:dyDescent="0.25">
      <c r="A3568" t="s">
        <v>28</v>
      </c>
      <c r="B3568" t="s">
        <v>36</v>
      </c>
      <c r="C3568" t="s">
        <v>50</v>
      </c>
      <c r="D3568" t="s">
        <v>47</v>
      </c>
      <c r="E3568" s="1">
        <v>19</v>
      </c>
      <c r="F3568" t="str">
        <f t="shared" si="55"/>
        <v>Average Per Premise1-in-2June Monthly System Peak Day30% Cycling19</v>
      </c>
      <c r="G3568">
        <v>8.0761439999999993</v>
      </c>
      <c r="H3568">
        <v>8.0761430000000001</v>
      </c>
      <c r="I3568">
        <v>72.924499999999995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1134</v>
      </c>
      <c r="P3568" t="s">
        <v>58</v>
      </c>
      <c r="Q3568" t="s">
        <v>60</v>
      </c>
      <c r="R3568" t="s">
        <v>68</v>
      </c>
    </row>
    <row r="3569" spans="1:18" x14ac:dyDescent="0.25">
      <c r="A3569" t="s">
        <v>29</v>
      </c>
      <c r="B3569" t="s">
        <v>36</v>
      </c>
      <c r="C3569" t="s">
        <v>50</v>
      </c>
      <c r="D3569" t="s">
        <v>47</v>
      </c>
      <c r="E3569" s="1">
        <v>19</v>
      </c>
      <c r="F3569" t="str">
        <f t="shared" si="55"/>
        <v>Average Per Device1-in-2June Monthly System Peak Day30% Cycling19</v>
      </c>
      <c r="G3569">
        <v>2.8240349999999999</v>
      </c>
      <c r="H3569">
        <v>2.8240349999999999</v>
      </c>
      <c r="I3569">
        <v>72.924499999999995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1134</v>
      </c>
      <c r="P3569" t="s">
        <v>58</v>
      </c>
      <c r="Q3569" t="s">
        <v>60</v>
      </c>
      <c r="R3569" t="s">
        <v>68</v>
      </c>
    </row>
    <row r="3570" spans="1:18" x14ac:dyDescent="0.25">
      <c r="A3570" t="s">
        <v>43</v>
      </c>
      <c r="B3570" t="s">
        <v>36</v>
      </c>
      <c r="C3570" t="s">
        <v>50</v>
      </c>
      <c r="D3570" t="s">
        <v>47</v>
      </c>
      <c r="E3570" s="1">
        <v>19</v>
      </c>
      <c r="F3570" t="str">
        <f t="shared" si="55"/>
        <v>Aggregate1-in-2June Monthly System Peak Day30% Cycling19</v>
      </c>
      <c r="G3570">
        <v>9.1583469999999991</v>
      </c>
      <c r="H3570">
        <v>9.1583469999999991</v>
      </c>
      <c r="I3570">
        <v>72.924499999999995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1134</v>
      </c>
      <c r="P3570" t="s">
        <v>58</v>
      </c>
      <c r="Q3570" t="s">
        <v>60</v>
      </c>
      <c r="R3570" t="s">
        <v>68</v>
      </c>
    </row>
    <row r="3571" spans="1:18" x14ac:dyDescent="0.25">
      <c r="A3571" t="s">
        <v>30</v>
      </c>
      <c r="B3571" t="s">
        <v>36</v>
      </c>
      <c r="C3571" t="s">
        <v>50</v>
      </c>
      <c r="D3571" t="s">
        <v>31</v>
      </c>
      <c r="E3571" s="1">
        <v>19</v>
      </c>
      <c r="F3571" t="str">
        <f t="shared" si="55"/>
        <v>Average Per Ton1-in-2June Monthly System Peak Day50% Cycling19</v>
      </c>
      <c r="G3571">
        <v>0.58687789999999995</v>
      </c>
      <c r="H3571">
        <v>0.58687789999999995</v>
      </c>
      <c r="I3571">
        <v>72.622799999999998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3540</v>
      </c>
      <c r="P3571" t="s">
        <v>58</v>
      </c>
      <c r="Q3571" t="s">
        <v>60</v>
      </c>
      <c r="R3571" t="s">
        <v>68</v>
      </c>
    </row>
    <row r="3572" spans="1:18" x14ac:dyDescent="0.25">
      <c r="A3572" t="s">
        <v>28</v>
      </c>
      <c r="B3572" t="s">
        <v>36</v>
      </c>
      <c r="C3572" t="s">
        <v>50</v>
      </c>
      <c r="D3572" t="s">
        <v>31</v>
      </c>
      <c r="E3572" s="1">
        <v>19</v>
      </c>
      <c r="F3572" t="str">
        <f t="shared" si="55"/>
        <v>Average Per Premise1-in-2June Monthly System Peak Day50% Cycling19</v>
      </c>
      <c r="G3572">
        <v>4.9514420000000001</v>
      </c>
      <c r="H3572">
        <v>4.9514420000000001</v>
      </c>
      <c r="I3572">
        <v>72.622799999999998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3540</v>
      </c>
      <c r="P3572" t="s">
        <v>58</v>
      </c>
      <c r="Q3572" t="s">
        <v>60</v>
      </c>
      <c r="R3572" t="s">
        <v>68</v>
      </c>
    </row>
    <row r="3573" spans="1:18" x14ac:dyDescent="0.25">
      <c r="A3573" t="s">
        <v>29</v>
      </c>
      <c r="B3573" t="s">
        <v>36</v>
      </c>
      <c r="C3573" t="s">
        <v>50</v>
      </c>
      <c r="D3573" t="s">
        <v>31</v>
      </c>
      <c r="E3573" s="1">
        <v>19</v>
      </c>
      <c r="F3573" t="str">
        <f t="shared" si="55"/>
        <v>Average Per Device1-in-2June Monthly System Peak Day50% Cycling19</v>
      </c>
      <c r="G3573">
        <v>2.2497889999999998</v>
      </c>
      <c r="H3573">
        <v>2.2497889999999998</v>
      </c>
      <c r="I3573">
        <v>72.622799999999998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3540</v>
      </c>
      <c r="P3573" t="s">
        <v>58</v>
      </c>
      <c r="Q3573" t="s">
        <v>60</v>
      </c>
      <c r="R3573" t="s">
        <v>68</v>
      </c>
    </row>
    <row r="3574" spans="1:18" x14ac:dyDescent="0.25">
      <c r="A3574" t="s">
        <v>43</v>
      </c>
      <c r="B3574" t="s">
        <v>36</v>
      </c>
      <c r="C3574" t="s">
        <v>50</v>
      </c>
      <c r="D3574" t="s">
        <v>31</v>
      </c>
      <c r="E3574" s="1">
        <v>19</v>
      </c>
      <c r="F3574" t="str">
        <f t="shared" si="55"/>
        <v>Aggregate1-in-2June Monthly System Peak Day50% Cycling19</v>
      </c>
      <c r="G3574">
        <v>17.528099999999998</v>
      </c>
      <c r="H3574">
        <v>17.528099999999998</v>
      </c>
      <c r="I3574">
        <v>72.622799999999998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3540</v>
      </c>
      <c r="P3574" t="s">
        <v>58</v>
      </c>
      <c r="Q3574" t="s">
        <v>60</v>
      </c>
      <c r="R3574" t="s">
        <v>68</v>
      </c>
    </row>
    <row r="3575" spans="1:18" x14ac:dyDescent="0.25">
      <c r="A3575" t="s">
        <v>30</v>
      </c>
      <c r="B3575" t="s">
        <v>36</v>
      </c>
      <c r="C3575" t="s">
        <v>50</v>
      </c>
      <c r="D3575" t="s">
        <v>26</v>
      </c>
      <c r="E3575" s="1">
        <v>19</v>
      </c>
      <c r="F3575" t="str">
        <f t="shared" si="55"/>
        <v>Average Per Ton1-in-2June Monthly System Peak DayAll19</v>
      </c>
      <c r="G3575">
        <v>0.62161599999999995</v>
      </c>
      <c r="H3575">
        <v>0.62161599999999995</v>
      </c>
      <c r="I3575">
        <v>72.695999999999998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4674</v>
      </c>
      <c r="P3575" t="s">
        <v>58</v>
      </c>
      <c r="Q3575" t="s">
        <v>60</v>
      </c>
    </row>
    <row r="3576" spans="1:18" x14ac:dyDescent="0.25">
      <c r="A3576" t="s">
        <v>28</v>
      </c>
      <c r="B3576" t="s">
        <v>36</v>
      </c>
      <c r="C3576" t="s">
        <v>50</v>
      </c>
      <c r="D3576" t="s">
        <v>26</v>
      </c>
      <c r="E3576" s="1">
        <v>19</v>
      </c>
      <c r="F3576" t="str">
        <f t="shared" si="55"/>
        <v>Average Per Premise1-in-2June Monthly System Peak DayAll19</v>
      </c>
      <c r="G3576">
        <v>5.6404529999999999</v>
      </c>
      <c r="H3576">
        <v>5.6404529999999999</v>
      </c>
      <c r="I3576">
        <v>72.695999999999998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4674</v>
      </c>
      <c r="P3576" t="s">
        <v>58</v>
      </c>
      <c r="Q3576" t="s">
        <v>60</v>
      </c>
    </row>
    <row r="3577" spans="1:18" x14ac:dyDescent="0.25">
      <c r="A3577" t="s">
        <v>29</v>
      </c>
      <c r="B3577" t="s">
        <v>36</v>
      </c>
      <c r="C3577" t="s">
        <v>50</v>
      </c>
      <c r="D3577" t="s">
        <v>26</v>
      </c>
      <c r="E3577" s="1">
        <v>19</v>
      </c>
      <c r="F3577" t="str">
        <f t="shared" si="55"/>
        <v>Average Per Device1-in-2June Monthly System Peak DayAll19</v>
      </c>
      <c r="G3577">
        <v>2.3892950000000002</v>
      </c>
      <c r="H3577">
        <v>2.3892950000000002</v>
      </c>
      <c r="I3577">
        <v>72.695999999999998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4674</v>
      </c>
      <c r="P3577" t="s">
        <v>58</v>
      </c>
      <c r="Q3577" t="s">
        <v>60</v>
      </c>
    </row>
    <row r="3578" spans="1:18" x14ac:dyDescent="0.25">
      <c r="A3578" t="s">
        <v>43</v>
      </c>
      <c r="B3578" t="s">
        <v>36</v>
      </c>
      <c r="C3578" t="s">
        <v>50</v>
      </c>
      <c r="D3578" t="s">
        <v>26</v>
      </c>
      <c r="E3578" s="1">
        <v>19</v>
      </c>
      <c r="F3578" t="str">
        <f t="shared" si="55"/>
        <v>Aggregate1-in-2June Monthly System Peak DayAll19</v>
      </c>
      <c r="G3578">
        <v>26.363479999999999</v>
      </c>
      <c r="H3578">
        <v>26.363479999999999</v>
      </c>
      <c r="I3578">
        <v>72.695999999999998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4674</v>
      </c>
      <c r="P3578" t="s">
        <v>58</v>
      </c>
      <c r="Q3578" t="s">
        <v>60</v>
      </c>
    </row>
    <row r="3579" spans="1:18" x14ac:dyDescent="0.25">
      <c r="A3579" t="s">
        <v>30</v>
      </c>
      <c r="B3579" t="s">
        <v>36</v>
      </c>
      <c r="C3579" t="s">
        <v>51</v>
      </c>
      <c r="D3579" t="s">
        <v>47</v>
      </c>
      <c r="E3579" s="1">
        <v>19</v>
      </c>
      <c r="F3579" t="str">
        <f t="shared" si="55"/>
        <v>Average Per Ton1-in-2May Monthly System Peak Day30% Cycling19</v>
      </c>
      <c r="G3579">
        <v>0.72878100000000001</v>
      </c>
      <c r="H3579">
        <v>0.72878100000000001</v>
      </c>
      <c r="I3579">
        <v>71.874499999999998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1134</v>
      </c>
      <c r="P3579" t="s">
        <v>58</v>
      </c>
      <c r="Q3579" t="s">
        <v>60</v>
      </c>
      <c r="R3579" t="s">
        <v>69</v>
      </c>
    </row>
    <row r="3580" spans="1:18" x14ac:dyDescent="0.25">
      <c r="A3580" t="s">
        <v>28</v>
      </c>
      <c r="B3580" t="s">
        <v>36</v>
      </c>
      <c r="C3580" t="s">
        <v>51</v>
      </c>
      <c r="D3580" t="s">
        <v>47</v>
      </c>
      <c r="E3580" s="1">
        <v>19</v>
      </c>
      <c r="F3580" t="str">
        <f t="shared" si="55"/>
        <v>Average Per Premise1-in-2May Monthly System Peak Day30% Cycling19</v>
      </c>
      <c r="G3580">
        <v>8.0618990000000004</v>
      </c>
      <c r="H3580">
        <v>8.0618990000000004</v>
      </c>
      <c r="I3580">
        <v>71.874499999999998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1134</v>
      </c>
      <c r="P3580" t="s">
        <v>58</v>
      </c>
      <c r="Q3580" t="s">
        <v>60</v>
      </c>
      <c r="R3580" t="s">
        <v>69</v>
      </c>
    </row>
    <row r="3581" spans="1:18" x14ac:dyDescent="0.25">
      <c r="A3581" t="s">
        <v>29</v>
      </c>
      <c r="B3581" t="s">
        <v>36</v>
      </c>
      <c r="C3581" t="s">
        <v>51</v>
      </c>
      <c r="D3581" t="s">
        <v>47</v>
      </c>
      <c r="E3581" s="1">
        <v>19</v>
      </c>
      <c r="F3581" t="str">
        <f t="shared" si="55"/>
        <v>Average Per Device1-in-2May Monthly System Peak Day30% Cycling19</v>
      </c>
      <c r="G3581">
        <v>2.8190539999999999</v>
      </c>
      <c r="H3581">
        <v>2.8190539999999999</v>
      </c>
      <c r="I3581">
        <v>71.874499999999998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1134</v>
      </c>
      <c r="P3581" t="s">
        <v>58</v>
      </c>
      <c r="Q3581" t="s">
        <v>60</v>
      </c>
      <c r="R3581" t="s">
        <v>69</v>
      </c>
    </row>
    <row r="3582" spans="1:18" x14ac:dyDescent="0.25">
      <c r="A3582" t="s">
        <v>43</v>
      </c>
      <c r="B3582" t="s">
        <v>36</v>
      </c>
      <c r="C3582" t="s">
        <v>51</v>
      </c>
      <c r="D3582" t="s">
        <v>47</v>
      </c>
      <c r="E3582" s="1">
        <v>19</v>
      </c>
      <c r="F3582" t="str">
        <f t="shared" si="55"/>
        <v>Aggregate1-in-2May Monthly System Peak Day30% Cycling19</v>
      </c>
      <c r="G3582">
        <v>9.1421930000000007</v>
      </c>
      <c r="H3582">
        <v>9.1421930000000007</v>
      </c>
      <c r="I3582">
        <v>71.874499999999998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1134</v>
      </c>
      <c r="P3582" t="s">
        <v>58</v>
      </c>
      <c r="Q3582" t="s">
        <v>60</v>
      </c>
      <c r="R3582" t="s">
        <v>69</v>
      </c>
    </row>
    <row r="3583" spans="1:18" x14ac:dyDescent="0.25">
      <c r="A3583" t="s">
        <v>30</v>
      </c>
      <c r="B3583" t="s">
        <v>36</v>
      </c>
      <c r="C3583" t="s">
        <v>51</v>
      </c>
      <c r="D3583" t="s">
        <v>31</v>
      </c>
      <c r="E3583" s="1">
        <v>19</v>
      </c>
      <c r="F3583" t="str">
        <f t="shared" si="55"/>
        <v>Average Per Ton1-in-2May Monthly System Peak Day50% Cycling19</v>
      </c>
      <c r="G3583">
        <v>0.58211880000000005</v>
      </c>
      <c r="H3583">
        <v>0.58211880000000005</v>
      </c>
      <c r="I3583">
        <v>71.628900000000002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3540</v>
      </c>
      <c r="P3583" t="s">
        <v>58</v>
      </c>
      <c r="Q3583" t="s">
        <v>60</v>
      </c>
      <c r="R3583" t="s">
        <v>69</v>
      </c>
    </row>
    <row r="3584" spans="1:18" x14ac:dyDescent="0.25">
      <c r="A3584" t="s">
        <v>28</v>
      </c>
      <c r="B3584" t="s">
        <v>36</v>
      </c>
      <c r="C3584" t="s">
        <v>51</v>
      </c>
      <c r="D3584" t="s">
        <v>31</v>
      </c>
      <c r="E3584" s="1">
        <v>19</v>
      </c>
      <c r="F3584" t="str">
        <f t="shared" si="55"/>
        <v>Average Per Premise1-in-2May Monthly System Peak Day50% Cycling19</v>
      </c>
      <c r="G3584">
        <v>4.9112900000000002</v>
      </c>
      <c r="H3584">
        <v>4.9112900000000002</v>
      </c>
      <c r="I3584">
        <v>71.628900000000002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3540</v>
      </c>
      <c r="P3584" t="s">
        <v>58</v>
      </c>
      <c r="Q3584" t="s">
        <v>60</v>
      </c>
      <c r="R3584" t="s">
        <v>69</v>
      </c>
    </row>
    <row r="3585" spans="1:18" x14ac:dyDescent="0.25">
      <c r="A3585" t="s">
        <v>29</v>
      </c>
      <c r="B3585" t="s">
        <v>36</v>
      </c>
      <c r="C3585" t="s">
        <v>51</v>
      </c>
      <c r="D3585" t="s">
        <v>31</v>
      </c>
      <c r="E3585" s="1">
        <v>19</v>
      </c>
      <c r="F3585" t="str">
        <f t="shared" si="55"/>
        <v>Average Per Device1-in-2May Monthly System Peak Day50% Cycling19</v>
      </c>
      <c r="G3585">
        <v>2.2315450000000001</v>
      </c>
      <c r="H3585">
        <v>2.2315450000000001</v>
      </c>
      <c r="I3585">
        <v>71.628900000000002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3540</v>
      </c>
      <c r="P3585" t="s">
        <v>58</v>
      </c>
      <c r="Q3585" t="s">
        <v>60</v>
      </c>
      <c r="R3585" t="s">
        <v>69</v>
      </c>
    </row>
    <row r="3586" spans="1:18" x14ac:dyDescent="0.25">
      <c r="A3586" t="s">
        <v>43</v>
      </c>
      <c r="B3586" t="s">
        <v>36</v>
      </c>
      <c r="C3586" t="s">
        <v>51</v>
      </c>
      <c r="D3586" t="s">
        <v>31</v>
      </c>
      <c r="E3586" s="1">
        <v>19</v>
      </c>
      <c r="F3586" t="str">
        <f t="shared" si="55"/>
        <v>Aggregate1-in-2May Monthly System Peak Day50% Cycling19</v>
      </c>
      <c r="G3586">
        <v>17.38597</v>
      </c>
      <c r="H3586">
        <v>17.38597</v>
      </c>
      <c r="I3586">
        <v>71.628900000000002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3540</v>
      </c>
      <c r="P3586" t="s">
        <v>58</v>
      </c>
      <c r="Q3586" t="s">
        <v>60</v>
      </c>
      <c r="R3586" t="s">
        <v>69</v>
      </c>
    </row>
    <row r="3587" spans="1:18" x14ac:dyDescent="0.25">
      <c r="A3587" t="s">
        <v>30</v>
      </c>
      <c r="B3587" t="s">
        <v>36</v>
      </c>
      <c r="C3587" t="s">
        <v>51</v>
      </c>
      <c r="D3587" t="s">
        <v>26</v>
      </c>
      <c r="E3587" s="1">
        <v>19</v>
      </c>
      <c r="F3587" t="str">
        <f t="shared" ref="F3587:F3650" si="56">CONCATENATE(A3587,B3587,C3587,D3587,E3587)</f>
        <v>Average Per Ton1-in-2May Monthly System Peak DayAll19</v>
      </c>
      <c r="G3587">
        <v>0.617699</v>
      </c>
      <c r="H3587">
        <v>0.61769909999999995</v>
      </c>
      <c r="I3587">
        <v>71.688500000000005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4674</v>
      </c>
      <c r="P3587" t="s">
        <v>58</v>
      </c>
      <c r="Q3587" t="s">
        <v>60</v>
      </c>
    </row>
    <row r="3588" spans="1:18" x14ac:dyDescent="0.25">
      <c r="A3588" t="s">
        <v>28</v>
      </c>
      <c r="B3588" t="s">
        <v>36</v>
      </c>
      <c r="C3588" t="s">
        <v>51</v>
      </c>
      <c r="D3588" t="s">
        <v>26</v>
      </c>
      <c r="E3588" s="1">
        <v>19</v>
      </c>
      <c r="F3588" t="str">
        <f t="shared" si="56"/>
        <v>Average Per Premise1-in-2May Monthly System Peak DayAll19</v>
      </c>
      <c r="G3588">
        <v>5.6049119999999997</v>
      </c>
      <c r="H3588">
        <v>5.6049119999999997</v>
      </c>
      <c r="I3588">
        <v>71.688500000000005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4674</v>
      </c>
      <c r="P3588" t="s">
        <v>58</v>
      </c>
      <c r="Q3588" t="s">
        <v>60</v>
      </c>
    </row>
    <row r="3589" spans="1:18" x14ac:dyDescent="0.25">
      <c r="A3589" t="s">
        <v>29</v>
      </c>
      <c r="B3589" t="s">
        <v>36</v>
      </c>
      <c r="C3589" t="s">
        <v>51</v>
      </c>
      <c r="D3589" t="s">
        <v>26</v>
      </c>
      <c r="E3589" s="1">
        <v>19</v>
      </c>
      <c r="F3589" t="str">
        <f t="shared" si="56"/>
        <v>Average Per Device1-in-2May Monthly System Peak DayAll19</v>
      </c>
      <c r="G3589">
        <v>2.3742390000000002</v>
      </c>
      <c r="H3589">
        <v>2.3742390000000002</v>
      </c>
      <c r="I3589">
        <v>71.688500000000005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4674</v>
      </c>
      <c r="P3589" t="s">
        <v>58</v>
      </c>
      <c r="Q3589" t="s">
        <v>60</v>
      </c>
    </row>
    <row r="3590" spans="1:18" x14ac:dyDescent="0.25">
      <c r="A3590" t="s">
        <v>43</v>
      </c>
      <c r="B3590" t="s">
        <v>36</v>
      </c>
      <c r="C3590" t="s">
        <v>51</v>
      </c>
      <c r="D3590" t="s">
        <v>26</v>
      </c>
      <c r="E3590" s="1">
        <v>19</v>
      </c>
      <c r="F3590" t="str">
        <f t="shared" si="56"/>
        <v>Aggregate1-in-2May Monthly System Peak DayAll19</v>
      </c>
      <c r="G3590">
        <v>26.19736</v>
      </c>
      <c r="H3590">
        <v>26.19736</v>
      </c>
      <c r="I3590">
        <v>71.688500000000005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4674</v>
      </c>
      <c r="P3590" t="s">
        <v>58</v>
      </c>
      <c r="Q3590" t="s">
        <v>60</v>
      </c>
    </row>
    <row r="3591" spans="1:18" x14ac:dyDescent="0.25">
      <c r="A3591" t="s">
        <v>30</v>
      </c>
      <c r="B3591" t="s">
        <v>36</v>
      </c>
      <c r="C3591" t="s">
        <v>52</v>
      </c>
      <c r="D3591" t="s">
        <v>47</v>
      </c>
      <c r="E3591" s="1">
        <v>19</v>
      </c>
      <c r="F3591" t="str">
        <f t="shared" si="56"/>
        <v>Average Per Ton1-in-2October Monthly System Peak Day30% Cycling19</v>
      </c>
      <c r="G3591">
        <v>0.75536479999999995</v>
      </c>
      <c r="H3591">
        <v>0.75536479999999995</v>
      </c>
      <c r="I3591">
        <v>75.973500000000001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1134</v>
      </c>
      <c r="P3591" t="s">
        <v>58</v>
      </c>
      <c r="Q3591" t="s">
        <v>60</v>
      </c>
      <c r="R3591" t="s">
        <v>70</v>
      </c>
    </row>
    <row r="3592" spans="1:18" x14ac:dyDescent="0.25">
      <c r="A3592" t="s">
        <v>28</v>
      </c>
      <c r="B3592" t="s">
        <v>36</v>
      </c>
      <c r="C3592" t="s">
        <v>52</v>
      </c>
      <c r="D3592" t="s">
        <v>47</v>
      </c>
      <c r="E3592" s="1">
        <v>19</v>
      </c>
      <c r="F3592" t="str">
        <f t="shared" si="56"/>
        <v>Average Per Premise1-in-2October Monthly System Peak Day30% Cycling19</v>
      </c>
      <c r="G3592">
        <v>8.3559730000000005</v>
      </c>
      <c r="H3592">
        <v>8.3559730000000005</v>
      </c>
      <c r="I3592">
        <v>75.973500000000001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1134</v>
      </c>
      <c r="P3592" t="s">
        <v>58</v>
      </c>
      <c r="Q3592" t="s">
        <v>60</v>
      </c>
      <c r="R3592" t="s">
        <v>70</v>
      </c>
    </row>
    <row r="3593" spans="1:18" x14ac:dyDescent="0.25">
      <c r="A3593" t="s">
        <v>29</v>
      </c>
      <c r="B3593" t="s">
        <v>36</v>
      </c>
      <c r="C3593" t="s">
        <v>52</v>
      </c>
      <c r="D3593" t="s">
        <v>47</v>
      </c>
      <c r="E3593" s="1">
        <v>19</v>
      </c>
      <c r="F3593" t="str">
        <f t="shared" si="56"/>
        <v>Average Per Device1-in-2October Monthly System Peak Day30% Cycling19</v>
      </c>
      <c r="G3593">
        <v>2.9218850000000001</v>
      </c>
      <c r="H3593">
        <v>2.9218850000000001</v>
      </c>
      <c r="I3593">
        <v>75.973500000000001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1134</v>
      </c>
      <c r="P3593" t="s">
        <v>58</v>
      </c>
      <c r="Q3593" t="s">
        <v>60</v>
      </c>
      <c r="R3593" t="s">
        <v>70</v>
      </c>
    </row>
    <row r="3594" spans="1:18" x14ac:dyDescent="0.25">
      <c r="A3594" t="s">
        <v>43</v>
      </c>
      <c r="B3594" t="s">
        <v>36</v>
      </c>
      <c r="C3594" t="s">
        <v>52</v>
      </c>
      <c r="D3594" t="s">
        <v>47</v>
      </c>
      <c r="E3594" s="1">
        <v>19</v>
      </c>
      <c r="F3594" t="str">
        <f t="shared" si="56"/>
        <v>Aggregate1-in-2October Monthly System Peak Day30% Cycling19</v>
      </c>
      <c r="G3594">
        <v>9.4756739999999997</v>
      </c>
      <c r="H3594">
        <v>9.4756739999999997</v>
      </c>
      <c r="I3594">
        <v>75.973500000000001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1134</v>
      </c>
      <c r="P3594" t="s">
        <v>58</v>
      </c>
      <c r="Q3594" t="s">
        <v>60</v>
      </c>
      <c r="R3594" t="s">
        <v>70</v>
      </c>
    </row>
    <row r="3595" spans="1:18" x14ac:dyDescent="0.25">
      <c r="A3595" t="s">
        <v>30</v>
      </c>
      <c r="B3595" t="s">
        <v>36</v>
      </c>
      <c r="C3595" t="s">
        <v>52</v>
      </c>
      <c r="D3595" t="s">
        <v>31</v>
      </c>
      <c r="E3595" s="1">
        <v>19</v>
      </c>
      <c r="F3595" t="str">
        <f t="shared" si="56"/>
        <v>Average Per Ton1-in-2October Monthly System Peak Day50% Cycling19</v>
      </c>
      <c r="G3595">
        <v>0.63237920000000003</v>
      </c>
      <c r="H3595">
        <v>0.63237920000000003</v>
      </c>
      <c r="I3595">
        <v>75.755700000000004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3540</v>
      </c>
      <c r="P3595" t="s">
        <v>58</v>
      </c>
      <c r="Q3595" t="s">
        <v>60</v>
      </c>
      <c r="R3595" t="s">
        <v>70</v>
      </c>
    </row>
    <row r="3596" spans="1:18" x14ac:dyDescent="0.25">
      <c r="A3596" t="s">
        <v>28</v>
      </c>
      <c r="B3596" t="s">
        <v>36</v>
      </c>
      <c r="C3596" t="s">
        <v>52</v>
      </c>
      <c r="D3596" t="s">
        <v>31</v>
      </c>
      <c r="E3596" s="1">
        <v>19</v>
      </c>
      <c r="F3596" t="str">
        <f t="shared" si="56"/>
        <v>Average Per Premise1-in-2October Monthly System Peak Day50% Cycling19</v>
      </c>
      <c r="G3596">
        <v>5.3353330000000003</v>
      </c>
      <c r="H3596">
        <v>5.3353330000000003</v>
      </c>
      <c r="I3596">
        <v>75.755700000000004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3540</v>
      </c>
      <c r="P3596" t="s">
        <v>58</v>
      </c>
      <c r="Q3596" t="s">
        <v>60</v>
      </c>
      <c r="R3596" t="s">
        <v>70</v>
      </c>
    </row>
    <row r="3597" spans="1:18" x14ac:dyDescent="0.25">
      <c r="A3597" t="s">
        <v>29</v>
      </c>
      <c r="B3597" t="s">
        <v>36</v>
      </c>
      <c r="C3597" t="s">
        <v>52</v>
      </c>
      <c r="D3597" t="s">
        <v>31</v>
      </c>
      <c r="E3597" s="1">
        <v>19</v>
      </c>
      <c r="F3597" t="str">
        <f t="shared" si="56"/>
        <v>Average Per Device1-in-2October Monthly System Peak Day50% Cycling19</v>
      </c>
      <c r="G3597">
        <v>2.4242180000000002</v>
      </c>
      <c r="H3597">
        <v>2.4242180000000002</v>
      </c>
      <c r="I3597">
        <v>75.755700000000004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3540</v>
      </c>
      <c r="P3597" t="s">
        <v>58</v>
      </c>
      <c r="Q3597" t="s">
        <v>60</v>
      </c>
      <c r="R3597" t="s">
        <v>70</v>
      </c>
    </row>
    <row r="3598" spans="1:18" x14ac:dyDescent="0.25">
      <c r="A3598" t="s">
        <v>43</v>
      </c>
      <c r="B3598" t="s">
        <v>36</v>
      </c>
      <c r="C3598" t="s">
        <v>52</v>
      </c>
      <c r="D3598" t="s">
        <v>31</v>
      </c>
      <c r="E3598" s="1">
        <v>19</v>
      </c>
      <c r="F3598" t="str">
        <f t="shared" si="56"/>
        <v>Aggregate1-in-2October Monthly System Peak Day50% Cycling19</v>
      </c>
      <c r="G3598">
        <v>18.887080000000001</v>
      </c>
      <c r="H3598">
        <v>18.887080000000001</v>
      </c>
      <c r="I3598">
        <v>75.755700000000004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3540</v>
      </c>
      <c r="P3598" t="s">
        <v>58</v>
      </c>
      <c r="Q3598" t="s">
        <v>60</v>
      </c>
      <c r="R3598" t="s">
        <v>70</v>
      </c>
    </row>
    <row r="3599" spans="1:18" x14ac:dyDescent="0.25">
      <c r="A3599" t="s">
        <v>30</v>
      </c>
      <c r="B3599" t="s">
        <v>36</v>
      </c>
      <c r="C3599" t="s">
        <v>52</v>
      </c>
      <c r="D3599" t="s">
        <v>26</v>
      </c>
      <c r="E3599" s="1">
        <v>19</v>
      </c>
      <c r="F3599" t="str">
        <f t="shared" si="56"/>
        <v>Average Per Ton1-in-2October Monthly System Peak DayAll19</v>
      </c>
      <c r="G3599">
        <v>0.66221549999999996</v>
      </c>
      <c r="H3599">
        <v>0.66221549999999996</v>
      </c>
      <c r="I3599">
        <v>75.808499999999995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4674</v>
      </c>
      <c r="P3599" t="s">
        <v>58</v>
      </c>
      <c r="Q3599" t="s">
        <v>60</v>
      </c>
    </row>
    <row r="3600" spans="1:18" x14ac:dyDescent="0.25">
      <c r="A3600" t="s">
        <v>28</v>
      </c>
      <c r="B3600" t="s">
        <v>36</v>
      </c>
      <c r="C3600" t="s">
        <v>52</v>
      </c>
      <c r="D3600" t="s">
        <v>26</v>
      </c>
      <c r="E3600" s="1">
        <v>19</v>
      </c>
      <c r="F3600" t="str">
        <f t="shared" si="56"/>
        <v>Average Per Premise1-in-2October Monthly System Peak DayAll19</v>
      </c>
      <c r="G3600">
        <v>6.0088480000000004</v>
      </c>
      <c r="H3600">
        <v>6.0088480000000004</v>
      </c>
      <c r="I3600">
        <v>75.808499999999995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4674</v>
      </c>
      <c r="P3600" t="s">
        <v>58</v>
      </c>
      <c r="Q3600" t="s">
        <v>60</v>
      </c>
    </row>
    <row r="3601" spans="1:18" x14ac:dyDescent="0.25">
      <c r="A3601" t="s">
        <v>29</v>
      </c>
      <c r="B3601" t="s">
        <v>36</v>
      </c>
      <c r="C3601" t="s">
        <v>52</v>
      </c>
      <c r="D3601" t="s">
        <v>26</v>
      </c>
      <c r="E3601" s="1">
        <v>19</v>
      </c>
      <c r="F3601" t="str">
        <f t="shared" si="56"/>
        <v>Average Per Device1-in-2October Monthly System Peak DayAll19</v>
      </c>
      <c r="G3601">
        <v>2.5453459999999999</v>
      </c>
      <c r="H3601">
        <v>2.5453459999999999</v>
      </c>
      <c r="I3601">
        <v>75.808499999999995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4674</v>
      </c>
      <c r="P3601" t="s">
        <v>58</v>
      </c>
      <c r="Q3601" t="s">
        <v>60</v>
      </c>
    </row>
    <row r="3602" spans="1:18" x14ac:dyDescent="0.25">
      <c r="A3602" t="s">
        <v>43</v>
      </c>
      <c r="B3602" t="s">
        <v>36</v>
      </c>
      <c r="C3602" t="s">
        <v>52</v>
      </c>
      <c r="D3602" t="s">
        <v>26</v>
      </c>
      <c r="E3602" s="1">
        <v>19</v>
      </c>
      <c r="F3602" t="str">
        <f t="shared" si="56"/>
        <v>Aggregate1-in-2October Monthly System Peak DayAll19</v>
      </c>
      <c r="G3602">
        <v>28.085349999999998</v>
      </c>
      <c r="H3602">
        <v>28.085349999999998</v>
      </c>
      <c r="I3602">
        <v>75.808499999999995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4674</v>
      </c>
      <c r="P3602" t="s">
        <v>58</v>
      </c>
      <c r="Q3602" t="s">
        <v>60</v>
      </c>
    </row>
    <row r="3603" spans="1:18" x14ac:dyDescent="0.25">
      <c r="A3603" t="s">
        <v>30</v>
      </c>
      <c r="B3603" t="s">
        <v>36</v>
      </c>
      <c r="C3603" t="s">
        <v>53</v>
      </c>
      <c r="D3603" t="s">
        <v>47</v>
      </c>
      <c r="E3603" s="1">
        <v>19</v>
      </c>
      <c r="F3603" t="str">
        <f t="shared" si="56"/>
        <v>Average Per Ton1-in-2September Monthly System Peak Day30% Cycling19</v>
      </c>
      <c r="G3603">
        <v>0.79341119999999998</v>
      </c>
      <c r="H3603">
        <v>0.79341119999999998</v>
      </c>
      <c r="I3603">
        <v>84.250900000000001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1134</v>
      </c>
      <c r="P3603" t="s">
        <v>58</v>
      </c>
      <c r="Q3603" t="s">
        <v>60</v>
      </c>
      <c r="R3603" t="s">
        <v>71</v>
      </c>
    </row>
    <row r="3604" spans="1:18" x14ac:dyDescent="0.25">
      <c r="A3604" t="s">
        <v>28</v>
      </c>
      <c r="B3604" t="s">
        <v>36</v>
      </c>
      <c r="C3604" t="s">
        <v>53</v>
      </c>
      <c r="D3604" t="s">
        <v>47</v>
      </c>
      <c r="E3604" s="1">
        <v>19</v>
      </c>
      <c r="F3604" t="str">
        <f t="shared" si="56"/>
        <v>Average Per Premise1-in-2September Monthly System Peak Day30% Cycling19</v>
      </c>
      <c r="G3604">
        <v>8.7768490000000003</v>
      </c>
      <c r="H3604">
        <v>8.7768490000000003</v>
      </c>
      <c r="I3604">
        <v>84.250900000000001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1134</v>
      </c>
      <c r="P3604" t="s">
        <v>58</v>
      </c>
      <c r="Q3604" t="s">
        <v>60</v>
      </c>
      <c r="R3604" t="s">
        <v>71</v>
      </c>
    </row>
    <row r="3605" spans="1:18" x14ac:dyDescent="0.25">
      <c r="A3605" t="s">
        <v>29</v>
      </c>
      <c r="B3605" t="s">
        <v>36</v>
      </c>
      <c r="C3605" t="s">
        <v>53</v>
      </c>
      <c r="D3605" t="s">
        <v>47</v>
      </c>
      <c r="E3605" s="1">
        <v>19</v>
      </c>
      <c r="F3605" t="str">
        <f t="shared" si="56"/>
        <v>Average Per Device1-in-2September Monthly System Peak Day30% Cycling19</v>
      </c>
      <c r="G3605">
        <v>3.0690550000000001</v>
      </c>
      <c r="H3605">
        <v>3.0690550000000001</v>
      </c>
      <c r="I3605">
        <v>84.250900000000001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1134</v>
      </c>
      <c r="P3605" t="s">
        <v>58</v>
      </c>
      <c r="Q3605" t="s">
        <v>60</v>
      </c>
      <c r="R3605" t="s">
        <v>71</v>
      </c>
    </row>
    <row r="3606" spans="1:18" x14ac:dyDescent="0.25">
      <c r="A3606" t="s">
        <v>43</v>
      </c>
      <c r="B3606" t="s">
        <v>36</v>
      </c>
      <c r="C3606" t="s">
        <v>53</v>
      </c>
      <c r="D3606" t="s">
        <v>47</v>
      </c>
      <c r="E3606" s="1">
        <v>19</v>
      </c>
      <c r="F3606" t="str">
        <f t="shared" si="56"/>
        <v>Aggregate1-in-2September Monthly System Peak Day30% Cycling19</v>
      </c>
      <c r="G3606">
        <v>9.952947</v>
      </c>
      <c r="H3606">
        <v>9.952947</v>
      </c>
      <c r="I3606">
        <v>84.250900000000001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1134</v>
      </c>
      <c r="P3606" t="s">
        <v>58</v>
      </c>
      <c r="Q3606" t="s">
        <v>60</v>
      </c>
      <c r="R3606" t="s">
        <v>71</v>
      </c>
    </row>
    <row r="3607" spans="1:18" x14ac:dyDescent="0.25">
      <c r="A3607" t="s">
        <v>30</v>
      </c>
      <c r="B3607" t="s">
        <v>36</v>
      </c>
      <c r="C3607" t="s">
        <v>53</v>
      </c>
      <c r="D3607" t="s">
        <v>31</v>
      </c>
      <c r="E3607" s="1">
        <v>19</v>
      </c>
      <c r="F3607" t="str">
        <f t="shared" si="56"/>
        <v>Average Per Ton1-in-2September Monthly System Peak Day50% Cycling19</v>
      </c>
      <c r="G3607">
        <v>0.70213510000000001</v>
      </c>
      <c r="H3607">
        <v>0.70213510000000001</v>
      </c>
      <c r="I3607">
        <v>83.760199999999998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3540</v>
      </c>
      <c r="P3607" t="s">
        <v>58</v>
      </c>
      <c r="Q3607" t="s">
        <v>60</v>
      </c>
      <c r="R3607" t="s">
        <v>71</v>
      </c>
    </row>
    <row r="3608" spans="1:18" x14ac:dyDescent="0.25">
      <c r="A3608" t="s">
        <v>28</v>
      </c>
      <c r="B3608" t="s">
        <v>36</v>
      </c>
      <c r="C3608" t="s">
        <v>53</v>
      </c>
      <c r="D3608" t="s">
        <v>31</v>
      </c>
      <c r="E3608" s="1">
        <v>19</v>
      </c>
      <c r="F3608" t="str">
        <f t="shared" si="56"/>
        <v>Average Per Premise1-in-2September Monthly System Peak Day50% Cycling19</v>
      </c>
      <c r="G3608">
        <v>5.9238580000000001</v>
      </c>
      <c r="H3608">
        <v>5.9238580000000001</v>
      </c>
      <c r="I3608">
        <v>83.760199999999998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3540</v>
      </c>
      <c r="P3608" t="s">
        <v>58</v>
      </c>
      <c r="Q3608" t="s">
        <v>60</v>
      </c>
      <c r="R3608" t="s">
        <v>71</v>
      </c>
    </row>
    <row r="3609" spans="1:18" x14ac:dyDescent="0.25">
      <c r="A3609" t="s">
        <v>29</v>
      </c>
      <c r="B3609" t="s">
        <v>36</v>
      </c>
      <c r="C3609" t="s">
        <v>53</v>
      </c>
      <c r="D3609" t="s">
        <v>31</v>
      </c>
      <c r="E3609" s="1">
        <v>19</v>
      </c>
      <c r="F3609" t="str">
        <f t="shared" si="56"/>
        <v>Average Per Device1-in-2September Monthly System Peak Day50% Cycling19</v>
      </c>
      <c r="G3609">
        <v>2.6916259999999999</v>
      </c>
      <c r="H3609">
        <v>2.6916259999999999</v>
      </c>
      <c r="I3609">
        <v>83.760199999999998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3540</v>
      </c>
      <c r="P3609" t="s">
        <v>58</v>
      </c>
      <c r="Q3609" t="s">
        <v>60</v>
      </c>
      <c r="R3609" t="s">
        <v>71</v>
      </c>
    </row>
    <row r="3610" spans="1:18" x14ac:dyDescent="0.25">
      <c r="A3610" t="s">
        <v>43</v>
      </c>
      <c r="B3610" t="s">
        <v>36</v>
      </c>
      <c r="C3610" t="s">
        <v>53</v>
      </c>
      <c r="D3610" t="s">
        <v>31</v>
      </c>
      <c r="E3610" s="1">
        <v>19</v>
      </c>
      <c r="F3610" t="str">
        <f t="shared" si="56"/>
        <v>Aggregate1-in-2September Monthly System Peak Day50% Cycling19</v>
      </c>
      <c r="G3610">
        <v>20.970459999999999</v>
      </c>
      <c r="H3610">
        <v>20.970459999999999</v>
      </c>
      <c r="I3610">
        <v>83.760199999999998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3540</v>
      </c>
      <c r="P3610" t="s">
        <v>58</v>
      </c>
      <c r="Q3610" t="s">
        <v>60</v>
      </c>
      <c r="R3610" t="s">
        <v>71</v>
      </c>
    </row>
    <row r="3611" spans="1:18" x14ac:dyDescent="0.25">
      <c r="A3611" t="s">
        <v>30</v>
      </c>
      <c r="B3611" t="s">
        <v>36</v>
      </c>
      <c r="C3611" t="s">
        <v>53</v>
      </c>
      <c r="D3611" t="s">
        <v>26</v>
      </c>
      <c r="E3611" s="1">
        <v>19</v>
      </c>
      <c r="F3611" t="str">
        <f t="shared" si="56"/>
        <v>Average Per Ton1-in-2September Monthly System Peak DayAll19</v>
      </c>
      <c r="G3611">
        <v>0.72427870000000005</v>
      </c>
      <c r="H3611">
        <v>0.72427870000000005</v>
      </c>
      <c r="I3611">
        <v>83.879300000000001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4674</v>
      </c>
      <c r="P3611" t="s">
        <v>58</v>
      </c>
      <c r="Q3611" t="s">
        <v>60</v>
      </c>
    </row>
    <row r="3612" spans="1:18" x14ac:dyDescent="0.25">
      <c r="A3612" t="s">
        <v>28</v>
      </c>
      <c r="B3612" t="s">
        <v>36</v>
      </c>
      <c r="C3612" t="s">
        <v>53</v>
      </c>
      <c r="D3612" t="s">
        <v>26</v>
      </c>
      <c r="E3612" s="1">
        <v>19</v>
      </c>
      <c r="F3612" t="str">
        <f t="shared" si="56"/>
        <v>Average Per Premise1-in-2September Monthly System Peak DayAll19</v>
      </c>
      <c r="G3612">
        <v>6.5720000000000001</v>
      </c>
      <c r="H3612">
        <v>6.5720000000000001</v>
      </c>
      <c r="I3612">
        <v>83.879300000000001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4674</v>
      </c>
      <c r="P3612" t="s">
        <v>58</v>
      </c>
      <c r="Q3612" t="s">
        <v>60</v>
      </c>
    </row>
    <row r="3613" spans="1:18" x14ac:dyDescent="0.25">
      <c r="A3613" t="s">
        <v>29</v>
      </c>
      <c r="B3613" t="s">
        <v>36</v>
      </c>
      <c r="C3613" t="s">
        <v>53</v>
      </c>
      <c r="D3613" t="s">
        <v>26</v>
      </c>
      <c r="E3613" s="1">
        <v>19</v>
      </c>
      <c r="F3613" t="str">
        <f t="shared" si="56"/>
        <v>Average Per Device1-in-2September Monthly System Peak DayAll19</v>
      </c>
      <c r="G3613">
        <v>2.7838980000000002</v>
      </c>
      <c r="H3613">
        <v>2.7838980000000002</v>
      </c>
      <c r="I3613">
        <v>83.879300000000001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4674</v>
      </c>
      <c r="P3613" t="s">
        <v>58</v>
      </c>
      <c r="Q3613" t="s">
        <v>60</v>
      </c>
    </row>
    <row r="3614" spans="1:18" x14ac:dyDescent="0.25">
      <c r="A3614" t="s">
        <v>43</v>
      </c>
      <c r="B3614" t="s">
        <v>36</v>
      </c>
      <c r="C3614" t="s">
        <v>53</v>
      </c>
      <c r="D3614" t="s">
        <v>26</v>
      </c>
      <c r="E3614" s="1">
        <v>19</v>
      </c>
      <c r="F3614" t="str">
        <f t="shared" si="56"/>
        <v>Aggregate1-in-2September Monthly System Peak DayAll19</v>
      </c>
      <c r="G3614">
        <v>30.71753</v>
      </c>
      <c r="H3614">
        <v>30.71753</v>
      </c>
      <c r="I3614">
        <v>83.879300000000001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4674</v>
      </c>
      <c r="P3614" t="s">
        <v>58</v>
      </c>
      <c r="Q3614" t="s">
        <v>60</v>
      </c>
    </row>
    <row r="3615" spans="1:18" x14ac:dyDescent="0.25">
      <c r="A3615" t="s">
        <v>30</v>
      </c>
      <c r="B3615" t="s">
        <v>36</v>
      </c>
      <c r="C3615" t="s">
        <v>48</v>
      </c>
      <c r="D3615" t="s">
        <v>47</v>
      </c>
      <c r="E3615" s="1">
        <v>20</v>
      </c>
      <c r="F3615" t="str">
        <f t="shared" si="56"/>
        <v>Average Per Ton1-in-2August Monthly System Peak Day30% Cycling20</v>
      </c>
      <c r="G3615">
        <v>0.73806519999999998</v>
      </c>
      <c r="H3615">
        <v>0.73806519999999998</v>
      </c>
      <c r="I3615">
        <v>75.9208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1134</v>
      </c>
      <c r="P3615" t="s">
        <v>58</v>
      </c>
      <c r="Q3615" t="s">
        <v>60</v>
      </c>
      <c r="R3615" t="s">
        <v>66</v>
      </c>
    </row>
    <row r="3616" spans="1:18" x14ac:dyDescent="0.25">
      <c r="A3616" t="s">
        <v>28</v>
      </c>
      <c r="B3616" t="s">
        <v>36</v>
      </c>
      <c r="C3616" t="s">
        <v>48</v>
      </c>
      <c r="D3616" t="s">
        <v>47</v>
      </c>
      <c r="E3616" s="1">
        <v>20</v>
      </c>
      <c r="F3616" t="str">
        <f t="shared" si="56"/>
        <v>Average Per Premise1-in-2August Monthly System Peak Day30% Cycling20</v>
      </c>
      <c r="G3616">
        <v>8.1646029999999996</v>
      </c>
      <c r="H3616">
        <v>8.1646029999999996</v>
      </c>
      <c r="I3616">
        <v>75.9208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1134</v>
      </c>
      <c r="P3616" t="s">
        <v>58</v>
      </c>
      <c r="Q3616" t="s">
        <v>60</v>
      </c>
      <c r="R3616" t="s">
        <v>66</v>
      </c>
    </row>
    <row r="3617" spans="1:18" x14ac:dyDescent="0.25">
      <c r="A3617" t="s">
        <v>29</v>
      </c>
      <c r="B3617" t="s">
        <v>36</v>
      </c>
      <c r="C3617" t="s">
        <v>48</v>
      </c>
      <c r="D3617" t="s">
        <v>47</v>
      </c>
      <c r="E3617" s="1">
        <v>20</v>
      </c>
      <c r="F3617" t="str">
        <f t="shared" si="56"/>
        <v>Average Per Device1-in-2August Monthly System Peak Day30% Cycling20</v>
      </c>
      <c r="G3617">
        <v>2.8549669999999998</v>
      </c>
      <c r="H3617">
        <v>2.8549669999999998</v>
      </c>
      <c r="I3617">
        <v>75.9208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1134</v>
      </c>
      <c r="P3617" t="s">
        <v>58</v>
      </c>
      <c r="Q3617" t="s">
        <v>60</v>
      </c>
      <c r="R3617" t="s">
        <v>66</v>
      </c>
    </row>
    <row r="3618" spans="1:18" x14ac:dyDescent="0.25">
      <c r="A3618" t="s">
        <v>43</v>
      </c>
      <c r="B3618" t="s">
        <v>36</v>
      </c>
      <c r="C3618" t="s">
        <v>48</v>
      </c>
      <c r="D3618" t="s">
        <v>47</v>
      </c>
      <c r="E3618" s="1">
        <v>20</v>
      </c>
      <c r="F3618" t="str">
        <f t="shared" si="56"/>
        <v>Aggregate1-in-2August Monthly System Peak Day30% Cycling20</v>
      </c>
      <c r="G3618">
        <v>9.2586600000000008</v>
      </c>
      <c r="H3618">
        <v>9.2586600000000008</v>
      </c>
      <c r="I3618">
        <v>75.9208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1134</v>
      </c>
      <c r="P3618" t="s">
        <v>58</v>
      </c>
      <c r="Q3618" t="s">
        <v>60</v>
      </c>
      <c r="R3618" t="s">
        <v>66</v>
      </c>
    </row>
    <row r="3619" spans="1:18" x14ac:dyDescent="0.25">
      <c r="A3619" t="s">
        <v>30</v>
      </c>
      <c r="B3619" t="s">
        <v>36</v>
      </c>
      <c r="C3619" t="s">
        <v>48</v>
      </c>
      <c r="D3619" t="s">
        <v>31</v>
      </c>
      <c r="E3619" s="1">
        <v>20</v>
      </c>
      <c r="F3619" t="str">
        <f t="shared" si="56"/>
        <v>Average Per Ton1-in-2August Monthly System Peak Day50% Cycling20</v>
      </c>
      <c r="G3619">
        <v>0.64693109999999998</v>
      </c>
      <c r="H3619">
        <v>0.64693109999999998</v>
      </c>
      <c r="I3619">
        <v>75.898600000000002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3540</v>
      </c>
      <c r="P3619" t="s">
        <v>58</v>
      </c>
      <c r="Q3619" t="s">
        <v>60</v>
      </c>
      <c r="R3619" t="s">
        <v>66</v>
      </c>
    </row>
    <row r="3620" spans="1:18" x14ac:dyDescent="0.25">
      <c r="A3620" t="s">
        <v>28</v>
      </c>
      <c r="B3620" t="s">
        <v>36</v>
      </c>
      <c r="C3620" t="s">
        <v>48</v>
      </c>
      <c r="D3620" t="s">
        <v>31</v>
      </c>
      <c r="E3620" s="1">
        <v>20</v>
      </c>
      <c r="F3620" t="str">
        <f t="shared" si="56"/>
        <v>Average Per Premise1-in-2August Monthly System Peak Day50% Cycling20</v>
      </c>
      <c r="G3620">
        <v>5.4581059999999999</v>
      </c>
      <c r="H3620">
        <v>5.4581059999999999</v>
      </c>
      <c r="I3620">
        <v>75.898600000000002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3540</v>
      </c>
      <c r="P3620" t="s">
        <v>58</v>
      </c>
      <c r="Q3620" t="s">
        <v>60</v>
      </c>
      <c r="R3620" t="s">
        <v>66</v>
      </c>
    </row>
    <row r="3621" spans="1:18" x14ac:dyDescent="0.25">
      <c r="A3621" t="s">
        <v>29</v>
      </c>
      <c r="B3621" t="s">
        <v>36</v>
      </c>
      <c r="C3621" t="s">
        <v>48</v>
      </c>
      <c r="D3621" t="s">
        <v>31</v>
      </c>
      <c r="E3621" s="1">
        <v>20</v>
      </c>
      <c r="F3621" t="str">
        <f t="shared" si="56"/>
        <v>Average Per Device1-in-2August Monthly System Peak Day50% Cycling20</v>
      </c>
      <c r="G3621">
        <v>2.4800019999999998</v>
      </c>
      <c r="H3621">
        <v>2.4800019999999998</v>
      </c>
      <c r="I3621">
        <v>75.898600000000002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3540</v>
      </c>
      <c r="P3621" t="s">
        <v>58</v>
      </c>
      <c r="Q3621" t="s">
        <v>60</v>
      </c>
      <c r="R3621" t="s">
        <v>66</v>
      </c>
    </row>
    <row r="3622" spans="1:18" x14ac:dyDescent="0.25">
      <c r="A3622" t="s">
        <v>43</v>
      </c>
      <c r="B3622" t="s">
        <v>36</v>
      </c>
      <c r="C3622" t="s">
        <v>48</v>
      </c>
      <c r="D3622" t="s">
        <v>31</v>
      </c>
      <c r="E3622" s="1">
        <v>20</v>
      </c>
      <c r="F3622" t="str">
        <f t="shared" si="56"/>
        <v>Aggregate1-in-2August Monthly System Peak Day50% Cycling20</v>
      </c>
      <c r="G3622">
        <v>19.3217</v>
      </c>
      <c r="H3622">
        <v>19.3217</v>
      </c>
      <c r="I3622">
        <v>75.898600000000002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3540</v>
      </c>
      <c r="P3622" t="s">
        <v>58</v>
      </c>
      <c r="Q3622" t="s">
        <v>60</v>
      </c>
      <c r="R3622" t="s">
        <v>66</v>
      </c>
    </row>
    <row r="3623" spans="1:18" x14ac:dyDescent="0.25">
      <c r="A3623" t="s">
        <v>30</v>
      </c>
      <c r="B3623" t="s">
        <v>36</v>
      </c>
      <c r="C3623" t="s">
        <v>48</v>
      </c>
      <c r="D3623" t="s">
        <v>26</v>
      </c>
      <c r="E3623" s="1">
        <v>20</v>
      </c>
      <c r="F3623" t="str">
        <f t="shared" si="56"/>
        <v>Average Per Ton1-in-2August Monthly System Peak DayAll20</v>
      </c>
      <c r="G3623">
        <v>0.66904019999999997</v>
      </c>
      <c r="H3623">
        <v>0.66904019999999997</v>
      </c>
      <c r="I3623">
        <v>75.903999999999996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4674</v>
      </c>
      <c r="P3623" t="s">
        <v>58</v>
      </c>
      <c r="Q3623" t="s">
        <v>60</v>
      </c>
    </row>
    <row r="3624" spans="1:18" x14ac:dyDescent="0.25">
      <c r="A3624" t="s">
        <v>28</v>
      </c>
      <c r="B3624" t="s">
        <v>36</v>
      </c>
      <c r="C3624" t="s">
        <v>48</v>
      </c>
      <c r="D3624" t="s">
        <v>26</v>
      </c>
      <c r="E3624" s="1">
        <v>20</v>
      </c>
      <c r="F3624" t="str">
        <f t="shared" si="56"/>
        <v>Average Per Premise1-in-2August Monthly System Peak DayAll20</v>
      </c>
      <c r="G3624">
        <v>6.0707740000000001</v>
      </c>
      <c r="H3624">
        <v>6.0707740000000001</v>
      </c>
      <c r="I3624">
        <v>75.903999999999996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4674</v>
      </c>
      <c r="P3624" t="s">
        <v>58</v>
      </c>
      <c r="Q3624" t="s">
        <v>60</v>
      </c>
    </row>
    <row r="3625" spans="1:18" x14ac:dyDescent="0.25">
      <c r="A3625" t="s">
        <v>29</v>
      </c>
      <c r="B3625" t="s">
        <v>36</v>
      </c>
      <c r="C3625" t="s">
        <v>48</v>
      </c>
      <c r="D3625" t="s">
        <v>26</v>
      </c>
      <c r="E3625" s="1">
        <v>20</v>
      </c>
      <c r="F3625" t="str">
        <f t="shared" si="56"/>
        <v>Average Per Device1-in-2August Monthly System Peak DayAll20</v>
      </c>
      <c r="G3625">
        <v>2.5715789999999998</v>
      </c>
      <c r="H3625">
        <v>2.5715789999999998</v>
      </c>
      <c r="I3625">
        <v>75.903999999999996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4674</v>
      </c>
      <c r="P3625" t="s">
        <v>58</v>
      </c>
      <c r="Q3625" t="s">
        <v>60</v>
      </c>
    </row>
    <row r="3626" spans="1:18" x14ac:dyDescent="0.25">
      <c r="A3626" t="s">
        <v>43</v>
      </c>
      <c r="B3626" t="s">
        <v>36</v>
      </c>
      <c r="C3626" t="s">
        <v>48</v>
      </c>
      <c r="D3626" t="s">
        <v>26</v>
      </c>
      <c r="E3626" s="1">
        <v>20</v>
      </c>
      <c r="F3626" t="str">
        <f t="shared" si="56"/>
        <v>Aggregate1-in-2August Monthly System Peak DayAll20</v>
      </c>
      <c r="G3626">
        <v>28.3748</v>
      </c>
      <c r="H3626">
        <v>28.3748</v>
      </c>
      <c r="I3626">
        <v>75.903999999999996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4674</v>
      </c>
      <c r="P3626" t="s">
        <v>58</v>
      </c>
      <c r="Q3626" t="s">
        <v>60</v>
      </c>
    </row>
    <row r="3627" spans="1:18" x14ac:dyDescent="0.25">
      <c r="A3627" t="s">
        <v>30</v>
      </c>
      <c r="B3627" t="s">
        <v>36</v>
      </c>
      <c r="C3627" t="s">
        <v>37</v>
      </c>
      <c r="D3627" t="s">
        <v>47</v>
      </c>
      <c r="E3627" s="1">
        <v>20</v>
      </c>
      <c r="F3627" t="str">
        <f t="shared" si="56"/>
        <v>Average Per Ton1-in-2August Typical Event Day30% Cycling20</v>
      </c>
      <c r="G3627">
        <v>0.72043869999999999</v>
      </c>
      <c r="H3627">
        <v>0.72043869999999999</v>
      </c>
      <c r="I3627">
        <v>75.085499999999996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1134</v>
      </c>
      <c r="P3627" t="s">
        <v>58</v>
      </c>
      <c r="Q3627" t="s">
        <v>60</v>
      </c>
      <c r="R3627" t="s">
        <v>66</v>
      </c>
    </row>
    <row r="3628" spans="1:18" x14ac:dyDescent="0.25">
      <c r="A3628" t="s">
        <v>28</v>
      </c>
      <c r="B3628" t="s">
        <v>36</v>
      </c>
      <c r="C3628" t="s">
        <v>37</v>
      </c>
      <c r="D3628" t="s">
        <v>47</v>
      </c>
      <c r="E3628" s="1">
        <v>20</v>
      </c>
      <c r="F3628" t="str">
        <f t="shared" si="56"/>
        <v>Average Per Premise1-in-2August Typical Event Day30% Cycling20</v>
      </c>
      <c r="G3628">
        <v>7.9696150000000001</v>
      </c>
      <c r="H3628">
        <v>7.9696150000000001</v>
      </c>
      <c r="I3628">
        <v>75.085499999999996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1134</v>
      </c>
      <c r="P3628" t="s">
        <v>58</v>
      </c>
      <c r="Q3628" t="s">
        <v>60</v>
      </c>
      <c r="R3628" t="s">
        <v>66</v>
      </c>
    </row>
    <row r="3629" spans="1:18" x14ac:dyDescent="0.25">
      <c r="A3629" t="s">
        <v>29</v>
      </c>
      <c r="B3629" t="s">
        <v>36</v>
      </c>
      <c r="C3629" t="s">
        <v>37</v>
      </c>
      <c r="D3629" t="s">
        <v>47</v>
      </c>
      <c r="E3629" s="1">
        <v>20</v>
      </c>
      <c r="F3629" t="str">
        <f t="shared" si="56"/>
        <v>Average Per Device1-in-2August Typical Event Day30% Cycling20</v>
      </c>
      <c r="G3629">
        <v>2.7867850000000001</v>
      </c>
      <c r="H3629">
        <v>2.7867850000000001</v>
      </c>
      <c r="I3629">
        <v>75.085499999999996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1134</v>
      </c>
      <c r="P3629" t="s">
        <v>58</v>
      </c>
      <c r="Q3629" t="s">
        <v>60</v>
      </c>
      <c r="R3629" t="s">
        <v>66</v>
      </c>
    </row>
    <row r="3630" spans="1:18" x14ac:dyDescent="0.25">
      <c r="A3630" t="s">
        <v>43</v>
      </c>
      <c r="B3630" t="s">
        <v>36</v>
      </c>
      <c r="C3630" t="s">
        <v>37</v>
      </c>
      <c r="D3630" t="s">
        <v>47</v>
      </c>
      <c r="E3630" s="1">
        <v>20</v>
      </c>
      <c r="F3630" t="str">
        <f t="shared" si="56"/>
        <v>Aggregate1-in-2August Typical Event Day30% Cycling20</v>
      </c>
      <c r="G3630">
        <v>9.0375440000000005</v>
      </c>
      <c r="H3630">
        <v>9.0375440000000005</v>
      </c>
      <c r="I3630">
        <v>75.085499999999996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1134</v>
      </c>
      <c r="P3630" t="s">
        <v>58</v>
      </c>
      <c r="Q3630" t="s">
        <v>60</v>
      </c>
      <c r="R3630" t="s">
        <v>66</v>
      </c>
    </row>
    <row r="3631" spans="1:18" x14ac:dyDescent="0.25">
      <c r="A3631" t="s">
        <v>30</v>
      </c>
      <c r="B3631" t="s">
        <v>36</v>
      </c>
      <c r="C3631" t="s">
        <v>37</v>
      </c>
      <c r="D3631" t="s">
        <v>31</v>
      </c>
      <c r="E3631" s="1">
        <v>20</v>
      </c>
      <c r="F3631" t="str">
        <f t="shared" si="56"/>
        <v>Average Per Ton1-in-2August Typical Event Day50% Cycling20</v>
      </c>
      <c r="G3631">
        <v>0.61241100000000004</v>
      </c>
      <c r="H3631">
        <v>0.61241089999999998</v>
      </c>
      <c r="I3631">
        <v>74.951700000000002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3540</v>
      </c>
      <c r="P3631" t="s">
        <v>58</v>
      </c>
      <c r="Q3631" t="s">
        <v>60</v>
      </c>
      <c r="R3631" t="s">
        <v>66</v>
      </c>
    </row>
    <row r="3632" spans="1:18" x14ac:dyDescent="0.25">
      <c r="A3632" t="s">
        <v>28</v>
      </c>
      <c r="B3632" t="s">
        <v>36</v>
      </c>
      <c r="C3632" t="s">
        <v>37</v>
      </c>
      <c r="D3632" t="s">
        <v>31</v>
      </c>
      <c r="E3632" s="1">
        <v>20</v>
      </c>
      <c r="F3632" t="str">
        <f t="shared" si="56"/>
        <v>Average Per Premise1-in-2August Typical Event Day50% Cycling20</v>
      </c>
      <c r="G3632">
        <v>5.1668630000000002</v>
      </c>
      <c r="H3632">
        <v>5.1668620000000001</v>
      </c>
      <c r="I3632">
        <v>74.951700000000002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3540</v>
      </c>
      <c r="P3632" t="s">
        <v>58</v>
      </c>
      <c r="Q3632" t="s">
        <v>60</v>
      </c>
      <c r="R3632" t="s">
        <v>66</v>
      </c>
    </row>
    <row r="3633" spans="1:18" x14ac:dyDescent="0.25">
      <c r="A3633" t="s">
        <v>29</v>
      </c>
      <c r="B3633" t="s">
        <v>36</v>
      </c>
      <c r="C3633" t="s">
        <v>37</v>
      </c>
      <c r="D3633" t="s">
        <v>31</v>
      </c>
      <c r="E3633" s="1">
        <v>20</v>
      </c>
      <c r="F3633" t="str">
        <f t="shared" si="56"/>
        <v>Average Per Device1-in-2August Typical Event Day50% Cycling20</v>
      </c>
      <c r="G3633">
        <v>2.3476699999999999</v>
      </c>
      <c r="H3633">
        <v>2.3476699999999999</v>
      </c>
      <c r="I3633">
        <v>74.951700000000002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3540</v>
      </c>
      <c r="P3633" t="s">
        <v>58</v>
      </c>
      <c r="Q3633" t="s">
        <v>60</v>
      </c>
      <c r="R3633" t="s">
        <v>66</v>
      </c>
    </row>
    <row r="3634" spans="1:18" x14ac:dyDescent="0.25">
      <c r="A3634" t="s">
        <v>43</v>
      </c>
      <c r="B3634" t="s">
        <v>36</v>
      </c>
      <c r="C3634" t="s">
        <v>37</v>
      </c>
      <c r="D3634" t="s">
        <v>31</v>
      </c>
      <c r="E3634" s="1">
        <v>20</v>
      </c>
      <c r="F3634" t="str">
        <f t="shared" si="56"/>
        <v>Aggregate1-in-2August Typical Event Day50% Cycling20</v>
      </c>
      <c r="G3634">
        <v>18.290690000000001</v>
      </c>
      <c r="H3634">
        <v>18.290690000000001</v>
      </c>
      <c r="I3634">
        <v>74.951700000000002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3540</v>
      </c>
      <c r="P3634" t="s">
        <v>58</v>
      </c>
      <c r="Q3634" t="s">
        <v>60</v>
      </c>
      <c r="R3634" t="s">
        <v>66</v>
      </c>
    </row>
    <row r="3635" spans="1:18" x14ac:dyDescent="0.25">
      <c r="A3635" t="s">
        <v>30</v>
      </c>
      <c r="B3635" t="s">
        <v>36</v>
      </c>
      <c r="C3635" t="s">
        <v>37</v>
      </c>
      <c r="D3635" t="s">
        <v>26</v>
      </c>
      <c r="E3635" s="1">
        <v>20</v>
      </c>
      <c r="F3635" t="str">
        <f t="shared" si="56"/>
        <v>Average Per Ton1-in-2August Typical Event DayAll20</v>
      </c>
      <c r="G3635">
        <v>0.63861849999999998</v>
      </c>
      <c r="H3635">
        <v>0.63861849999999998</v>
      </c>
      <c r="I3635">
        <v>74.984200000000001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4674</v>
      </c>
      <c r="P3635" t="s">
        <v>58</v>
      </c>
      <c r="Q3635" t="s">
        <v>60</v>
      </c>
    </row>
    <row r="3636" spans="1:18" x14ac:dyDescent="0.25">
      <c r="A3636" t="s">
        <v>28</v>
      </c>
      <c r="B3636" t="s">
        <v>36</v>
      </c>
      <c r="C3636" t="s">
        <v>37</v>
      </c>
      <c r="D3636" t="s">
        <v>26</v>
      </c>
      <c r="E3636" s="1">
        <v>20</v>
      </c>
      <c r="F3636" t="str">
        <f t="shared" si="56"/>
        <v>Average Per Premise1-in-2August Typical Event DayAll20</v>
      </c>
      <c r="G3636">
        <v>5.7947319999999998</v>
      </c>
      <c r="H3636">
        <v>5.7947319999999998</v>
      </c>
      <c r="I3636">
        <v>74.984200000000001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4674</v>
      </c>
      <c r="P3636" t="s">
        <v>58</v>
      </c>
      <c r="Q3636" t="s">
        <v>60</v>
      </c>
    </row>
    <row r="3637" spans="1:18" x14ac:dyDescent="0.25">
      <c r="A3637" t="s">
        <v>29</v>
      </c>
      <c r="B3637" t="s">
        <v>36</v>
      </c>
      <c r="C3637" t="s">
        <v>37</v>
      </c>
      <c r="D3637" t="s">
        <v>26</v>
      </c>
      <c r="E3637" s="1">
        <v>20</v>
      </c>
      <c r="F3637" t="str">
        <f t="shared" si="56"/>
        <v>Average Per Device1-in-2August Typical Event DayAll20</v>
      </c>
      <c r="G3637">
        <v>2.454647</v>
      </c>
      <c r="H3637">
        <v>2.454647</v>
      </c>
      <c r="I3637">
        <v>74.984200000000001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4674</v>
      </c>
      <c r="P3637" t="s">
        <v>58</v>
      </c>
      <c r="Q3637" t="s">
        <v>60</v>
      </c>
    </row>
    <row r="3638" spans="1:18" x14ac:dyDescent="0.25">
      <c r="A3638" t="s">
        <v>43</v>
      </c>
      <c r="B3638" t="s">
        <v>36</v>
      </c>
      <c r="C3638" t="s">
        <v>37</v>
      </c>
      <c r="D3638" t="s">
        <v>26</v>
      </c>
      <c r="E3638" s="1">
        <v>20</v>
      </c>
      <c r="F3638" t="str">
        <f t="shared" si="56"/>
        <v>Aggregate1-in-2August Typical Event DayAll20</v>
      </c>
      <c r="G3638">
        <v>27.084579999999999</v>
      </c>
      <c r="H3638">
        <v>27.084579999999999</v>
      </c>
      <c r="I3638">
        <v>74.984200000000001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4674</v>
      </c>
      <c r="P3638" t="s">
        <v>58</v>
      </c>
      <c r="Q3638" t="s">
        <v>60</v>
      </c>
    </row>
    <row r="3639" spans="1:18" x14ac:dyDescent="0.25">
      <c r="A3639" t="s">
        <v>30</v>
      </c>
      <c r="B3639" t="s">
        <v>36</v>
      </c>
      <c r="C3639" t="s">
        <v>49</v>
      </c>
      <c r="D3639" t="s">
        <v>47</v>
      </c>
      <c r="E3639" s="1">
        <v>20</v>
      </c>
      <c r="F3639" t="str">
        <f t="shared" si="56"/>
        <v>Average Per Ton1-in-2July Monthly System Peak Day30% Cycling20</v>
      </c>
      <c r="G3639">
        <v>0.71717629999999999</v>
      </c>
      <c r="H3639">
        <v>0.71717629999999999</v>
      </c>
      <c r="I3639">
        <v>73.629199999999997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1134</v>
      </c>
      <c r="P3639" t="s">
        <v>58</v>
      </c>
      <c r="Q3639" t="s">
        <v>60</v>
      </c>
      <c r="R3639" t="s">
        <v>67</v>
      </c>
    </row>
    <row r="3640" spans="1:18" x14ac:dyDescent="0.25">
      <c r="A3640" t="s">
        <v>28</v>
      </c>
      <c r="B3640" t="s">
        <v>36</v>
      </c>
      <c r="C3640" t="s">
        <v>49</v>
      </c>
      <c r="D3640" t="s">
        <v>47</v>
      </c>
      <c r="E3640" s="1">
        <v>20</v>
      </c>
      <c r="F3640" t="str">
        <f t="shared" si="56"/>
        <v>Average Per Premise1-in-2July Monthly System Peak Day30% Cycling20</v>
      </c>
      <c r="G3640">
        <v>7.9335259999999996</v>
      </c>
      <c r="H3640">
        <v>7.9335259999999996</v>
      </c>
      <c r="I3640">
        <v>73.629199999999997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1134</v>
      </c>
      <c r="P3640" t="s">
        <v>58</v>
      </c>
      <c r="Q3640" t="s">
        <v>60</v>
      </c>
      <c r="R3640" t="s">
        <v>67</v>
      </c>
    </row>
    <row r="3641" spans="1:18" x14ac:dyDescent="0.25">
      <c r="A3641" t="s">
        <v>29</v>
      </c>
      <c r="B3641" t="s">
        <v>36</v>
      </c>
      <c r="C3641" t="s">
        <v>49</v>
      </c>
      <c r="D3641" t="s">
        <v>47</v>
      </c>
      <c r="E3641" s="1">
        <v>20</v>
      </c>
      <c r="F3641" t="str">
        <f t="shared" si="56"/>
        <v>Average Per Device1-in-2July Monthly System Peak Day30% Cycling20</v>
      </c>
      <c r="G3641">
        <v>2.774165</v>
      </c>
      <c r="H3641">
        <v>2.774165</v>
      </c>
      <c r="I3641">
        <v>73.629199999999997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1134</v>
      </c>
      <c r="P3641" t="s">
        <v>58</v>
      </c>
      <c r="Q3641" t="s">
        <v>60</v>
      </c>
      <c r="R3641" t="s">
        <v>67</v>
      </c>
    </row>
    <row r="3642" spans="1:18" x14ac:dyDescent="0.25">
      <c r="A3642" t="s">
        <v>43</v>
      </c>
      <c r="B3642" t="s">
        <v>36</v>
      </c>
      <c r="C3642" t="s">
        <v>49</v>
      </c>
      <c r="D3642" t="s">
        <v>47</v>
      </c>
      <c r="E3642" s="1">
        <v>20</v>
      </c>
      <c r="F3642" t="str">
        <f t="shared" si="56"/>
        <v>Aggregate1-in-2July Monthly System Peak Day30% Cycling20</v>
      </c>
      <c r="G3642">
        <v>8.9966190000000008</v>
      </c>
      <c r="H3642">
        <v>8.9966190000000008</v>
      </c>
      <c r="I3642">
        <v>73.629199999999997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1134</v>
      </c>
      <c r="P3642" t="s">
        <v>58</v>
      </c>
      <c r="Q3642" t="s">
        <v>60</v>
      </c>
      <c r="R3642" t="s">
        <v>67</v>
      </c>
    </row>
    <row r="3643" spans="1:18" x14ac:dyDescent="0.25">
      <c r="A3643" t="s">
        <v>30</v>
      </c>
      <c r="B3643" t="s">
        <v>36</v>
      </c>
      <c r="C3643" t="s">
        <v>49</v>
      </c>
      <c r="D3643" t="s">
        <v>31</v>
      </c>
      <c r="E3643" s="1">
        <v>20</v>
      </c>
      <c r="F3643" t="str">
        <f t="shared" si="56"/>
        <v>Average Per Ton1-in-2July Monthly System Peak Day50% Cycling20</v>
      </c>
      <c r="G3643">
        <v>0.60482000000000002</v>
      </c>
      <c r="H3643">
        <v>0.60482000000000002</v>
      </c>
      <c r="I3643">
        <v>73.525199999999998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3540</v>
      </c>
      <c r="P3643" t="s">
        <v>58</v>
      </c>
      <c r="Q3643" t="s">
        <v>60</v>
      </c>
      <c r="R3643" t="s">
        <v>67</v>
      </c>
    </row>
    <row r="3644" spans="1:18" x14ac:dyDescent="0.25">
      <c r="A3644" t="s">
        <v>28</v>
      </c>
      <c r="B3644" t="s">
        <v>36</v>
      </c>
      <c r="C3644" t="s">
        <v>49</v>
      </c>
      <c r="D3644" t="s">
        <v>31</v>
      </c>
      <c r="E3644" s="1">
        <v>20</v>
      </c>
      <c r="F3644" t="str">
        <f t="shared" si="56"/>
        <v>Average Per Premise1-in-2July Monthly System Peak Day50% Cycling20</v>
      </c>
      <c r="G3644">
        <v>5.1028180000000001</v>
      </c>
      <c r="H3644">
        <v>5.1028180000000001</v>
      </c>
      <c r="I3644">
        <v>73.525199999999998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3540</v>
      </c>
      <c r="P3644" t="s">
        <v>58</v>
      </c>
      <c r="Q3644" t="s">
        <v>60</v>
      </c>
      <c r="R3644" t="s">
        <v>67</v>
      </c>
    </row>
    <row r="3645" spans="1:18" x14ac:dyDescent="0.25">
      <c r="A3645" t="s">
        <v>29</v>
      </c>
      <c r="B3645" t="s">
        <v>36</v>
      </c>
      <c r="C3645" t="s">
        <v>49</v>
      </c>
      <c r="D3645" t="s">
        <v>31</v>
      </c>
      <c r="E3645" s="1">
        <v>20</v>
      </c>
      <c r="F3645" t="str">
        <f t="shared" si="56"/>
        <v>Average Per Device1-in-2July Monthly System Peak Day50% Cycling20</v>
      </c>
      <c r="G3645">
        <v>2.3185699999999998</v>
      </c>
      <c r="H3645">
        <v>2.3185699999999998</v>
      </c>
      <c r="I3645">
        <v>73.525199999999998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3540</v>
      </c>
      <c r="P3645" t="s">
        <v>58</v>
      </c>
      <c r="Q3645" t="s">
        <v>60</v>
      </c>
      <c r="R3645" t="s">
        <v>67</v>
      </c>
    </row>
    <row r="3646" spans="1:18" x14ac:dyDescent="0.25">
      <c r="A3646" t="s">
        <v>43</v>
      </c>
      <c r="B3646" t="s">
        <v>36</v>
      </c>
      <c r="C3646" t="s">
        <v>49</v>
      </c>
      <c r="D3646" t="s">
        <v>31</v>
      </c>
      <c r="E3646" s="1">
        <v>20</v>
      </c>
      <c r="F3646" t="str">
        <f t="shared" si="56"/>
        <v>Aggregate1-in-2July Monthly System Peak Day50% Cycling20</v>
      </c>
      <c r="G3646">
        <v>18.063980000000001</v>
      </c>
      <c r="H3646">
        <v>18.063980000000001</v>
      </c>
      <c r="I3646">
        <v>73.525199999999998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3540</v>
      </c>
      <c r="P3646" t="s">
        <v>58</v>
      </c>
      <c r="Q3646" t="s">
        <v>60</v>
      </c>
      <c r="R3646" t="s">
        <v>67</v>
      </c>
    </row>
    <row r="3647" spans="1:18" x14ac:dyDescent="0.25">
      <c r="A3647" t="s">
        <v>30</v>
      </c>
      <c r="B3647" t="s">
        <v>36</v>
      </c>
      <c r="C3647" t="s">
        <v>49</v>
      </c>
      <c r="D3647" t="s">
        <v>26</v>
      </c>
      <c r="E3647" s="1">
        <v>20</v>
      </c>
      <c r="F3647" t="str">
        <f t="shared" si="56"/>
        <v>Average Per Ton1-in-2July Monthly System Peak DayAll20</v>
      </c>
      <c r="G3647">
        <v>0.63207760000000002</v>
      </c>
      <c r="H3647">
        <v>0.63207760000000002</v>
      </c>
      <c r="I3647">
        <v>73.550399999999996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4674</v>
      </c>
      <c r="P3647" t="s">
        <v>58</v>
      </c>
      <c r="Q3647" t="s">
        <v>60</v>
      </c>
    </row>
    <row r="3648" spans="1:18" x14ac:dyDescent="0.25">
      <c r="A3648" t="s">
        <v>28</v>
      </c>
      <c r="B3648" t="s">
        <v>36</v>
      </c>
      <c r="C3648" t="s">
        <v>49</v>
      </c>
      <c r="D3648" t="s">
        <v>26</v>
      </c>
      <c r="E3648" s="1">
        <v>20</v>
      </c>
      <c r="F3648" t="str">
        <f t="shared" si="56"/>
        <v>Average Per Premise1-in-2July Monthly System Peak DayAll20</v>
      </c>
      <c r="G3648">
        <v>5.7353810000000003</v>
      </c>
      <c r="H3648">
        <v>5.7353810000000003</v>
      </c>
      <c r="I3648">
        <v>73.550399999999996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4674</v>
      </c>
      <c r="P3648" t="s">
        <v>58</v>
      </c>
      <c r="Q3648" t="s">
        <v>60</v>
      </c>
    </row>
    <row r="3649" spans="1:18" x14ac:dyDescent="0.25">
      <c r="A3649" t="s">
        <v>29</v>
      </c>
      <c r="B3649" t="s">
        <v>36</v>
      </c>
      <c r="C3649" t="s">
        <v>49</v>
      </c>
      <c r="D3649" t="s">
        <v>26</v>
      </c>
      <c r="E3649" s="1">
        <v>20</v>
      </c>
      <c r="F3649" t="str">
        <f t="shared" si="56"/>
        <v>Average Per Device1-in-2July Monthly System Peak DayAll20</v>
      </c>
      <c r="G3649">
        <v>2.4295059999999999</v>
      </c>
      <c r="H3649">
        <v>2.4295059999999999</v>
      </c>
      <c r="I3649">
        <v>73.550399999999996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4674</v>
      </c>
      <c r="P3649" t="s">
        <v>58</v>
      </c>
      <c r="Q3649" t="s">
        <v>60</v>
      </c>
    </row>
    <row r="3650" spans="1:18" x14ac:dyDescent="0.25">
      <c r="A3650" t="s">
        <v>43</v>
      </c>
      <c r="B3650" t="s">
        <v>36</v>
      </c>
      <c r="C3650" t="s">
        <v>49</v>
      </c>
      <c r="D3650" t="s">
        <v>26</v>
      </c>
      <c r="E3650" s="1">
        <v>20</v>
      </c>
      <c r="F3650" t="str">
        <f t="shared" si="56"/>
        <v>Aggregate1-in-2July Monthly System Peak DayAll20</v>
      </c>
      <c r="G3650">
        <v>26.807169999999999</v>
      </c>
      <c r="H3650">
        <v>26.807169999999999</v>
      </c>
      <c r="I3650">
        <v>73.550399999999996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4674</v>
      </c>
      <c r="P3650" t="s">
        <v>58</v>
      </c>
      <c r="Q3650" t="s">
        <v>60</v>
      </c>
    </row>
    <row r="3651" spans="1:18" x14ac:dyDescent="0.25">
      <c r="A3651" t="s">
        <v>30</v>
      </c>
      <c r="B3651" t="s">
        <v>36</v>
      </c>
      <c r="C3651" t="s">
        <v>50</v>
      </c>
      <c r="D3651" t="s">
        <v>47</v>
      </c>
      <c r="E3651" s="1">
        <v>20</v>
      </c>
      <c r="F3651" t="str">
        <f t="shared" ref="F3651:F3714" si="57">CONCATENATE(A3651,B3651,C3651,D3651,E3651)</f>
        <v>Average Per Ton1-in-2June Monthly System Peak Day30% Cycling20</v>
      </c>
      <c r="G3651">
        <v>0.68360109999999996</v>
      </c>
      <c r="H3651">
        <v>0.68360109999999996</v>
      </c>
      <c r="I3651">
        <v>70.663700000000006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1134</v>
      </c>
      <c r="P3651" t="s">
        <v>58</v>
      </c>
      <c r="Q3651" t="s">
        <v>60</v>
      </c>
      <c r="R3651" t="s">
        <v>68</v>
      </c>
    </row>
    <row r="3652" spans="1:18" x14ac:dyDescent="0.25">
      <c r="A3652" t="s">
        <v>28</v>
      </c>
      <c r="B3652" t="s">
        <v>36</v>
      </c>
      <c r="C3652" t="s">
        <v>50</v>
      </c>
      <c r="D3652" t="s">
        <v>47</v>
      </c>
      <c r="E3652" s="1">
        <v>20</v>
      </c>
      <c r="F3652" t="str">
        <f t="shared" si="57"/>
        <v>Average Per Premise1-in-2June Monthly System Peak Day30% Cycling20</v>
      </c>
      <c r="G3652">
        <v>7.5621119999999999</v>
      </c>
      <c r="H3652">
        <v>7.5621119999999999</v>
      </c>
      <c r="I3652">
        <v>70.663700000000006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1134</v>
      </c>
      <c r="P3652" t="s">
        <v>58</v>
      </c>
      <c r="Q3652" t="s">
        <v>60</v>
      </c>
      <c r="R3652" t="s">
        <v>68</v>
      </c>
    </row>
    <row r="3653" spans="1:18" x14ac:dyDescent="0.25">
      <c r="A3653" t="s">
        <v>29</v>
      </c>
      <c r="B3653" t="s">
        <v>36</v>
      </c>
      <c r="C3653" t="s">
        <v>50</v>
      </c>
      <c r="D3653" t="s">
        <v>47</v>
      </c>
      <c r="E3653" s="1">
        <v>20</v>
      </c>
      <c r="F3653" t="str">
        <f t="shared" si="57"/>
        <v>Average Per Device1-in-2June Monthly System Peak Day30% Cycling20</v>
      </c>
      <c r="G3653">
        <v>2.6442909999999999</v>
      </c>
      <c r="H3653">
        <v>2.6442909999999999</v>
      </c>
      <c r="I3653">
        <v>70.663700000000006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1134</v>
      </c>
      <c r="P3653" t="s">
        <v>58</v>
      </c>
      <c r="Q3653" t="s">
        <v>60</v>
      </c>
      <c r="R3653" t="s">
        <v>68</v>
      </c>
    </row>
    <row r="3654" spans="1:18" x14ac:dyDescent="0.25">
      <c r="A3654" t="s">
        <v>43</v>
      </c>
      <c r="B3654" t="s">
        <v>36</v>
      </c>
      <c r="C3654" t="s">
        <v>50</v>
      </c>
      <c r="D3654" t="s">
        <v>47</v>
      </c>
      <c r="E3654" s="1">
        <v>20</v>
      </c>
      <c r="F3654" t="str">
        <f t="shared" si="57"/>
        <v>Aggregate1-in-2June Monthly System Peak Day30% Cycling20</v>
      </c>
      <c r="G3654">
        <v>8.5754350000000006</v>
      </c>
      <c r="H3654">
        <v>8.5754350000000006</v>
      </c>
      <c r="I3654">
        <v>70.663700000000006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1134</v>
      </c>
      <c r="P3654" t="s">
        <v>58</v>
      </c>
      <c r="Q3654" t="s">
        <v>60</v>
      </c>
      <c r="R3654" t="s">
        <v>68</v>
      </c>
    </row>
    <row r="3655" spans="1:18" x14ac:dyDescent="0.25">
      <c r="A3655" t="s">
        <v>30</v>
      </c>
      <c r="B3655" t="s">
        <v>36</v>
      </c>
      <c r="C3655" t="s">
        <v>50</v>
      </c>
      <c r="D3655" t="s">
        <v>31</v>
      </c>
      <c r="E3655" s="1">
        <v>20</v>
      </c>
      <c r="F3655" t="str">
        <f t="shared" si="57"/>
        <v>Average Per Ton1-in-2June Monthly System Peak Day50% Cycling20</v>
      </c>
      <c r="G3655">
        <v>0.54539139999999997</v>
      </c>
      <c r="H3655">
        <v>0.54539139999999997</v>
      </c>
      <c r="I3655">
        <v>70.499300000000005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3540</v>
      </c>
      <c r="P3655" t="s">
        <v>58</v>
      </c>
      <c r="Q3655" t="s">
        <v>60</v>
      </c>
      <c r="R3655" t="s">
        <v>68</v>
      </c>
    </row>
    <row r="3656" spans="1:18" x14ac:dyDescent="0.25">
      <c r="A3656" t="s">
        <v>28</v>
      </c>
      <c r="B3656" t="s">
        <v>36</v>
      </c>
      <c r="C3656" t="s">
        <v>50</v>
      </c>
      <c r="D3656" t="s">
        <v>31</v>
      </c>
      <c r="E3656" s="1">
        <v>20</v>
      </c>
      <c r="F3656" t="str">
        <f t="shared" si="57"/>
        <v>Average Per Premise1-in-2June Monthly System Peak Day50% Cycling20</v>
      </c>
      <c r="G3656">
        <v>4.6014239999999997</v>
      </c>
      <c r="H3656">
        <v>4.6014239999999997</v>
      </c>
      <c r="I3656">
        <v>70.499300000000005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3540</v>
      </c>
      <c r="P3656" t="s">
        <v>58</v>
      </c>
      <c r="Q3656" t="s">
        <v>60</v>
      </c>
      <c r="R3656" t="s">
        <v>68</v>
      </c>
    </row>
    <row r="3657" spans="1:18" x14ac:dyDescent="0.25">
      <c r="A3657" t="s">
        <v>29</v>
      </c>
      <c r="B3657" t="s">
        <v>36</v>
      </c>
      <c r="C3657" t="s">
        <v>50</v>
      </c>
      <c r="D3657" t="s">
        <v>31</v>
      </c>
      <c r="E3657" s="1">
        <v>20</v>
      </c>
      <c r="F3657" t="str">
        <f t="shared" si="57"/>
        <v>Average Per Device1-in-2June Monthly System Peak Day50% Cycling20</v>
      </c>
      <c r="G3657">
        <v>2.090751</v>
      </c>
      <c r="H3657">
        <v>2.090751</v>
      </c>
      <c r="I3657">
        <v>70.499300000000005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3540</v>
      </c>
      <c r="P3657" t="s">
        <v>58</v>
      </c>
      <c r="Q3657" t="s">
        <v>60</v>
      </c>
      <c r="R3657" t="s">
        <v>68</v>
      </c>
    </row>
    <row r="3658" spans="1:18" x14ac:dyDescent="0.25">
      <c r="A3658" t="s">
        <v>43</v>
      </c>
      <c r="B3658" t="s">
        <v>36</v>
      </c>
      <c r="C3658" t="s">
        <v>50</v>
      </c>
      <c r="D3658" t="s">
        <v>31</v>
      </c>
      <c r="E3658" s="1">
        <v>20</v>
      </c>
      <c r="F3658" t="str">
        <f t="shared" si="57"/>
        <v>Aggregate1-in-2June Monthly System Peak Day50% Cycling20</v>
      </c>
      <c r="G3658">
        <v>16.28904</v>
      </c>
      <c r="H3658">
        <v>16.28904</v>
      </c>
      <c r="I3658">
        <v>70.499300000000005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3540</v>
      </c>
      <c r="P3658" t="s">
        <v>58</v>
      </c>
      <c r="Q3658" t="s">
        <v>60</v>
      </c>
      <c r="R3658" t="s">
        <v>68</v>
      </c>
    </row>
    <row r="3659" spans="1:18" x14ac:dyDescent="0.25">
      <c r="A3659" t="s">
        <v>30</v>
      </c>
      <c r="B3659" t="s">
        <v>36</v>
      </c>
      <c r="C3659" t="s">
        <v>50</v>
      </c>
      <c r="D3659" t="s">
        <v>26</v>
      </c>
      <c r="E3659" s="1">
        <v>20</v>
      </c>
      <c r="F3659" t="str">
        <f t="shared" si="57"/>
        <v>Average Per Ton1-in-2June Monthly System Peak DayAll20</v>
      </c>
      <c r="G3659">
        <v>0.57892109999999997</v>
      </c>
      <c r="H3659">
        <v>0.57892109999999997</v>
      </c>
      <c r="I3659">
        <v>70.539199999999994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4674</v>
      </c>
      <c r="P3659" t="s">
        <v>58</v>
      </c>
      <c r="Q3659" t="s">
        <v>60</v>
      </c>
    </row>
    <row r="3660" spans="1:18" x14ac:dyDescent="0.25">
      <c r="A3660" t="s">
        <v>28</v>
      </c>
      <c r="B3660" t="s">
        <v>36</v>
      </c>
      <c r="C3660" t="s">
        <v>50</v>
      </c>
      <c r="D3660" t="s">
        <v>26</v>
      </c>
      <c r="E3660" s="1">
        <v>20</v>
      </c>
      <c r="F3660" t="str">
        <f t="shared" si="57"/>
        <v>Average Per Premise1-in-2June Monthly System Peak DayAll20</v>
      </c>
      <c r="G3660">
        <v>5.2530460000000003</v>
      </c>
      <c r="H3660">
        <v>5.2530460000000003</v>
      </c>
      <c r="I3660">
        <v>70.539199999999994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4674</v>
      </c>
      <c r="P3660" t="s">
        <v>58</v>
      </c>
      <c r="Q3660" t="s">
        <v>60</v>
      </c>
    </row>
    <row r="3661" spans="1:18" x14ac:dyDescent="0.25">
      <c r="A3661" t="s">
        <v>29</v>
      </c>
      <c r="B3661" t="s">
        <v>36</v>
      </c>
      <c r="C3661" t="s">
        <v>50</v>
      </c>
      <c r="D3661" t="s">
        <v>26</v>
      </c>
      <c r="E3661" s="1">
        <v>20</v>
      </c>
      <c r="F3661" t="str">
        <f t="shared" si="57"/>
        <v>Average Per Device1-in-2June Monthly System Peak DayAll20</v>
      </c>
      <c r="G3661">
        <v>2.2251889999999999</v>
      </c>
      <c r="H3661">
        <v>2.2251889999999999</v>
      </c>
      <c r="I3661">
        <v>70.539199999999994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4674</v>
      </c>
      <c r="P3661" t="s">
        <v>58</v>
      </c>
      <c r="Q3661" t="s">
        <v>60</v>
      </c>
    </row>
    <row r="3662" spans="1:18" x14ac:dyDescent="0.25">
      <c r="A3662" t="s">
        <v>43</v>
      </c>
      <c r="B3662" t="s">
        <v>36</v>
      </c>
      <c r="C3662" t="s">
        <v>50</v>
      </c>
      <c r="D3662" t="s">
        <v>26</v>
      </c>
      <c r="E3662" s="1">
        <v>20</v>
      </c>
      <c r="F3662" t="str">
        <f t="shared" si="57"/>
        <v>Aggregate1-in-2June Monthly System Peak DayAll20</v>
      </c>
      <c r="G3662">
        <v>24.55274</v>
      </c>
      <c r="H3662">
        <v>24.55274</v>
      </c>
      <c r="I3662">
        <v>70.539199999999994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4674</v>
      </c>
      <c r="P3662" t="s">
        <v>58</v>
      </c>
      <c r="Q3662" t="s">
        <v>60</v>
      </c>
    </row>
    <row r="3663" spans="1:18" x14ac:dyDescent="0.25">
      <c r="A3663" t="s">
        <v>30</v>
      </c>
      <c r="B3663" t="s">
        <v>36</v>
      </c>
      <c r="C3663" t="s">
        <v>51</v>
      </c>
      <c r="D3663" t="s">
        <v>47</v>
      </c>
      <c r="E3663" s="1">
        <v>20</v>
      </c>
      <c r="F3663" t="str">
        <f t="shared" si="57"/>
        <v>Average Per Ton1-in-2May Monthly System Peak Day30% Cycling20</v>
      </c>
      <c r="G3663">
        <v>0.68239539999999999</v>
      </c>
      <c r="H3663">
        <v>0.68239539999999999</v>
      </c>
      <c r="I3663">
        <v>68.710800000000006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1134</v>
      </c>
      <c r="P3663" t="s">
        <v>58</v>
      </c>
      <c r="Q3663" t="s">
        <v>60</v>
      </c>
      <c r="R3663" t="s">
        <v>69</v>
      </c>
    </row>
    <row r="3664" spans="1:18" x14ac:dyDescent="0.25">
      <c r="A3664" t="s">
        <v>28</v>
      </c>
      <c r="B3664" t="s">
        <v>36</v>
      </c>
      <c r="C3664" t="s">
        <v>51</v>
      </c>
      <c r="D3664" t="s">
        <v>47</v>
      </c>
      <c r="E3664" s="1">
        <v>20</v>
      </c>
      <c r="F3664" t="str">
        <f t="shared" si="57"/>
        <v>Average Per Premise1-in-2May Monthly System Peak Day30% Cycling20</v>
      </c>
      <c r="G3664">
        <v>7.5487739999999999</v>
      </c>
      <c r="H3664">
        <v>7.5487739999999999</v>
      </c>
      <c r="I3664">
        <v>68.710800000000006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1134</v>
      </c>
      <c r="P3664" t="s">
        <v>58</v>
      </c>
      <c r="Q3664" t="s">
        <v>60</v>
      </c>
      <c r="R3664" t="s">
        <v>69</v>
      </c>
    </row>
    <row r="3665" spans="1:18" x14ac:dyDescent="0.25">
      <c r="A3665" t="s">
        <v>29</v>
      </c>
      <c r="B3665" t="s">
        <v>36</v>
      </c>
      <c r="C3665" t="s">
        <v>51</v>
      </c>
      <c r="D3665" t="s">
        <v>47</v>
      </c>
      <c r="E3665" s="1">
        <v>20</v>
      </c>
      <c r="F3665" t="str">
        <f t="shared" si="57"/>
        <v>Average Per Device1-in-2May Monthly System Peak Day30% Cycling20</v>
      </c>
      <c r="G3665">
        <v>2.6396269999999999</v>
      </c>
      <c r="H3665">
        <v>2.6396269999999999</v>
      </c>
      <c r="I3665">
        <v>68.710800000000006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1134</v>
      </c>
      <c r="P3665" t="s">
        <v>58</v>
      </c>
      <c r="Q3665" t="s">
        <v>60</v>
      </c>
      <c r="R3665" t="s">
        <v>69</v>
      </c>
    </row>
    <row r="3666" spans="1:18" x14ac:dyDescent="0.25">
      <c r="A3666" t="s">
        <v>43</v>
      </c>
      <c r="B3666" t="s">
        <v>36</v>
      </c>
      <c r="C3666" t="s">
        <v>51</v>
      </c>
      <c r="D3666" t="s">
        <v>47</v>
      </c>
      <c r="E3666" s="1">
        <v>20</v>
      </c>
      <c r="F3666" t="str">
        <f t="shared" si="57"/>
        <v>Aggregate1-in-2May Monthly System Peak Day30% Cycling20</v>
      </c>
      <c r="G3666">
        <v>8.5603090000000002</v>
      </c>
      <c r="H3666">
        <v>8.5603090000000002</v>
      </c>
      <c r="I3666">
        <v>68.710800000000006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1134</v>
      </c>
      <c r="P3666" t="s">
        <v>58</v>
      </c>
      <c r="Q3666" t="s">
        <v>60</v>
      </c>
      <c r="R3666" t="s">
        <v>69</v>
      </c>
    </row>
    <row r="3667" spans="1:18" x14ac:dyDescent="0.25">
      <c r="A3667" t="s">
        <v>30</v>
      </c>
      <c r="B3667" t="s">
        <v>36</v>
      </c>
      <c r="C3667" t="s">
        <v>51</v>
      </c>
      <c r="D3667" t="s">
        <v>31</v>
      </c>
      <c r="E3667" s="1">
        <v>20</v>
      </c>
      <c r="F3667" t="str">
        <f t="shared" si="57"/>
        <v>Average Per Ton1-in-2May Monthly System Peak Day50% Cycling20</v>
      </c>
      <c r="G3667">
        <v>0.54096880000000003</v>
      </c>
      <c r="H3667">
        <v>0.54096880000000003</v>
      </c>
      <c r="I3667">
        <v>68.629599999999996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3540</v>
      </c>
      <c r="P3667" t="s">
        <v>58</v>
      </c>
      <c r="Q3667" t="s">
        <v>60</v>
      </c>
      <c r="R3667" t="s">
        <v>69</v>
      </c>
    </row>
    <row r="3668" spans="1:18" x14ac:dyDescent="0.25">
      <c r="A3668" t="s">
        <v>28</v>
      </c>
      <c r="B3668" t="s">
        <v>36</v>
      </c>
      <c r="C3668" t="s">
        <v>51</v>
      </c>
      <c r="D3668" t="s">
        <v>31</v>
      </c>
      <c r="E3668" s="1">
        <v>20</v>
      </c>
      <c r="F3668" t="str">
        <f t="shared" si="57"/>
        <v>Average Per Premise1-in-2May Monthly System Peak Day50% Cycling20</v>
      </c>
      <c r="G3668">
        <v>4.5641109999999996</v>
      </c>
      <c r="H3668">
        <v>4.5641100000000003</v>
      </c>
      <c r="I3668">
        <v>68.629599999999996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3540</v>
      </c>
      <c r="P3668" t="s">
        <v>58</v>
      </c>
      <c r="Q3668" t="s">
        <v>60</v>
      </c>
      <c r="R3668" t="s">
        <v>69</v>
      </c>
    </row>
    <row r="3669" spans="1:18" x14ac:dyDescent="0.25">
      <c r="A3669" t="s">
        <v>29</v>
      </c>
      <c r="B3669" t="s">
        <v>36</v>
      </c>
      <c r="C3669" t="s">
        <v>51</v>
      </c>
      <c r="D3669" t="s">
        <v>31</v>
      </c>
      <c r="E3669" s="1">
        <v>20</v>
      </c>
      <c r="F3669" t="str">
        <f t="shared" si="57"/>
        <v>Average Per Device1-in-2May Monthly System Peak Day50% Cycling20</v>
      </c>
      <c r="G3669">
        <v>2.0737969999999999</v>
      </c>
      <c r="H3669">
        <v>2.0737969999999999</v>
      </c>
      <c r="I3669">
        <v>68.629599999999996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3540</v>
      </c>
      <c r="P3669" t="s">
        <v>58</v>
      </c>
      <c r="Q3669" t="s">
        <v>60</v>
      </c>
      <c r="R3669" t="s">
        <v>69</v>
      </c>
    </row>
    <row r="3670" spans="1:18" x14ac:dyDescent="0.25">
      <c r="A3670" t="s">
        <v>43</v>
      </c>
      <c r="B3670" t="s">
        <v>36</v>
      </c>
      <c r="C3670" t="s">
        <v>51</v>
      </c>
      <c r="D3670" t="s">
        <v>31</v>
      </c>
      <c r="E3670" s="1">
        <v>20</v>
      </c>
      <c r="F3670" t="str">
        <f t="shared" si="57"/>
        <v>Aggregate1-in-2May Monthly System Peak Day50% Cycling20</v>
      </c>
      <c r="G3670">
        <v>16.156949999999998</v>
      </c>
      <c r="H3670">
        <v>16.156949999999998</v>
      </c>
      <c r="I3670">
        <v>68.629599999999996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3540</v>
      </c>
      <c r="P3670" t="s">
        <v>58</v>
      </c>
      <c r="Q3670" t="s">
        <v>60</v>
      </c>
      <c r="R3670" t="s">
        <v>69</v>
      </c>
    </row>
    <row r="3671" spans="1:18" x14ac:dyDescent="0.25">
      <c r="A3671" t="s">
        <v>30</v>
      </c>
      <c r="B3671" t="s">
        <v>36</v>
      </c>
      <c r="C3671" t="s">
        <v>51</v>
      </c>
      <c r="D3671" t="s">
        <v>26</v>
      </c>
      <c r="E3671" s="1">
        <v>20</v>
      </c>
      <c r="F3671" t="str">
        <f t="shared" si="57"/>
        <v>Average Per Ton1-in-2May Monthly System Peak DayAll20</v>
      </c>
      <c r="G3671">
        <v>0.57527890000000004</v>
      </c>
      <c r="H3671">
        <v>0.57527890000000004</v>
      </c>
      <c r="I3671">
        <v>68.649299999999997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4674</v>
      </c>
      <c r="P3671" t="s">
        <v>58</v>
      </c>
      <c r="Q3671" t="s">
        <v>60</v>
      </c>
    </row>
    <row r="3672" spans="1:18" x14ac:dyDescent="0.25">
      <c r="A3672" t="s">
        <v>28</v>
      </c>
      <c r="B3672" t="s">
        <v>36</v>
      </c>
      <c r="C3672" t="s">
        <v>51</v>
      </c>
      <c r="D3672" t="s">
        <v>26</v>
      </c>
      <c r="E3672" s="1">
        <v>20</v>
      </c>
      <c r="F3672" t="str">
        <f t="shared" si="57"/>
        <v>Average Per Premise1-in-2May Monthly System Peak DayAll20</v>
      </c>
      <c r="G3672">
        <v>5.2199970000000002</v>
      </c>
      <c r="H3672">
        <v>5.2199970000000002</v>
      </c>
      <c r="I3672">
        <v>68.649299999999997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4674</v>
      </c>
      <c r="P3672" t="s">
        <v>58</v>
      </c>
      <c r="Q3672" t="s">
        <v>60</v>
      </c>
    </row>
    <row r="3673" spans="1:18" x14ac:dyDescent="0.25">
      <c r="A3673" t="s">
        <v>29</v>
      </c>
      <c r="B3673" t="s">
        <v>36</v>
      </c>
      <c r="C3673" t="s">
        <v>51</v>
      </c>
      <c r="D3673" t="s">
        <v>26</v>
      </c>
      <c r="E3673" s="1">
        <v>20</v>
      </c>
      <c r="F3673" t="str">
        <f t="shared" si="57"/>
        <v>Average Per Device1-in-2May Monthly System Peak DayAll20</v>
      </c>
      <c r="G3673">
        <v>2.2111900000000002</v>
      </c>
      <c r="H3673">
        <v>2.2111900000000002</v>
      </c>
      <c r="I3673">
        <v>68.649299999999997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4674</v>
      </c>
      <c r="P3673" t="s">
        <v>58</v>
      </c>
      <c r="Q3673" t="s">
        <v>60</v>
      </c>
    </row>
    <row r="3674" spans="1:18" x14ac:dyDescent="0.25">
      <c r="A3674" t="s">
        <v>43</v>
      </c>
      <c r="B3674" t="s">
        <v>36</v>
      </c>
      <c r="C3674" t="s">
        <v>51</v>
      </c>
      <c r="D3674" t="s">
        <v>26</v>
      </c>
      <c r="E3674" s="1">
        <v>20</v>
      </c>
      <c r="F3674" t="str">
        <f t="shared" si="57"/>
        <v>Aggregate1-in-2May Monthly System Peak DayAll20</v>
      </c>
      <c r="G3674">
        <v>24.39827</v>
      </c>
      <c r="H3674">
        <v>24.39827</v>
      </c>
      <c r="I3674">
        <v>68.649299999999997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4674</v>
      </c>
      <c r="P3674" t="s">
        <v>58</v>
      </c>
      <c r="Q3674" t="s">
        <v>60</v>
      </c>
    </row>
    <row r="3675" spans="1:18" x14ac:dyDescent="0.25">
      <c r="A3675" t="s">
        <v>30</v>
      </c>
      <c r="B3675" t="s">
        <v>36</v>
      </c>
      <c r="C3675" t="s">
        <v>52</v>
      </c>
      <c r="D3675" t="s">
        <v>47</v>
      </c>
      <c r="E3675" s="1">
        <v>20</v>
      </c>
      <c r="F3675" t="str">
        <f t="shared" si="57"/>
        <v>Average Per Ton1-in-2October Monthly System Peak Day30% Cycling20</v>
      </c>
      <c r="G3675">
        <v>0.7072872</v>
      </c>
      <c r="H3675">
        <v>0.7072872</v>
      </c>
      <c r="I3675">
        <v>71.214799999999997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1134</v>
      </c>
      <c r="P3675" t="s">
        <v>58</v>
      </c>
      <c r="Q3675" t="s">
        <v>60</v>
      </c>
      <c r="R3675" t="s">
        <v>70</v>
      </c>
    </row>
    <row r="3676" spans="1:18" x14ac:dyDescent="0.25">
      <c r="A3676" t="s">
        <v>28</v>
      </c>
      <c r="B3676" t="s">
        <v>36</v>
      </c>
      <c r="C3676" t="s">
        <v>52</v>
      </c>
      <c r="D3676" t="s">
        <v>47</v>
      </c>
      <c r="E3676" s="1">
        <v>20</v>
      </c>
      <c r="F3676" t="str">
        <f t="shared" si="57"/>
        <v>Average Per Premise1-in-2October Monthly System Peak Day30% Cycling20</v>
      </c>
      <c r="G3676">
        <v>7.8241310000000004</v>
      </c>
      <c r="H3676">
        <v>7.8241310000000004</v>
      </c>
      <c r="I3676">
        <v>71.214799999999997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1134</v>
      </c>
      <c r="P3676" t="s">
        <v>58</v>
      </c>
      <c r="Q3676" t="s">
        <v>60</v>
      </c>
      <c r="R3676" t="s">
        <v>70</v>
      </c>
    </row>
    <row r="3677" spans="1:18" x14ac:dyDescent="0.25">
      <c r="A3677" t="s">
        <v>29</v>
      </c>
      <c r="B3677" t="s">
        <v>36</v>
      </c>
      <c r="C3677" t="s">
        <v>52</v>
      </c>
      <c r="D3677" t="s">
        <v>47</v>
      </c>
      <c r="E3677" s="1">
        <v>20</v>
      </c>
      <c r="F3677" t="str">
        <f t="shared" si="57"/>
        <v>Average Per Device1-in-2October Monthly System Peak Day30% Cycling20</v>
      </c>
      <c r="G3677">
        <v>2.735913</v>
      </c>
      <c r="H3677">
        <v>2.7359119999999999</v>
      </c>
      <c r="I3677">
        <v>71.214799999999997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1134</v>
      </c>
      <c r="P3677" t="s">
        <v>58</v>
      </c>
      <c r="Q3677" t="s">
        <v>60</v>
      </c>
      <c r="R3677" t="s">
        <v>70</v>
      </c>
    </row>
    <row r="3678" spans="1:18" x14ac:dyDescent="0.25">
      <c r="A3678" t="s">
        <v>43</v>
      </c>
      <c r="B3678" t="s">
        <v>36</v>
      </c>
      <c r="C3678" t="s">
        <v>52</v>
      </c>
      <c r="D3678" t="s">
        <v>47</v>
      </c>
      <c r="E3678" s="1">
        <v>20</v>
      </c>
      <c r="F3678" t="str">
        <f t="shared" si="57"/>
        <v>Aggregate1-in-2October Monthly System Peak Day30% Cycling20</v>
      </c>
      <c r="G3678">
        <v>8.8725640000000006</v>
      </c>
      <c r="H3678">
        <v>8.8725640000000006</v>
      </c>
      <c r="I3678">
        <v>71.214799999999997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1134</v>
      </c>
      <c r="P3678" t="s">
        <v>58</v>
      </c>
      <c r="Q3678" t="s">
        <v>60</v>
      </c>
      <c r="R3678" t="s">
        <v>70</v>
      </c>
    </row>
    <row r="3679" spans="1:18" x14ac:dyDescent="0.25">
      <c r="A3679" t="s">
        <v>30</v>
      </c>
      <c r="B3679" t="s">
        <v>36</v>
      </c>
      <c r="C3679" t="s">
        <v>52</v>
      </c>
      <c r="D3679" t="s">
        <v>31</v>
      </c>
      <c r="E3679" s="1">
        <v>20</v>
      </c>
      <c r="F3679" t="str">
        <f t="shared" si="57"/>
        <v>Average Per Ton1-in-2October Monthly System Peak Day50% Cycling20</v>
      </c>
      <c r="G3679">
        <v>0.58767619999999998</v>
      </c>
      <c r="H3679">
        <v>0.58767619999999998</v>
      </c>
      <c r="I3679">
        <v>71.485500000000002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3540</v>
      </c>
      <c r="P3679" t="s">
        <v>58</v>
      </c>
      <c r="Q3679" t="s">
        <v>60</v>
      </c>
      <c r="R3679" t="s">
        <v>70</v>
      </c>
    </row>
    <row r="3680" spans="1:18" x14ac:dyDescent="0.25">
      <c r="A3680" t="s">
        <v>28</v>
      </c>
      <c r="B3680" t="s">
        <v>36</v>
      </c>
      <c r="C3680" t="s">
        <v>52</v>
      </c>
      <c r="D3680" t="s">
        <v>31</v>
      </c>
      <c r="E3680" s="1">
        <v>20</v>
      </c>
      <c r="F3680" t="str">
        <f t="shared" si="57"/>
        <v>Average Per Premise1-in-2October Monthly System Peak Day50% Cycling20</v>
      </c>
      <c r="G3680">
        <v>4.9581780000000002</v>
      </c>
      <c r="H3680">
        <v>4.9581780000000002</v>
      </c>
      <c r="I3680">
        <v>71.485500000000002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3540</v>
      </c>
      <c r="P3680" t="s">
        <v>58</v>
      </c>
      <c r="Q3680" t="s">
        <v>60</v>
      </c>
      <c r="R3680" t="s">
        <v>70</v>
      </c>
    </row>
    <row r="3681" spans="1:18" x14ac:dyDescent="0.25">
      <c r="A3681" t="s">
        <v>29</v>
      </c>
      <c r="B3681" t="s">
        <v>36</v>
      </c>
      <c r="C3681" t="s">
        <v>52</v>
      </c>
      <c r="D3681" t="s">
        <v>31</v>
      </c>
      <c r="E3681" s="1">
        <v>20</v>
      </c>
      <c r="F3681" t="str">
        <f t="shared" si="57"/>
        <v>Average Per Device1-in-2October Monthly System Peak Day50% Cycling20</v>
      </c>
      <c r="G3681">
        <v>2.2528489999999999</v>
      </c>
      <c r="H3681">
        <v>2.2528489999999999</v>
      </c>
      <c r="I3681">
        <v>71.485500000000002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3540</v>
      </c>
      <c r="P3681" t="s">
        <v>58</v>
      </c>
      <c r="Q3681" t="s">
        <v>60</v>
      </c>
      <c r="R3681" t="s">
        <v>70</v>
      </c>
    </row>
    <row r="3682" spans="1:18" x14ac:dyDescent="0.25">
      <c r="A3682" t="s">
        <v>43</v>
      </c>
      <c r="B3682" t="s">
        <v>36</v>
      </c>
      <c r="C3682" t="s">
        <v>52</v>
      </c>
      <c r="D3682" t="s">
        <v>31</v>
      </c>
      <c r="E3682" s="1">
        <v>20</v>
      </c>
      <c r="F3682" t="str">
        <f t="shared" si="57"/>
        <v>Aggregate1-in-2October Monthly System Peak Day50% Cycling20</v>
      </c>
      <c r="G3682">
        <v>17.551950000000001</v>
      </c>
      <c r="H3682">
        <v>17.551950000000001</v>
      </c>
      <c r="I3682">
        <v>71.485500000000002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3540</v>
      </c>
      <c r="P3682" t="s">
        <v>58</v>
      </c>
      <c r="Q3682" t="s">
        <v>60</v>
      </c>
      <c r="R3682" t="s">
        <v>70</v>
      </c>
    </row>
    <row r="3683" spans="1:18" x14ac:dyDescent="0.25">
      <c r="A3683" t="s">
        <v>30</v>
      </c>
      <c r="B3683" t="s">
        <v>36</v>
      </c>
      <c r="C3683" t="s">
        <v>52</v>
      </c>
      <c r="D3683" t="s">
        <v>26</v>
      </c>
      <c r="E3683" s="1">
        <v>20</v>
      </c>
      <c r="F3683" t="str">
        <f t="shared" si="57"/>
        <v>Average Per Ton1-in-2October Monthly System Peak DayAll20</v>
      </c>
      <c r="G3683">
        <v>0.61669379999999996</v>
      </c>
      <c r="H3683">
        <v>0.61669379999999996</v>
      </c>
      <c r="I3683">
        <v>71.419799999999995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4674</v>
      </c>
      <c r="P3683" t="s">
        <v>58</v>
      </c>
      <c r="Q3683" t="s">
        <v>60</v>
      </c>
    </row>
    <row r="3684" spans="1:18" x14ac:dyDescent="0.25">
      <c r="A3684" t="s">
        <v>28</v>
      </c>
      <c r="B3684" t="s">
        <v>36</v>
      </c>
      <c r="C3684" t="s">
        <v>52</v>
      </c>
      <c r="D3684" t="s">
        <v>26</v>
      </c>
      <c r="E3684" s="1">
        <v>20</v>
      </c>
      <c r="F3684" t="str">
        <f t="shared" si="57"/>
        <v>Average Per Premise1-in-2October Monthly System Peak DayAll20</v>
      </c>
      <c r="G3684">
        <v>5.5957910000000002</v>
      </c>
      <c r="H3684">
        <v>5.5957910000000002</v>
      </c>
      <c r="I3684">
        <v>71.419799999999995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4674</v>
      </c>
      <c r="P3684" t="s">
        <v>58</v>
      </c>
      <c r="Q3684" t="s">
        <v>60</v>
      </c>
    </row>
    <row r="3685" spans="1:18" x14ac:dyDescent="0.25">
      <c r="A3685" t="s">
        <v>29</v>
      </c>
      <c r="B3685" t="s">
        <v>36</v>
      </c>
      <c r="C3685" t="s">
        <v>52</v>
      </c>
      <c r="D3685" t="s">
        <v>26</v>
      </c>
      <c r="E3685" s="1">
        <v>20</v>
      </c>
      <c r="F3685" t="str">
        <f t="shared" si="57"/>
        <v>Average Per Device1-in-2October Monthly System Peak DayAll20</v>
      </c>
      <c r="G3685">
        <v>2.3703759999999998</v>
      </c>
      <c r="H3685">
        <v>2.3703759999999998</v>
      </c>
      <c r="I3685">
        <v>71.419799999999995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4674</v>
      </c>
      <c r="P3685" t="s">
        <v>58</v>
      </c>
      <c r="Q3685" t="s">
        <v>60</v>
      </c>
    </row>
    <row r="3686" spans="1:18" x14ac:dyDescent="0.25">
      <c r="A3686" t="s">
        <v>43</v>
      </c>
      <c r="B3686" t="s">
        <v>36</v>
      </c>
      <c r="C3686" t="s">
        <v>52</v>
      </c>
      <c r="D3686" t="s">
        <v>26</v>
      </c>
      <c r="E3686" s="1">
        <v>20</v>
      </c>
      <c r="F3686" t="str">
        <f t="shared" si="57"/>
        <v>Aggregate1-in-2October Monthly System Peak DayAll20</v>
      </c>
      <c r="G3686">
        <v>26.154730000000001</v>
      </c>
      <c r="H3686">
        <v>26.154730000000001</v>
      </c>
      <c r="I3686">
        <v>71.419799999999995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4674</v>
      </c>
      <c r="P3686" t="s">
        <v>58</v>
      </c>
      <c r="Q3686" t="s">
        <v>60</v>
      </c>
    </row>
    <row r="3687" spans="1:18" x14ac:dyDescent="0.25">
      <c r="A3687" t="s">
        <v>30</v>
      </c>
      <c r="B3687" t="s">
        <v>36</v>
      </c>
      <c r="C3687" t="s">
        <v>53</v>
      </c>
      <c r="D3687" t="s">
        <v>47</v>
      </c>
      <c r="E3687" s="1">
        <v>20</v>
      </c>
      <c r="F3687" t="str">
        <f t="shared" si="57"/>
        <v>Average Per Ton1-in-2September Monthly System Peak Day30% Cycling20</v>
      </c>
      <c r="G3687">
        <v>0.74291200000000002</v>
      </c>
      <c r="H3687">
        <v>0.74291200000000002</v>
      </c>
      <c r="I3687">
        <v>80.128399999999999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1134</v>
      </c>
      <c r="P3687" t="s">
        <v>58</v>
      </c>
      <c r="Q3687" t="s">
        <v>60</v>
      </c>
      <c r="R3687" t="s">
        <v>71</v>
      </c>
    </row>
    <row r="3688" spans="1:18" x14ac:dyDescent="0.25">
      <c r="A3688" t="s">
        <v>28</v>
      </c>
      <c r="B3688" t="s">
        <v>36</v>
      </c>
      <c r="C3688" t="s">
        <v>53</v>
      </c>
      <c r="D3688" t="s">
        <v>47</v>
      </c>
      <c r="E3688" s="1">
        <v>20</v>
      </c>
      <c r="F3688" t="str">
        <f t="shared" si="57"/>
        <v>Average Per Premise1-in-2September Monthly System Peak Day30% Cycling20</v>
      </c>
      <c r="G3688">
        <v>8.2182189999999995</v>
      </c>
      <c r="H3688">
        <v>8.2182189999999995</v>
      </c>
      <c r="I3688">
        <v>80.128399999999999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1134</v>
      </c>
      <c r="P3688" t="s">
        <v>58</v>
      </c>
      <c r="Q3688" t="s">
        <v>60</v>
      </c>
      <c r="R3688" t="s">
        <v>71</v>
      </c>
    </row>
    <row r="3689" spans="1:18" x14ac:dyDescent="0.25">
      <c r="A3689" t="s">
        <v>29</v>
      </c>
      <c r="B3689" t="s">
        <v>36</v>
      </c>
      <c r="C3689" t="s">
        <v>53</v>
      </c>
      <c r="D3689" t="s">
        <v>47</v>
      </c>
      <c r="E3689" s="1">
        <v>20</v>
      </c>
      <c r="F3689" t="str">
        <f t="shared" si="57"/>
        <v>Average Per Device1-in-2September Monthly System Peak Day30% Cycling20</v>
      </c>
      <c r="G3689">
        <v>2.8737159999999999</v>
      </c>
      <c r="H3689">
        <v>2.8737159999999999</v>
      </c>
      <c r="I3689">
        <v>80.128399999999999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1134</v>
      </c>
      <c r="P3689" t="s">
        <v>58</v>
      </c>
      <c r="Q3689" t="s">
        <v>60</v>
      </c>
      <c r="R3689" t="s">
        <v>71</v>
      </c>
    </row>
    <row r="3690" spans="1:18" x14ac:dyDescent="0.25">
      <c r="A3690" t="s">
        <v>43</v>
      </c>
      <c r="B3690" t="s">
        <v>36</v>
      </c>
      <c r="C3690" t="s">
        <v>53</v>
      </c>
      <c r="D3690" t="s">
        <v>47</v>
      </c>
      <c r="E3690" s="1">
        <v>20</v>
      </c>
      <c r="F3690" t="str">
        <f t="shared" si="57"/>
        <v>Aggregate1-in-2September Monthly System Peak Day30% Cycling20</v>
      </c>
      <c r="G3690">
        <v>9.3194599999999994</v>
      </c>
      <c r="H3690">
        <v>9.3194599999999994</v>
      </c>
      <c r="I3690">
        <v>80.128399999999999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1134</v>
      </c>
      <c r="P3690" t="s">
        <v>58</v>
      </c>
      <c r="Q3690" t="s">
        <v>60</v>
      </c>
      <c r="R3690" t="s">
        <v>71</v>
      </c>
    </row>
    <row r="3691" spans="1:18" x14ac:dyDescent="0.25">
      <c r="A3691" t="s">
        <v>30</v>
      </c>
      <c r="B3691" t="s">
        <v>36</v>
      </c>
      <c r="C3691" t="s">
        <v>53</v>
      </c>
      <c r="D3691" t="s">
        <v>31</v>
      </c>
      <c r="E3691" s="1">
        <v>20</v>
      </c>
      <c r="F3691" t="str">
        <f t="shared" si="57"/>
        <v>Average Per Ton1-in-2September Monthly System Peak Day50% Cycling20</v>
      </c>
      <c r="G3691">
        <v>0.65250109999999995</v>
      </c>
      <c r="H3691">
        <v>0.65250109999999995</v>
      </c>
      <c r="I3691">
        <v>79.883799999999994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3540</v>
      </c>
      <c r="P3691" t="s">
        <v>58</v>
      </c>
      <c r="Q3691" t="s">
        <v>60</v>
      </c>
      <c r="R3691" t="s">
        <v>71</v>
      </c>
    </row>
    <row r="3692" spans="1:18" x14ac:dyDescent="0.25">
      <c r="A3692" t="s">
        <v>28</v>
      </c>
      <c r="B3692" t="s">
        <v>36</v>
      </c>
      <c r="C3692" t="s">
        <v>53</v>
      </c>
      <c r="D3692" t="s">
        <v>31</v>
      </c>
      <c r="E3692" s="1">
        <v>20</v>
      </c>
      <c r="F3692" t="str">
        <f t="shared" si="57"/>
        <v>Average Per Premise1-in-2September Monthly System Peak Day50% Cycling20</v>
      </c>
      <c r="G3692">
        <v>5.5050999999999997</v>
      </c>
      <c r="H3692">
        <v>5.5050999999999997</v>
      </c>
      <c r="I3692">
        <v>79.883799999999994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3540</v>
      </c>
      <c r="P3692" t="s">
        <v>58</v>
      </c>
      <c r="Q3692" t="s">
        <v>60</v>
      </c>
      <c r="R3692" t="s">
        <v>71</v>
      </c>
    </row>
    <row r="3693" spans="1:18" x14ac:dyDescent="0.25">
      <c r="A3693" t="s">
        <v>29</v>
      </c>
      <c r="B3693" t="s">
        <v>36</v>
      </c>
      <c r="C3693" t="s">
        <v>53</v>
      </c>
      <c r="D3693" t="s">
        <v>31</v>
      </c>
      <c r="E3693" s="1">
        <v>20</v>
      </c>
      <c r="F3693" t="str">
        <f t="shared" si="57"/>
        <v>Average Per Device1-in-2September Monthly System Peak Day50% Cycling20</v>
      </c>
      <c r="G3693">
        <v>2.5013550000000002</v>
      </c>
      <c r="H3693">
        <v>2.5013550000000002</v>
      </c>
      <c r="I3693">
        <v>79.883799999999994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3540</v>
      </c>
      <c r="P3693" t="s">
        <v>58</v>
      </c>
      <c r="Q3693" t="s">
        <v>60</v>
      </c>
      <c r="R3693" t="s">
        <v>71</v>
      </c>
    </row>
    <row r="3694" spans="1:18" x14ac:dyDescent="0.25">
      <c r="A3694" t="s">
        <v>43</v>
      </c>
      <c r="B3694" t="s">
        <v>36</v>
      </c>
      <c r="C3694" t="s">
        <v>53</v>
      </c>
      <c r="D3694" t="s">
        <v>31</v>
      </c>
      <c r="E3694" s="1">
        <v>20</v>
      </c>
      <c r="F3694" t="str">
        <f t="shared" si="57"/>
        <v>Aggregate1-in-2September Monthly System Peak Day50% Cycling20</v>
      </c>
      <c r="G3694">
        <v>19.488050000000001</v>
      </c>
      <c r="H3694">
        <v>19.488050000000001</v>
      </c>
      <c r="I3694">
        <v>79.883799999999994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3540</v>
      </c>
      <c r="P3694" t="s">
        <v>58</v>
      </c>
      <c r="Q3694" t="s">
        <v>60</v>
      </c>
      <c r="R3694" t="s">
        <v>71</v>
      </c>
    </row>
    <row r="3695" spans="1:18" x14ac:dyDescent="0.25">
      <c r="A3695" t="s">
        <v>30</v>
      </c>
      <c r="B3695" t="s">
        <v>36</v>
      </c>
      <c r="C3695" t="s">
        <v>53</v>
      </c>
      <c r="D3695" t="s">
        <v>26</v>
      </c>
      <c r="E3695" s="1">
        <v>20</v>
      </c>
      <c r="F3695" t="str">
        <f t="shared" si="57"/>
        <v>Average Per Ton1-in-2September Monthly System Peak DayAll20</v>
      </c>
      <c r="G3695">
        <v>0.6744348</v>
      </c>
      <c r="H3695">
        <v>0.6744348</v>
      </c>
      <c r="I3695">
        <v>79.943200000000004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4674</v>
      </c>
      <c r="P3695" t="s">
        <v>58</v>
      </c>
      <c r="Q3695" t="s">
        <v>60</v>
      </c>
    </row>
    <row r="3696" spans="1:18" x14ac:dyDescent="0.25">
      <c r="A3696" t="s">
        <v>28</v>
      </c>
      <c r="B3696" t="s">
        <v>36</v>
      </c>
      <c r="C3696" t="s">
        <v>53</v>
      </c>
      <c r="D3696" t="s">
        <v>26</v>
      </c>
      <c r="E3696" s="1">
        <v>20</v>
      </c>
      <c r="F3696" t="str">
        <f t="shared" si="57"/>
        <v>Average Per Premise1-in-2September Monthly System Peak DayAll20</v>
      </c>
      <c r="G3696">
        <v>6.1197239999999997</v>
      </c>
      <c r="H3696">
        <v>6.1197239999999997</v>
      </c>
      <c r="I3696">
        <v>79.943200000000004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4674</v>
      </c>
      <c r="P3696" t="s">
        <v>58</v>
      </c>
      <c r="Q3696" t="s">
        <v>60</v>
      </c>
    </row>
    <row r="3697" spans="1:18" x14ac:dyDescent="0.25">
      <c r="A3697" t="s">
        <v>29</v>
      </c>
      <c r="B3697" t="s">
        <v>36</v>
      </c>
      <c r="C3697" t="s">
        <v>53</v>
      </c>
      <c r="D3697" t="s">
        <v>26</v>
      </c>
      <c r="E3697" s="1">
        <v>20</v>
      </c>
      <c r="F3697" t="str">
        <f t="shared" si="57"/>
        <v>Average Per Device1-in-2September Monthly System Peak DayAll20</v>
      </c>
      <c r="G3697">
        <v>2.592314</v>
      </c>
      <c r="H3697">
        <v>2.592314</v>
      </c>
      <c r="I3697">
        <v>79.943200000000004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4674</v>
      </c>
      <c r="P3697" t="s">
        <v>58</v>
      </c>
      <c r="Q3697" t="s">
        <v>60</v>
      </c>
    </row>
    <row r="3698" spans="1:18" x14ac:dyDescent="0.25">
      <c r="A3698" t="s">
        <v>43</v>
      </c>
      <c r="B3698" t="s">
        <v>36</v>
      </c>
      <c r="C3698" t="s">
        <v>53</v>
      </c>
      <c r="D3698" t="s">
        <v>26</v>
      </c>
      <c r="E3698" s="1">
        <v>20</v>
      </c>
      <c r="F3698" t="str">
        <f t="shared" si="57"/>
        <v>Aggregate1-in-2September Monthly System Peak DayAll20</v>
      </c>
      <c r="G3698">
        <v>28.603590000000001</v>
      </c>
      <c r="H3698">
        <v>28.603590000000001</v>
      </c>
      <c r="I3698">
        <v>79.943200000000004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4674</v>
      </c>
      <c r="P3698" t="s">
        <v>58</v>
      </c>
      <c r="Q3698" t="s">
        <v>60</v>
      </c>
    </row>
    <row r="3699" spans="1:18" x14ac:dyDescent="0.25">
      <c r="A3699" t="s">
        <v>30</v>
      </c>
      <c r="B3699" t="s">
        <v>36</v>
      </c>
      <c r="C3699" t="s">
        <v>48</v>
      </c>
      <c r="D3699" t="s">
        <v>47</v>
      </c>
      <c r="E3699" s="1">
        <v>21</v>
      </c>
      <c r="F3699" t="str">
        <f t="shared" si="57"/>
        <v>Average Per Ton1-in-2August Monthly System Peak Day30% Cycling21</v>
      </c>
      <c r="G3699">
        <v>0.67443339999999996</v>
      </c>
      <c r="H3699">
        <v>0.67443339999999996</v>
      </c>
      <c r="I3699">
        <v>74.071399999999997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1134</v>
      </c>
      <c r="P3699" t="s">
        <v>58</v>
      </c>
      <c r="Q3699" t="s">
        <v>60</v>
      </c>
      <c r="R3699" t="s">
        <v>66</v>
      </c>
    </row>
    <row r="3700" spans="1:18" x14ac:dyDescent="0.25">
      <c r="A3700" t="s">
        <v>28</v>
      </c>
      <c r="B3700" t="s">
        <v>36</v>
      </c>
      <c r="C3700" t="s">
        <v>48</v>
      </c>
      <c r="D3700" t="s">
        <v>47</v>
      </c>
      <c r="E3700" s="1">
        <v>21</v>
      </c>
      <c r="F3700" t="str">
        <f t="shared" si="57"/>
        <v>Average Per Premise1-in-2August Monthly System Peak Day30% Cycling21</v>
      </c>
      <c r="G3700">
        <v>7.4606960000000004</v>
      </c>
      <c r="H3700">
        <v>7.4606960000000004</v>
      </c>
      <c r="I3700">
        <v>74.071399999999997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1134</v>
      </c>
      <c r="P3700" t="s">
        <v>58</v>
      </c>
      <c r="Q3700" t="s">
        <v>60</v>
      </c>
      <c r="R3700" t="s">
        <v>66</v>
      </c>
    </row>
    <row r="3701" spans="1:18" x14ac:dyDescent="0.25">
      <c r="A3701" t="s">
        <v>29</v>
      </c>
      <c r="B3701" t="s">
        <v>36</v>
      </c>
      <c r="C3701" t="s">
        <v>48</v>
      </c>
      <c r="D3701" t="s">
        <v>47</v>
      </c>
      <c r="E3701" s="1">
        <v>21</v>
      </c>
      <c r="F3701" t="str">
        <f t="shared" si="57"/>
        <v>Average Per Device1-in-2August Monthly System Peak Day30% Cycling21</v>
      </c>
      <c r="G3701">
        <v>2.6088279999999999</v>
      </c>
      <c r="H3701">
        <v>2.6088279999999999</v>
      </c>
      <c r="I3701">
        <v>74.071399999999997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1134</v>
      </c>
      <c r="P3701" t="s">
        <v>58</v>
      </c>
      <c r="Q3701" t="s">
        <v>60</v>
      </c>
      <c r="R3701" t="s">
        <v>66</v>
      </c>
    </row>
    <row r="3702" spans="1:18" x14ac:dyDescent="0.25">
      <c r="A3702" t="s">
        <v>43</v>
      </c>
      <c r="B3702" t="s">
        <v>36</v>
      </c>
      <c r="C3702" t="s">
        <v>48</v>
      </c>
      <c r="D3702" t="s">
        <v>47</v>
      </c>
      <c r="E3702" s="1">
        <v>21</v>
      </c>
      <c r="F3702" t="str">
        <f t="shared" si="57"/>
        <v>Aggregate1-in-2August Monthly System Peak Day30% Cycling21</v>
      </c>
      <c r="G3702">
        <v>8.4604289999999995</v>
      </c>
      <c r="H3702">
        <v>8.4604289999999995</v>
      </c>
      <c r="I3702">
        <v>74.071399999999997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1134</v>
      </c>
      <c r="P3702" t="s">
        <v>58</v>
      </c>
      <c r="Q3702" t="s">
        <v>60</v>
      </c>
      <c r="R3702" t="s">
        <v>66</v>
      </c>
    </row>
    <row r="3703" spans="1:18" x14ac:dyDescent="0.25">
      <c r="A3703" t="s">
        <v>30</v>
      </c>
      <c r="B3703" t="s">
        <v>36</v>
      </c>
      <c r="C3703" t="s">
        <v>48</v>
      </c>
      <c r="D3703" t="s">
        <v>31</v>
      </c>
      <c r="E3703" s="1">
        <v>21</v>
      </c>
      <c r="F3703" t="str">
        <f t="shared" si="57"/>
        <v>Average Per Ton1-in-2August Monthly System Peak Day50% Cycling21</v>
      </c>
      <c r="G3703">
        <v>0.59092250000000002</v>
      </c>
      <c r="H3703">
        <v>0.59092250000000002</v>
      </c>
      <c r="I3703">
        <v>74.091499999999996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3540</v>
      </c>
      <c r="P3703" t="s">
        <v>58</v>
      </c>
      <c r="Q3703" t="s">
        <v>60</v>
      </c>
      <c r="R3703" t="s">
        <v>66</v>
      </c>
    </row>
    <row r="3704" spans="1:18" x14ac:dyDescent="0.25">
      <c r="A3704" t="s">
        <v>28</v>
      </c>
      <c r="B3704" t="s">
        <v>36</v>
      </c>
      <c r="C3704" t="s">
        <v>48</v>
      </c>
      <c r="D3704" t="s">
        <v>31</v>
      </c>
      <c r="E3704" s="1">
        <v>21</v>
      </c>
      <c r="F3704" t="str">
        <f t="shared" si="57"/>
        <v>Average Per Premise1-in-2August Monthly System Peak Day50% Cycling21</v>
      </c>
      <c r="G3704">
        <v>4.9855660000000004</v>
      </c>
      <c r="H3704">
        <v>4.9855660000000004</v>
      </c>
      <c r="I3704">
        <v>74.091499999999996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3540</v>
      </c>
      <c r="P3704" t="s">
        <v>58</v>
      </c>
      <c r="Q3704" t="s">
        <v>60</v>
      </c>
      <c r="R3704" t="s">
        <v>66</v>
      </c>
    </row>
    <row r="3705" spans="1:18" x14ac:dyDescent="0.25">
      <c r="A3705" t="s">
        <v>29</v>
      </c>
      <c r="B3705" t="s">
        <v>36</v>
      </c>
      <c r="C3705" t="s">
        <v>48</v>
      </c>
      <c r="D3705" t="s">
        <v>31</v>
      </c>
      <c r="E3705" s="1">
        <v>21</v>
      </c>
      <c r="F3705" t="str">
        <f t="shared" si="57"/>
        <v>Average Per Device1-in-2August Monthly System Peak Day50% Cycling21</v>
      </c>
      <c r="G3705">
        <v>2.2652939999999999</v>
      </c>
      <c r="H3705">
        <v>2.2652939999999999</v>
      </c>
      <c r="I3705">
        <v>74.091499999999996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3540</v>
      </c>
      <c r="P3705" t="s">
        <v>58</v>
      </c>
      <c r="Q3705" t="s">
        <v>60</v>
      </c>
      <c r="R3705" t="s">
        <v>66</v>
      </c>
    </row>
    <row r="3706" spans="1:18" x14ac:dyDescent="0.25">
      <c r="A3706" t="s">
        <v>43</v>
      </c>
      <c r="B3706" t="s">
        <v>36</v>
      </c>
      <c r="C3706" t="s">
        <v>48</v>
      </c>
      <c r="D3706" t="s">
        <v>31</v>
      </c>
      <c r="E3706" s="1">
        <v>21</v>
      </c>
      <c r="F3706" t="str">
        <f t="shared" si="57"/>
        <v>Aggregate1-in-2August Monthly System Peak Day50% Cycling21</v>
      </c>
      <c r="G3706">
        <v>17.648900000000001</v>
      </c>
      <c r="H3706">
        <v>17.648900000000001</v>
      </c>
      <c r="I3706">
        <v>74.091499999999996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3540</v>
      </c>
      <c r="P3706" t="s">
        <v>58</v>
      </c>
      <c r="Q3706" t="s">
        <v>60</v>
      </c>
      <c r="R3706" t="s">
        <v>66</v>
      </c>
    </row>
    <row r="3707" spans="1:18" x14ac:dyDescent="0.25">
      <c r="A3707" t="s">
        <v>30</v>
      </c>
      <c r="B3707" t="s">
        <v>36</v>
      </c>
      <c r="C3707" t="s">
        <v>48</v>
      </c>
      <c r="D3707" t="s">
        <v>26</v>
      </c>
      <c r="E3707" s="1">
        <v>21</v>
      </c>
      <c r="F3707" t="str">
        <f t="shared" si="57"/>
        <v>Average Per Ton1-in-2August Monthly System Peak DayAll21</v>
      </c>
      <c r="G3707">
        <v>0.61118220000000001</v>
      </c>
      <c r="H3707">
        <v>0.61118220000000001</v>
      </c>
      <c r="I3707">
        <v>74.086600000000004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4674</v>
      </c>
      <c r="P3707" t="s">
        <v>58</v>
      </c>
      <c r="Q3707" t="s">
        <v>60</v>
      </c>
    </row>
    <row r="3708" spans="1:18" x14ac:dyDescent="0.25">
      <c r="A3708" t="s">
        <v>28</v>
      </c>
      <c r="B3708" t="s">
        <v>36</v>
      </c>
      <c r="C3708" t="s">
        <v>48</v>
      </c>
      <c r="D3708" t="s">
        <v>26</v>
      </c>
      <c r="E3708" s="1">
        <v>21</v>
      </c>
      <c r="F3708" t="str">
        <f t="shared" si="57"/>
        <v>Average Per Premise1-in-2August Monthly System Peak DayAll21</v>
      </c>
      <c r="G3708">
        <v>5.5457789999999996</v>
      </c>
      <c r="H3708">
        <v>5.5457789999999996</v>
      </c>
      <c r="I3708">
        <v>74.086600000000004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4674</v>
      </c>
      <c r="P3708" t="s">
        <v>58</v>
      </c>
      <c r="Q3708" t="s">
        <v>60</v>
      </c>
    </row>
    <row r="3709" spans="1:18" x14ac:dyDescent="0.25">
      <c r="A3709" t="s">
        <v>29</v>
      </c>
      <c r="B3709" t="s">
        <v>36</v>
      </c>
      <c r="C3709" t="s">
        <v>48</v>
      </c>
      <c r="D3709" t="s">
        <v>26</v>
      </c>
      <c r="E3709" s="1">
        <v>21</v>
      </c>
      <c r="F3709" t="str">
        <f t="shared" si="57"/>
        <v>Average Per Device1-in-2August Monthly System Peak DayAll21</v>
      </c>
      <c r="G3709">
        <v>2.3491909999999998</v>
      </c>
      <c r="H3709">
        <v>2.3491909999999998</v>
      </c>
      <c r="I3709">
        <v>74.086600000000004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4674</v>
      </c>
      <c r="P3709" t="s">
        <v>58</v>
      </c>
      <c r="Q3709" t="s">
        <v>60</v>
      </c>
    </row>
    <row r="3710" spans="1:18" x14ac:dyDescent="0.25">
      <c r="A3710" t="s">
        <v>43</v>
      </c>
      <c r="B3710" t="s">
        <v>36</v>
      </c>
      <c r="C3710" t="s">
        <v>48</v>
      </c>
      <c r="D3710" t="s">
        <v>26</v>
      </c>
      <c r="E3710" s="1">
        <v>21</v>
      </c>
      <c r="F3710" t="str">
        <f t="shared" si="57"/>
        <v>Aggregate1-in-2August Monthly System Peak DayAll21</v>
      </c>
      <c r="G3710">
        <v>25.920970000000001</v>
      </c>
      <c r="H3710">
        <v>25.920970000000001</v>
      </c>
      <c r="I3710">
        <v>74.086600000000004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4674</v>
      </c>
      <c r="P3710" t="s">
        <v>58</v>
      </c>
      <c r="Q3710" t="s">
        <v>60</v>
      </c>
    </row>
    <row r="3711" spans="1:18" x14ac:dyDescent="0.25">
      <c r="A3711" t="s">
        <v>30</v>
      </c>
      <c r="B3711" t="s">
        <v>36</v>
      </c>
      <c r="C3711" t="s">
        <v>37</v>
      </c>
      <c r="D3711" t="s">
        <v>47</v>
      </c>
      <c r="E3711" s="1">
        <v>21</v>
      </c>
      <c r="F3711" t="str">
        <f t="shared" si="57"/>
        <v>Average Per Ton1-in-2August Typical Event Day30% Cycling21</v>
      </c>
      <c r="G3711">
        <v>0.65832650000000004</v>
      </c>
      <c r="H3711">
        <v>0.65832650000000004</v>
      </c>
      <c r="I3711">
        <v>72.556299999999993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1134</v>
      </c>
      <c r="P3711" t="s">
        <v>58</v>
      </c>
      <c r="Q3711" t="s">
        <v>60</v>
      </c>
      <c r="R3711" t="s">
        <v>66</v>
      </c>
    </row>
    <row r="3712" spans="1:18" x14ac:dyDescent="0.25">
      <c r="A3712" t="s">
        <v>28</v>
      </c>
      <c r="B3712" t="s">
        <v>36</v>
      </c>
      <c r="C3712" t="s">
        <v>37</v>
      </c>
      <c r="D3712" t="s">
        <v>47</v>
      </c>
      <c r="E3712" s="1">
        <v>21</v>
      </c>
      <c r="F3712" t="str">
        <f t="shared" si="57"/>
        <v>Average Per Premise1-in-2August Typical Event Day30% Cycling21</v>
      </c>
      <c r="G3712">
        <v>7.2825199999999999</v>
      </c>
      <c r="H3712">
        <v>7.2825189999999997</v>
      </c>
      <c r="I3712">
        <v>72.556299999999993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1134</v>
      </c>
      <c r="P3712" t="s">
        <v>58</v>
      </c>
      <c r="Q3712" t="s">
        <v>60</v>
      </c>
      <c r="R3712" t="s">
        <v>66</v>
      </c>
    </row>
    <row r="3713" spans="1:18" x14ac:dyDescent="0.25">
      <c r="A3713" t="s">
        <v>29</v>
      </c>
      <c r="B3713" t="s">
        <v>36</v>
      </c>
      <c r="C3713" t="s">
        <v>37</v>
      </c>
      <c r="D3713" t="s">
        <v>47</v>
      </c>
      <c r="E3713" s="1">
        <v>21</v>
      </c>
      <c r="F3713" t="str">
        <f t="shared" si="57"/>
        <v>Average Per Device1-in-2August Typical Event Day30% Cycling21</v>
      </c>
      <c r="G3713">
        <v>2.5465239999999998</v>
      </c>
      <c r="H3713">
        <v>2.5465239999999998</v>
      </c>
      <c r="I3713">
        <v>72.556299999999993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1134</v>
      </c>
      <c r="P3713" t="s">
        <v>58</v>
      </c>
      <c r="Q3713" t="s">
        <v>60</v>
      </c>
      <c r="R3713" t="s">
        <v>66</v>
      </c>
    </row>
    <row r="3714" spans="1:18" x14ac:dyDescent="0.25">
      <c r="A3714" t="s">
        <v>43</v>
      </c>
      <c r="B3714" t="s">
        <v>36</v>
      </c>
      <c r="C3714" t="s">
        <v>37</v>
      </c>
      <c r="D3714" t="s">
        <v>47</v>
      </c>
      <c r="E3714" s="1">
        <v>21</v>
      </c>
      <c r="F3714" t="str">
        <f t="shared" si="57"/>
        <v>Aggregate1-in-2August Typical Event Day30% Cycling21</v>
      </c>
      <c r="G3714">
        <v>8.2583769999999994</v>
      </c>
      <c r="H3714">
        <v>8.2583769999999994</v>
      </c>
      <c r="I3714">
        <v>72.556299999999993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1134</v>
      </c>
      <c r="P3714" t="s">
        <v>58</v>
      </c>
      <c r="Q3714" t="s">
        <v>60</v>
      </c>
      <c r="R3714" t="s">
        <v>66</v>
      </c>
    </row>
    <row r="3715" spans="1:18" x14ac:dyDescent="0.25">
      <c r="A3715" t="s">
        <v>30</v>
      </c>
      <c r="B3715" t="s">
        <v>36</v>
      </c>
      <c r="C3715" t="s">
        <v>37</v>
      </c>
      <c r="D3715" t="s">
        <v>31</v>
      </c>
      <c r="E3715" s="1">
        <v>21</v>
      </c>
      <c r="F3715" t="str">
        <f t="shared" ref="F3715:F3778" si="58">CONCATENATE(A3715,B3715,C3715,D3715,E3715)</f>
        <v>Average Per Ton1-in-2August Typical Event Day50% Cycling21</v>
      </c>
      <c r="G3715">
        <v>0.55939099999999997</v>
      </c>
      <c r="H3715">
        <v>0.55939099999999997</v>
      </c>
      <c r="I3715">
        <v>72.589600000000004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3540</v>
      </c>
      <c r="P3715" t="s">
        <v>58</v>
      </c>
      <c r="Q3715" t="s">
        <v>60</v>
      </c>
      <c r="R3715" t="s">
        <v>66</v>
      </c>
    </row>
    <row r="3716" spans="1:18" x14ac:dyDescent="0.25">
      <c r="A3716" t="s">
        <v>28</v>
      </c>
      <c r="B3716" t="s">
        <v>36</v>
      </c>
      <c r="C3716" t="s">
        <v>37</v>
      </c>
      <c r="D3716" t="s">
        <v>31</v>
      </c>
      <c r="E3716" s="1">
        <v>21</v>
      </c>
      <c r="F3716" t="str">
        <f t="shared" si="58"/>
        <v>Average Per Premise1-in-2August Typical Event Day50% Cycling21</v>
      </c>
      <c r="G3716">
        <v>4.7195369999999999</v>
      </c>
      <c r="H3716">
        <v>4.7195369999999999</v>
      </c>
      <c r="I3716">
        <v>72.589600000000004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3540</v>
      </c>
      <c r="P3716" t="s">
        <v>58</v>
      </c>
      <c r="Q3716" t="s">
        <v>60</v>
      </c>
      <c r="R3716" t="s">
        <v>66</v>
      </c>
    </row>
    <row r="3717" spans="1:18" x14ac:dyDescent="0.25">
      <c r="A3717" t="s">
        <v>29</v>
      </c>
      <c r="B3717" t="s">
        <v>36</v>
      </c>
      <c r="C3717" t="s">
        <v>37</v>
      </c>
      <c r="D3717" t="s">
        <v>31</v>
      </c>
      <c r="E3717" s="1">
        <v>21</v>
      </c>
      <c r="F3717" t="str">
        <f t="shared" si="58"/>
        <v>Average Per Device1-in-2August Typical Event Day50% Cycling21</v>
      </c>
      <c r="G3717">
        <v>2.1444179999999999</v>
      </c>
      <c r="H3717">
        <v>2.1444179999999999</v>
      </c>
      <c r="I3717">
        <v>72.589600000000004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3540</v>
      </c>
      <c r="P3717" t="s">
        <v>58</v>
      </c>
      <c r="Q3717" t="s">
        <v>60</v>
      </c>
      <c r="R3717" t="s">
        <v>66</v>
      </c>
    </row>
    <row r="3718" spans="1:18" x14ac:dyDescent="0.25">
      <c r="A3718" t="s">
        <v>43</v>
      </c>
      <c r="B3718" t="s">
        <v>36</v>
      </c>
      <c r="C3718" t="s">
        <v>37</v>
      </c>
      <c r="D3718" t="s">
        <v>31</v>
      </c>
      <c r="E3718" s="1">
        <v>21</v>
      </c>
      <c r="F3718" t="str">
        <f t="shared" si="58"/>
        <v>Aggregate1-in-2August Typical Event Day50% Cycling21</v>
      </c>
      <c r="G3718">
        <v>16.707159999999998</v>
      </c>
      <c r="H3718">
        <v>16.707159999999998</v>
      </c>
      <c r="I3718">
        <v>72.589600000000004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3540</v>
      </c>
      <c r="P3718" t="s">
        <v>58</v>
      </c>
      <c r="Q3718" t="s">
        <v>60</v>
      </c>
      <c r="R3718" t="s">
        <v>66</v>
      </c>
    </row>
    <row r="3719" spans="1:18" x14ac:dyDescent="0.25">
      <c r="A3719" t="s">
        <v>30</v>
      </c>
      <c r="B3719" t="s">
        <v>36</v>
      </c>
      <c r="C3719" t="s">
        <v>37</v>
      </c>
      <c r="D3719" t="s">
        <v>26</v>
      </c>
      <c r="E3719" s="1">
        <v>21</v>
      </c>
      <c r="F3719" t="str">
        <f t="shared" si="58"/>
        <v>Average Per Ton1-in-2August Typical Event DayAll21</v>
      </c>
      <c r="G3719">
        <v>0.58339269999999999</v>
      </c>
      <c r="H3719">
        <v>0.58339269999999999</v>
      </c>
      <c r="I3719">
        <v>72.581599999999995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4674</v>
      </c>
      <c r="P3719" t="s">
        <v>58</v>
      </c>
      <c r="Q3719" t="s">
        <v>60</v>
      </c>
    </row>
    <row r="3720" spans="1:18" x14ac:dyDescent="0.25">
      <c r="A3720" t="s">
        <v>28</v>
      </c>
      <c r="B3720" t="s">
        <v>36</v>
      </c>
      <c r="C3720" t="s">
        <v>37</v>
      </c>
      <c r="D3720" t="s">
        <v>26</v>
      </c>
      <c r="E3720" s="1">
        <v>21</v>
      </c>
      <c r="F3720" t="str">
        <f t="shared" si="58"/>
        <v>Average Per Premise1-in-2August Typical Event DayAll21</v>
      </c>
      <c r="G3720">
        <v>5.2936209999999999</v>
      </c>
      <c r="H3720">
        <v>5.2936209999999999</v>
      </c>
      <c r="I3720">
        <v>72.581599999999995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4674</v>
      </c>
      <c r="P3720" t="s">
        <v>58</v>
      </c>
      <c r="Q3720" t="s">
        <v>60</v>
      </c>
    </row>
    <row r="3721" spans="1:18" x14ac:dyDescent="0.25">
      <c r="A3721" t="s">
        <v>29</v>
      </c>
      <c r="B3721" t="s">
        <v>36</v>
      </c>
      <c r="C3721" t="s">
        <v>37</v>
      </c>
      <c r="D3721" t="s">
        <v>26</v>
      </c>
      <c r="E3721" s="1">
        <v>21</v>
      </c>
      <c r="F3721" t="str">
        <f t="shared" si="58"/>
        <v>Average Per Device1-in-2August Typical Event DayAll21</v>
      </c>
      <c r="G3721">
        <v>2.2423769999999998</v>
      </c>
      <c r="H3721">
        <v>2.2423769999999998</v>
      </c>
      <c r="I3721">
        <v>72.581599999999995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4674</v>
      </c>
      <c r="P3721" t="s">
        <v>58</v>
      </c>
      <c r="Q3721" t="s">
        <v>60</v>
      </c>
    </row>
    <row r="3722" spans="1:18" x14ac:dyDescent="0.25">
      <c r="A3722" t="s">
        <v>43</v>
      </c>
      <c r="B3722" t="s">
        <v>36</v>
      </c>
      <c r="C3722" t="s">
        <v>37</v>
      </c>
      <c r="D3722" t="s">
        <v>26</v>
      </c>
      <c r="E3722" s="1">
        <v>21</v>
      </c>
      <c r="F3722" t="str">
        <f t="shared" si="58"/>
        <v>Aggregate1-in-2August Typical Event DayAll21</v>
      </c>
      <c r="G3722">
        <v>24.74239</v>
      </c>
      <c r="H3722">
        <v>24.74239</v>
      </c>
      <c r="I3722">
        <v>72.581599999999995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4674</v>
      </c>
      <c r="P3722" t="s">
        <v>58</v>
      </c>
      <c r="Q3722" t="s">
        <v>60</v>
      </c>
    </row>
    <row r="3723" spans="1:18" x14ac:dyDescent="0.25">
      <c r="A3723" t="s">
        <v>30</v>
      </c>
      <c r="B3723" t="s">
        <v>36</v>
      </c>
      <c r="C3723" t="s">
        <v>49</v>
      </c>
      <c r="D3723" t="s">
        <v>47</v>
      </c>
      <c r="E3723" s="1">
        <v>21</v>
      </c>
      <c r="F3723" t="str">
        <f t="shared" si="58"/>
        <v>Average Per Ton1-in-2July Monthly System Peak Day30% Cycling21</v>
      </c>
      <c r="G3723">
        <v>0.65534539999999997</v>
      </c>
      <c r="H3723">
        <v>0.65534539999999997</v>
      </c>
      <c r="I3723">
        <v>72.059799999999996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1134</v>
      </c>
      <c r="P3723" t="s">
        <v>58</v>
      </c>
      <c r="Q3723" t="s">
        <v>60</v>
      </c>
      <c r="R3723" t="s">
        <v>67</v>
      </c>
    </row>
    <row r="3724" spans="1:18" x14ac:dyDescent="0.25">
      <c r="A3724" t="s">
        <v>28</v>
      </c>
      <c r="B3724" t="s">
        <v>36</v>
      </c>
      <c r="C3724" t="s">
        <v>49</v>
      </c>
      <c r="D3724" t="s">
        <v>47</v>
      </c>
      <c r="E3724" s="1">
        <v>21</v>
      </c>
      <c r="F3724" t="str">
        <f t="shared" si="58"/>
        <v>Average Per Premise1-in-2July Monthly System Peak Day30% Cycling21</v>
      </c>
      <c r="G3724">
        <v>7.2495419999999999</v>
      </c>
      <c r="H3724">
        <v>7.2495419999999999</v>
      </c>
      <c r="I3724">
        <v>72.059799999999996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1134</v>
      </c>
      <c r="P3724" t="s">
        <v>58</v>
      </c>
      <c r="Q3724" t="s">
        <v>60</v>
      </c>
      <c r="R3724" t="s">
        <v>67</v>
      </c>
    </row>
    <row r="3725" spans="1:18" x14ac:dyDescent="0.25">
      <c r="A3725" t="s">
        <v>29</v>
      </c>
      <c r="B3725" t="s">
        <v>36</v>
      </c>
      <c r="C3725" t="s">
        <v>49</v>
      </c>
      <c r="D3725" t="s">
        <v>47</v>
      </c>
      <c r="E3725" s="1">
        <v>21</v>
      </c>
      <c r="F3725" t="str">
        <f t="shared" si="58"/>
        <v>Average Per Device1-in-2July Monthly System Peak Day30% Cycling21</v>
      </c>
      <c r="G3725">
        <v>2.5349919999999999</v>
      </c>
      <c r="H3725">
        <v>2.5349919999999999</v>
      </c>
      <c r="I3725">
        <v>72.059799999999996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1134</v>
      </c>
      <c r="P3725" t="s">
        <v>58</v>
      </c>
      <c r="Q3725" t="s">
        <v>60</v>
      </c>
      <c r="R3725" t="s">
        <v>67</v>
      </c>
    </row>
    <row r="3726" spans="1:18" x14ac:dyDescent="0.25">
      <c r="A3726" t="s">
        <v>43</v>
      </c>
      <c r="B3726" t="s">
        <v>36</v>
      </c>
      <c r="C3726" t="s">
        <v>49</v>
      </c>
      <c r="D3726" t="s">
        <v>47</v>
      </c>
      <c r="E3726" s="1">
        <v>21</v>
      </c>
      <c r="F3726" t="str">
        <f t="shared" si="58"/>
        <v>Aggregate1-in-2July Monthly System Peak Day30% Cycling21</v>
      </c>
      <c r="G3726">
        <v>8.2209800000000008</v>
      </c>
      <c r="H3726">
        <v>8.2209800000000008</v>
      </c>
      <c r="I3726">
        <v>72.059799999999996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1134</v>
      </c>
      <c r="P3726" t="s">
        <v>58</v>
      </c>
      <c r="Q3726" t="s">
        <v>60</v>
      </c>
      <c r="R3726" t="s">
        <v>67</v>
      </c>
    </row>
    <row r="3727" spans="1:18" x14ac:dyDescent="0.25">
      <c r="A3727" t="s">
        <v>30</v>
      </c>
      <c r="B3727" t="s">
        <v>36</v>
      </c>
      <c r="C3727" t="s">
        <v>49</v>
      </c>
      <c r="D3727" t="s">
        <v>31</v>
      </c>
      <c r="E3727" s="1">
        <v>21</v>
      </c>
      <c r="F3727" t="str">
        <f t="shared" si="58"/>
        <v>Average Per Ton1-in-2July Monthly System Peak Day50% Cycling21</v>
      </c>
      <c r="G3727">
        <v>0.55245719999999998</v>
      </c>
      <c r="H3727">
        <v>0.55245719999999998</v>
      </c>
      <c r="I3727">
        <v>72.006399999999999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3540</v>
      </c>
      <c r="P3727" t="s">
        <v>58</v>
      </c>
      <c r="Q3727" t="s">
        <v>60</v>
      </c>
      <c r="R3727" t="s">
        <v>67</v>
      </c>
    </row>
    <row r="3728" spans="1:18" x14ac:dyDescent="0.25">
      <c r="A3728" t="s">
        <v>28</v>
      </c>
      <c r="B3728" t="s">
        <v>36</v>
      </c>
      <c r="C3728" t="s">
        <v>49</v>
      </c>
      <c r="D3728" t="s">
        <v>31</v>
      </c>
      <c r="E3728" s="1">
        <v>21</v>
      </c>
      <c r="F3728" t="str">
        <f t="shared" si="58"/>
        <v>Average Per Premise1-in-2July Monthly System Peak Day50% Cycling21</v>
      </c>
      <c r="G3728">
        <v>4.6610370000000003</v>
      </c>
      <c r="H3728">
        <v>4.6610370000000003</v>
      </c>
      <c r="I3728">
        <v>72.006399999999999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3540</v>
      </c>
      <c r="P3728" t="s">
        <v>58</v>
      </c>
      <c r="Q3728" t="s">
        <v>60</v>
      </c>
      <c r="R3728" t="s">
        <v>67</v>
      </c>
    </row>
    <row r="3729" spans="1:18" x14ac:dyDescent="0.25">
      <c r="A3729" t="s">
        <v>29</v>
      </c>
      <c r="B3729" t="s">
        <v>36</v>
      </c>
      <c r="C3729" t="s">
        <v>49</v>
      </c>
      <c r="D3729" t="s">
        <v>31</v>
      </c>
      <c r="E3729" s="1">
        <v>21</v>
      </c>
      <c r="F3729" t="str">
        <f t="shared" si="58"/>
        <v>Average Per Device1-in-2July Monthly System Peak Day50% Cycling21</v>
      </c>
      <c r="G3729">
        <v>2.1178370000000002</v>
      </c>
      <c r="H3729">
        <v>2.1178379999999999</v>
      </c>
      <c r="I3729">
        <v>72.006399999999999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3540</v>
      </c>
      <c r="P3729" t="s">
        <v>58</v>
      </c>
      <c r="Q3729" t="s">
        <v>60</v>
      </c>
      <c r="R3729" t="s">
        <v>67</v>
      </c>
    </row>
    <row r="3730" spans="1:18" x14ac:dyDescent="0.25">
      <c r="A3730" t="s">
        <v>43</v>
      </c>
      <c r="B3730" t="s">
        <v>36</v>
      </c>
      <c r="C3730" t="s">
        <v>49</v>
      </c>
      <c r="D3730" t="s">
        <v>31</v>
      </c>
      <c r="E3730" s="1">
        <v>21</v>
      </c>
      <c r="F3730" t="str">
        <f t="shared" si="58"/>
        <v>Aggregate1-in-2July Monthly System Peak Day50% Cycling21</v>
      </c>
      <c r="G3730">
        <v>16.500070000000001</v>
      </c>
      <c r="H3730">
        <v>16.500070000000001</v>
      </c>
      <c r="I3730">
        <v>72.006399999999999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3540</v>
      </c>
      <c r="P3730" t="s">
        <v>58</v>
      </c>
      <c r="Q3730" t="s">
        <v>60</v>
      </c>
      <c r="R3730" t="s">
        <v>67</v>
      </c>
    </row>
    <row r="3731" spans="1:18" x14ac:dyDescent="0.25">
      <c r="A3731" t="s">
        <v>30</v>
      </c>
      <c r="B3731" t="s">
        <v>36</v>
      </c>
      <c r="C3731" t="s">
        <v>49</v>
      </c>
      <c r="D3731" t="s">
        <v>26</v>
      </c>
      <c r="E3731" s="1">
        <v>21</v>
      </c>
      <c r="F3731" t="str">
        <f t="shared" si="58"/>
        <v>Average Per Ton1-in-2July Monthly System Peak DayAll21</v>
      </c>
      <c r="G3731">
        <v>0.57741779999999998</v>
      </c>
      <c r="H3731">
        <v>0.57741790000000004</v>
      </c>
      <c r="I3731">
        <v>72.019300000000001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4674</v>
      </c>
      <c r="P3731" t="s">
        <v>58</v>
      </c>
      <c r="Q3731" t="s">
        <v>60</v>
      </c>
    </row>
    <row r="3732" spans="1:18" x14ac:dyDescent="0.25">
      <c r="A3732" t="s">
        <v>28</v>
      </c>
      <c r="B3732" t="s">
        <v>36</v>
      </c>
      <c r="C3732" t="s">
        <v>49</v>
      </c>
      <c r="D3732" t="s">
        <v>26</v>
      </c>
      <c r="E3732" s="1">
        <v>21</v>
      </c>
      <c r="F3732" t="str">
        <f t="shared" si="58"/>
        <v>Average Per Premise1-in-2July Monthly System Peak DayAll21</v>
      </c>
      <c r="G3732">
        <v>5.2394059999999998</v>
      </c>
      <c r="H3732">
        <v>5.2394059999999998</v>
      </c>
      <c r="I3732">
        <v>72.019300000000001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4674</v>
      </c>
      <c r="P3732" t="s">
        <v>58</v>
      </c>
      <c r="Q3732" t="s">
        <v>60</v>
      </c>
    </row>
    <row r="3733" spans="1:18" x14ac:dyDescent="0.25">
      <c r="A3733" t="s">
        <v>29</v>
      </c>
      <c r="B3733" t="s">
        <v>36</v>
      </c>
      <c r="C3733" t="s">
        <v>49</v>
      </c>
      <c r="D3733" t="s">
        <v>26</v>
      </c>
      <c r="E3733" s="1">
        <v>21</v>
      </c>
      <c r="F3733" t="str">
        <f t="shared" si="58"/>
        <v>Average Per Device1-in-2July Monthly System Peak DayAll21</v>
      </c>
      <c r="G3733">
        <v>2.219411</v>
      </c>
      <c r="H3733">
        <v>2.219411</v>
      </c>
      <c r="I3733">
        <v>72.019300000000001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4674</v>
      </c>
      <c r="P3733" t="s">
        <v>58</v>
      </c>
      <c r="Q3733" t="s">
        <v>60</v>
      </c>
    </row>
    <row r="3734" spans="1:18" x14ac:dyDescent="0.25">
      <c r="A3734" t="s">
        <v>43</v>
      </c>
      <c r="B3734" t="s">
        <v>36</v>
      </c>
      <c r="C3734" t="s">
        <v>49</v>
      </c>
      <c r="D3734" t="s">
        <v>26</v>
      </c>
      <c r="E3734" s="1">
        <v>21</v>
      </c>
      <c r="F3734" t="str">
        <f t="shared" si="58"/>
        <v>Aggregate1-in-2July Monthly System Peak DayAll21</v>
      </c>
      <c r="G3734">
        <v>24.488980000000002</v>
      </c>
      <c r="H3734">
        <v>24.488980000000002</v>
      </c>
      <c r="I3734">
        <v>72.019300000000001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4674</v>
      </c>
      <c r="P3734" t="s">
        <v>58</v>
      </c>
      <c r="Q3734" t="s">
        <v>60</v>
      </c>
    </row>
    <row r="3735" spans="1:18" x14ac:dyDescent="0.25">
      <c r="A3735" t="s">
        <v>30</v>
      </c>
      <c r="B3735" t="s">
        <v>36</v>
      </c>
      <c r="C3735" t="s">
        <v>50</v>
      </c>
      <c r="D3735" t="s">
        <v>47</v>
      </c>
      <c r="E3735" s="1">
        <v>21</v>
      </c>
      <c r="F3735" t="str">
        <f t="shared" si="58"/>
        <v>Average Per Ton1-in-2June Monthly System Peak Day30% Cycling21</v>
      </c>
      <c r="G3735">
        <v>0.62466480000000002</v>
      </c>
      <c r="H3735">
        <v>0.62466480000000002</v>
      </c>
      <c r="I3735">
        <v>67.299000000000007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1134</v>
      </c>
      <c r="P3735" t="s">
        <v>58</v>
      </c>
      <c r="Q3735" t="s">
        <v>60</v>
      </c>
      <c r="R3735" t="s">
        <v>68</v>
      </c>
    </row>
    <row r="3736" spans="1:18" x14ac:dyDescent="0.25">
      <c r="A3736" t="s">
        <v>28</v>
      </c>
      <c r="B3736" t="s">
        <v>36</v>
      </c>
      <c r="C3736" t="s">
        <v>50</v>
      </c>
      <c r="D3736" t="s">
        <v>47</v>
      </c>
      <c r="E3736" s="1">
        <v>21</v>
      </c>
      <c r="F3736" t="str">
        <f t="shared" si="58"/>
        <v>Average Per Premise1-in-2June Monthly System Peak Day30% Cycling21</v>
      </c>
      <c r="G3736">
        <v>6.9101480000000004</v>
      </c>
      <c r="H3736">
        <v>6.9101480000000004</v>
      </c>
      <c r="I3736">
        <v>67.299000000000007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1134</v>
      </c>
      <c r="P3736" t="s">
        <v>58</v>
      </c>
      <c r="Q3736" t="s">
        <v>60</v>
      </c>
      <c r="R3736" t="s">
        <v>68</v>
      </c>
    </row>
    <row r="3737" spans="1:18" x14ac:dyDescent="0.25">
      <c r="A3737" t="s">
        <v>29</v>
      </c>
      <c r="B3737" t="s">
        <v>36</v>
      </c>
      <c r="C3737" t="s">
        <v>50</v>
      </c>
      <c r="D3737" t="s">
        <v>47</v>
      </c>
      <c r="E3737" s="1">
        <v>21</v>
      </c>
      <c r="F3737" t="str">
        <f t="shared" si="58"/>
        <v>Average Per Device1-in-2June Monthly System Peak Day30% Cycling21</v>
      </c>
      <c r="G3737">
        <v>2.416315</v>
      </c>
      <c r="H3737">
        <v>2.416315</v>
      </c>
      <c r="I3737">
        <v>67.299000000000007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1134</v>
      </c>
      <c r="P3737" t="s">
        <v>58</v>
      </c>
      <c r="Q3737" t="s">
        <v>60</v>
      </c>
      <c r="R3737" t="s">
        <v>68</v>
      </c>
    </row>
    <row r="3738" spans="1:18" x14ac:dyDescent="0.25">
      <c r="A3738" t="s">
        <v>43</v>
      </c>
      <c r="B3738" t="s">
        <v>36</v>
      </c>
      <c r="C3738" t="s">
        <v>50</v>
      </c>
      <c r="D3738" t="s">
        <v>47</v>
      </c>
      <c r="E3738" s="1">
        <v>21</v>
      </c>
      <c r="F3738" t="str">
        <f t="shared" si="58"/>
        <v>Aggregate1-in-2June Monthly System Peak Day30% Cycling21</v>
      </c>
      <c r="G3738">
        <v>7.8361080000000003</v>
      </c>
      <c r="H3738">
        <v>7.8361080000000003</v>
      </c>
      <c r="I3738">
        <v>67.299000000000007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1134</v>
      </c>
      <c r="P3738" t="s">
        <v>58</v>
      </c>
      <c r="Q3738" t="s">
        <v>60</v>
      </c>
      <c r="R3738" t="s">
        <v>68</v>
      </c>
    </row>
    <row r="3739" spans="1:18" x14ac:dyDescent="0.25">
      <c r="A3739" t="s">
        <v>30</v>
      </c>
      <c r="B3739" t="s">
        <v>36</v>
      </c>
      <c r="C3739" t="s">
        <v>50</v>
      </c>
      <c r="D3739" t="s">
        <v>31</v>
      </c>
      <c r="E3739" s="1">
        <v>21</v>
      </c>
      <c r="F3739" t="str">
        <f t="shared" si="58"/>
        <v>Average Per Ton1-in-2June Monthly System Peak Day50% Cycling21</v>
      </c>
      <c r="G3739">
        <v>0.4981737</v>
      </c>
      <c r="H3739">
        <v>0.4981737</v>
      </c>
      <c r="I3739">
        <v>67.382800000000003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3540</v>
      </c>
      <c r="P3739" t="s">
        <v>58</v>
      </c>
      <c r="Q3739" t="s">
        <v>60</v>
      </c>
      <c r="R3739" t="s">
        <v>68</v>
      </c>
    </row>
    <row r="3740" spans="1:18" x14ac:dyDescent="0.25">
      <c r="A3740" t="s">
        <v>28</v>
      </c>
      <c r="B3740" t="s">
        <v>36</v>
      </c>
      <c r="C3740" t="s">
        <v>50</v>
      </c>
      <c r="D3740" t="s">
        <v>31</v>
      </c>
      <c r="E3740" s="1">
        <v>21</v>
      </c>
      <c r="F3740" t="str">
        <f t="shared" si="58"/>
        <v>Average Per Premise1-in-2June Monthly System Peak Day50% Cycling21</v>
      </c>
      <c r="G3740">
        <v>4.2030519999999996</v>
      </c>
      <c r="H3740">
        <v>4.2030519999999996</v>
      </c>
      <c r="I3740">
        <v>67.382800000000003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3540</v>
      </c>
      <c r="P3740" t="s">
        <v>58</v>
      </c>
      <c r="Q3740" t="s">
        <v>60</v>
      </c>
      <c r="R3740" t="s">
        <v>68</v>
      </c>
    </row>
    <row r="3741" spans="1:18" x14ac:dyDescent="0.25">
      <c r="A3741" t="s">
        <v>29</v>
      </c>
      <c r="B3741" t="s">
        <v>36</v>
      </c>
      <c r="C3741" t="s">
        <v>50</v>
      </c>
      <c r="D3741" t="s">
        <v>31</v>
      </c>
      <c r="E3741" s="1">
        <v>21</v>
      </c>
      <c r="F3741" t="str">
        <f t="shared" si="58"/>
        <v>Average Per Device1-in-2June Monthly System Peak Day50% Cycling21</v>
      </c>
      <c r="G3741">
        <v>1.9097420000000001</v>
      </c>
      <c r="H3741">
        <v>1.909743</v>
      </c>
      <c r="I3741">
        <v>67.382800000000003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3540</v>
      </c>
      <c r="P3741" t="s">
        <v>58</v>
      </c>
      <c r="Q3741" t="s">
        <v>60</v>
      </c>
      <c r="R3741" t="s">
        <v>68</v>
      </c>
    </row>
    <row r="3742" spans="1:18" x14ac:dyDescent="0.25">
      <c r="A3742" t="s">
        <v>43</v>
      </c>
      <c r="B3742" t="s">
        <v>36</v>
      </c>
      <c r="C3742" t="s">
        <v>50</v>
      </c>
      <c r="D3742" t="s">
        <v>31</v>
      </c>
      <c r="E3742" s="1">
        <v>21</v>
      </c>
      <c r="F3742" t="str">
        <f t="shared" si="58"/>
        <v>Aggregate1-in-2June Monthly System Peak Day50% Cycling21</v>
      </c>
      <c r="G3742">
        <v>14.8788</v>
      </c>
      <c r="H3742">
        <v>14.8788</v>
      </c>
      <c r="I3742">
        <v>67.382800000000003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3540</v>
      </c>
      <c r="P3742" t="s">
        <v>58</v>
      </c>
      <c r="Q3742" t="s">
        <v>60</v>
      </c>
      <c r="R3742" t="s">
        <v>68</v>
      </c>
    </row>
    <row r="3743" spans="1:18" x14ac:dyDescent="0.25">
      <c r="A3743" t="s">
        <v>30</v>
      </c>
      <c r="B3743" t="s">
        <v>36</v>
      </c>
      <c r="C3743" t="s">
        <v>50</v>
      </c>
      <c r="D3743" t="s">
        <v>26</v>
      </c>
      <c r="E3743" s="1">
        <v>21</v>
      </c>
      <c r="F3743" t="str">
        <f t="shared" si="58"/>
        <v>Average Per Ton1-in-2June Monthly System Peak DayAll21</v>
      </c>
      <c r="G3743">
        <v>0.52886040000000001</v>
      </c>
      <c r="H3743">
        <v>0.52886040000000001</v>
      </c>
      <c r="I3743">
        <v>67.362499999999997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4674</v>
      </c>
      <c r="P3743" t="s">
        <v>58</v>
      </c>
      <c r="Q3743" t="s">
        <v>60</v>
      </c>
    </row>
    <row r="3744" spans="1:18" x14ac:dyDescent="0.25">
      <c r="A3744" t="s">
        <v>28</v>
      </c>
      <c r="B3744" t="s">
        <v>36</v>
      </c>
      <c r="C3744" t="s">
        <v>50</v>
      </c>
      <c r="D3744" t="s">
        <v>26</v>
      </c>
      <c r="E3744" s="1">
        <v>21</v>
      </c>
      <c r="F3744" t="str">
        <f t="shared" si="58"/>
        <v>Average Per Premise1-in-2June Monthly System Peak DayAll21</v>
      </c>
      <c r="G3744">
        <v>4.7988030000000004</v>
      </c>
      <c r="H3744">
        <v>4.7988030000000004</v>
      </c>
      <c r="I3744">
        <v>67.362499999999997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4674</v>
      </c>
      <c r="P3744" t="s">
        <v>58</v>
      </c>
      <c r="Q3744" t="s">
        <v>60</v>
      </c>
    </row>
    <row r="3745" spans="1:18" x14ac:dyDescent="0.25">
      <c r="A3745" t="s">
        <v>29</v>
      </c>
      <c r="B3745" t="s">
        <v>36</v>
      </c>
      <c r="C3745" t="s">
        <v>50</v>
      </c>
      <c r="D3745" t="s">
        <v>26</v>
      </c>
      <c r="E3745" s="1">
        <v>21</v>
      </c>
      <c r="F3745" t="str">
        <f t="shared" si="58"/>
        <v>Average Per Device1-in-2June Monthly System Peak DayAll21</v>
      </c>
      <c r="G3745">
        <v>2.032772</v>
      </c>
      <c r="H3745">
        <v>2.032772</v>
      </c>
      <c r="I3745">
        <v>67.362499999999997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4674</v>
      </c>
      <c r="P3745" t="s">
        <v>58</v>
      </c>
      <c r="Q3745" t="s">
        <v>60</v>
      </c>
    </row>
    <row r="3746" spans="1:18" x14ac:dyDescent="0.25">
      <c r="A3746" t="s">
        <v>43</v>
      </c>
      <c r="B3746" t="s">
        <v>36</v>
      </c>
      <c r="C3746" t="s">
        <v>50</v>
      </c>
      <c r="D3746" t="s">
        <v>26</v>
      </c>
      <c r="E3746" s="1">
        <v>21</v>
      </c>
      <c r="F3746" t="str">
        <f t="shared" si="58"/>
        <v>Aggregate1-in-2June Monthly System Peak DayAll21</v>
      </c>
      <c r="G3746">
        <v>22.42961</v>
      </c>
      <c r="H3746">
        <v>22.42961</v>
      </c>
      <c r="I3746">
        <v>67.362499999999997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4674</v>
      </c>
      <c r="P3746" t="s">
        <v>58</v>
      </c>
      <c r="Q3746" t="s">
        <v>60</v>
      </c>
    </row>
    <row r="3747" spans="1:18" x14ac:dyDescent="0.25">
      <c r="A3747" t="s">
        <v>30</v>
      </c>
      <c r="B3747" t="s">
        <v>36</v>
      </c>
      <c r="C3747" t="s">
        <v>51</v>
      </c>
      <c r="D3747" t="s">
        <v>47</v>
      </c>
      <c r="E3747" s="1">
        <v>21</v>
      </c>
      <c r="F3747" t="str">
        <f t="shared" si="58"/>
        <v>Average Per Ton1-in-2May Monthly System Peak Day30% Cycling21</v>
      </c>
      <c r="G3747">
        <v>0.62356310000000004</v>
      </c>
      <c r="H3747">
        <v>0.62356299999999998</v>
      </c>
      <c r="I3747">
        <v>66.481399999999994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1134</v>
      </c>
      <c r="P3747" t="s">
        <v>58</v>
      </c>
      <c r="Q3747" t="s">
        <v>60</v>
      </c>
      <c r="R3747" t="s">
        <v>69</v>
      </c>
    </row>
    <row r="3748" spans="1:18" x14ac:dyDescent="0.25">
      <c r="A3748" t="s">
        <v>28</v>
      </c>
      <c r="B3748" t="s">
        <v>36</v>
      </c>
      <c r="C3748" t="s">
        <v>51</v>
      </c>
      <c r="D3748" t="s">
        <v>47</v>
      </c>
      <c r="E3748" s="1">
        <v>21</v>
      </c>
      <c r="F3748" t="str">
        <f t="shared" si="58"/>
        <v>Average Per Premise1-in-2May Monthly System Peak Day30% Cycling21</v>
      </c>
      <c r="G3748">
        <v>6.8979600000000003</v>
      </c>
      <c r="H3748">
        <v>6.8979600000000003</v>
      </c>
      <c r="I3748">
        <v>66.481399999999994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1134</v>
      </c>
      <c r="P3748" t="s">
        <v>58</v>
      </c>
      <c r="Q3748" t="s">
        <v>60</v>
      </c>
      <c r="R3748" t="s">
        <v>69</v>
      </c>
    </row>
    <row r="3749" spans="1:18" x14ac:dyDescent="0.25">
      <c r="A3749" t="s">
        <v>29</v>
      </c>
      <c r="B3749" t="s">
        <v>36</v>
      </c>
      <c r="C3749" t="s">
        <v>51</v>
      </c>
      <c r="D3749" t="s">
        <v>47</v>
      </c>
      <c r="E3749" s="1">
        <v>21</v>
      </c>
      <c r="F3749" t="str">
        <f t="shared" si="58"/>
        <v>Average Per Device1-in-2May Monthly System Peak Day30% Cycling21</v>
      </c>
      <c r="G3749">
        <v>2.4120529999999998</v>
      </c>
      <c r="H3749">
        <v>2.4120529999999998</v>
      </c>
      <c r="I3749">
        <v>66.481399999999994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1134</v>
      </c>
      <c r="P3749" t="s">
        <v>58</v>
      </c>
      <c r="Q3749" t="s">
        <v>60</v>
      </c>
      <c r="R3749" t="s">
        <v>69</v>
      </c>
    </row>
    <row r="3750" spans="1:18" x14ac:dyDescent="0.25">
      <c r="A3750" t="s">
        <v>43</v>
      </c>
      <c r="B3750" t="s">
        <v>36</v>
      </c>
      <c r="C3750" t="s">
        <v>51</v>
      </c>
      <c r="D3750" t="s">
        <v>47</v>
      </c>
      <c r="E3750" s="1">
        <v>21</v>
      </c>
      <c r="F3750" t="str">
        <f t="shared" si="58"/>
        <v>Aggregate1-in-2May Monthly System Peak Day30% Cycling21</v>
      </c>
      <c r="G3750">
        <v>7.8222870000000002</v>
      </c>
      <c r="H3750">
        <v>7.8222870000000002</v>
      </c>
      <c r="I3750">
        <v>66.481399999999994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1134</v>
      </c>
      <c r="P3750" t="s">
        <v>58</v>
      </c>
      <c r="Q3750" t="s">
        <v>60</v>
      </c>
      <c r="R3750" t="s">
        <v>69</v>
      </c>
    </row>
    <row r="3751" spans="1:18" x14ac:dyDescent="0.25">
      <c r="A3751" t="s">
        <v>30</v>
      </c>
      <c r="B3751" t="s">
        <v>36</v>
      </c>
      <c r="C3751" t="s">
        <v>51</v>
      </c>
      <c r="D3751" t="s">
        <v>31</v>
      </c>
      <c r="E3751" s="1">
        <v>21</v>
      </c>
      <c r="F3751" t="str">
        <f t="shared" si="58"/>
        <v>Average Per Ton1-in-2May Monthly System Peak Day50% Cycling21</v>
      </c>
      <c r="G3751">
        <v>0.49413390000000001</v>
      </c>
      <c r="H3751">
        <v>0.49413400000000002</v>
      </c>
      <c r="I3751">
        <v>66.616500000000002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3540</v>
      </c>
      <c r="P3751" t="s">
        <v>58</v>
      </c>
      <c r="Q3751" t="s">
        <v>60</v>
      </c>
      <c r="R3751" t="s">
        <v>69</v>
      </c>
    </row>
    <row r="3752" spans="1:18" x14ac:dyDescent="0.25">
      <c r="A3752" t="s">
        <v>28</v>
      </c>
      <c r="B3752" t="s">
        <v>36</v>
      </c>
      <c r="C3752" t="s">
        <v>51</v>
      </c>
      <c r="D3752" t="s">
        <v>31</v>
      </c>
      <c r="E3752" s="1">
        <v>21</v>
      </c>
      <c r="F3752" t="str">
        <f t="shared" si="58"/>
        <v>Average Per Premise1-in-2May Monthly System Peak Day50% Cycling21</v>
      </c>
      <c r="G3752">
        <v>4.1689689999999997</v>
      </c>
      <c r="H3752">
        <v>4.1689689999999997</v>
      </c>
      <c r="I3752">
        <v>66.616500000000002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3540</v>
      </c>
      <c r="P3752" t="s">
        <v>58</v>
      </c>
      <c r="Q3752" t="s">
        <v>60</v>
      </c>
      <c r="R3752" t="s">
        <v>69</v>
      </c>
    </row>
    <row r="3753" spans="1:18" x14ac:dyDescent="0.25">
      <c r="A3753" t="s">
        <v>29</v>
      </c>
      <c r="B3753" t="s">
        <v>36</v>
      </c>
      <c r="C3753" t="s">
        <v>51</v>
      </c>
      <c r="D3753" t="s">
        <v>31</v>
      </c>
      <c r="E3753" s="1">
        <v>21</v>
      </c>
      <c r="F3753" t="str">
        <f t="shared" si="58"/>
        <v>Average Per Device1-in-2May Monthly System Peak Day50% Cycling21</v>
      </c>
      <c r="G3753">
        <v>1.8942559999999999</v>
      </c>
      <c r="H3753">
        <v>1.8942559999999999</v>
      </c>
      <c r="I3753">
        <v>66.616500000000002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3540</v>
      </c>
      <c r="P3753" t="s">
        <v>58</v>
      </c>
      <c r="Q3753" t="s">
        <v>60</v>
      </c>
      <c r="R3753" t="s">
        <v>69</v>
      </c>
    </row>
    <row r="3754" spans="1:18" x14ac:dyDescent="0.25">
      <c r="A3754" t="s">
        <v>43</v>
      </c>
      <c r="B3754" t="s">
        <v>36</v>
      </c>
      <c r="C3754" t="s">
        <v>51</v>
      </c>
      <c r="D3754" t="s">
        <v>31</v>
      </c>
      <c r="E3754" s="1">
        <v>21</v>
      </c>
      <c r="F3754" t="str">
        <f t="shared" si="58"/>
        <v>Aggregate1-in-2May Monthly System Peak Day50% Cycling21</v>
      </c>
      <c r="G3754">
        <v>14.758150000000001</v>
      </c>
      <c r="H3754">
        <v>14.758150000000001</v>
      </c>
      <c r="I3754">
        <v>66.616500000000002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3540</v>
      </c>
      <c r="P3754" t="s">
        <v>58</v>
      </c>
      <c r="Q3754" t="s">
        <v>60</v>
      </c>
      <c r="R3754" t="s">
        <v>69</v>
      </c>
    </row>
    <row r="3755" spans="1:18" x14ac:dyDescent="0.25">
      <c r="A3755" t="s">
        <v>30</v>
      </c>
      <c r="B3755" t="s">
        <v>36</v>
      </c>
      <c r="C3755" t="s">
        <v>51</v>
      </c>
      <c r="D3755" t="s">
        <v>26</v>
      </c>
      <c r="E3755" s="1">
        <v>21</v>
      </c>
      <c r="F3755" t="str">
        <f t="shared" si="58"/>
        <v>Average Per Ton1-in-2May Monthly System Peak DayAll21</v>
      </c>
      <c r="G3755">
        <v>0.52553349999999999</v>
      </c>
      <c r="H3755">
        <v>0.52553340000000004</v>
      </c>
      <c r="I3755">
        <v>66.583699999999993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4674</v>
      </c>
      <c r="P3755" t="s">
        <v>58</v>
      </c>
      <c r="Q3755" t="s">
        <v>60</v>
      </c>
    </row>
    <row r="3756" spans="1:18" x14ac:dyDescent="0.25">
      <c r="A3756" t="s">
        <v>28</v>
      </c>
      <c r="B3756" t="s">
        <v>36</v>
      </c>
      <c r="C3756" t="s">
        <v>51</v>
      </c>
      <c r="D3756" t="s">
        <v>26</v>
      </c>
      <c r="E3756" s="1">
        <v>21</v>
      </c>
      <c r="F3756" t="str">
        <f t="shared" si="58"/>
        <v>Average Per Premise1-in-2May Monthly System Peak DayAll21</v>
      </c>
      <c r="G3756">
        <v>4.7686149999999996</v>
      </c>
      <c r="H3756">
        <v>4.7686149999999996</v>
      </c>
      <c r="I3756">
        <v>66.583699999999993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4674</v>
      </c>
      <c r="P3756" t="s">
        <v>58</v>
      </c>
      <c r="Q3756" t="s">
        <v>60</v>
      </c>
    </row>
    <row r="3757" spans="1:18" x14ac:dyDescent="0.25">
      <c r="A3757" t="s">
        <v>29</v>
      </c>
      <c r="B3757" t="s">
        <v>36</v>
      </c>
      <c r="C3757" t="s">
        <v>51</v>
      </c>
      <c r="D3757" t="s">
        <v>26</v>
      </c>
      <c r="E3757" s="1">
        <v>21</v>
      </c>
      <c r="F3757" t="str">
        <f t="shared" si="58"/>
        <v>Average Per Device1-in-2May Monthly System Peak DayAll21</v>
      </c>
      <c r="G3757">
        <v>2.019984</v>
      </c>
      <c r="H3757">
        <v>2.019984</v>
      </c>
      <c r="I3757">
        <v>66.583699999999993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4674</v>
      </c>
      <c r="P3757" t="s">
        <v>58</v>
      </c>
      <c r="Q3757" t="s">
        <v>60</v>
      </c>
    </row>
    <row r="3758" spans="1:18" x14ac:dyDescent="0.25">
      <c r="A3758" t="s">
        <v>43</v>
      </c>
      <c r="B3758" t="s">
        <v>36</v>
      </c>
      <c r="C3758" t="s">
        <v>51</v>
      </c>
      <c r="D3758" t="s">
        <v>26</v>
      </c>
      <c r="E3758" s="1">
        <v>21</v>
      </c>
      <c r="F3758" t="str">
        <f t="shared" si="58"/>
        <v>Aggregate1-in-2May Monthly System Peak DayAll21</v>
      </c>
      <c r="G3758">
        <v>22.288499999999999</v>
      </c>
      <c r="H3758">
        <v>22.288499999999999</v>
      </c>
      <c r="I3758">
        <v>66.583699999999993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4674</v>
      </c>
      <c r="P3758" t="s">
        <v>58</v>
      </c>
      <c r="Q3758" t="s">
        <v>60</v>
      </c>
    </row>
    <row r="3759" spans="1:18" x14ac:dyDescent="0.25">
      <c r="A3759" t="s">
        <v>30</v>
      </c>
      <c r="B3759" t="s">
        <v>36</v>
      </c>
      <c r="C3759" t="s">
        <v>52</v>
      </c>
      <c r="D3759" t="s">
        <v>47</v>
      </c>
      <c r="E3759" s="1">
        <v>21</v>
      </c>
      <c r="F3759" t="str">
        <f t="shared" si="58"/>
        <v>Average Per Ton1-in-2October Monthly System Peak Day30% Cycling21</v>
      </c>
      <c r="G3759">
        <v>0.64630880000000002</v>
      </c>
      <c r="H3759">
        <v>0.64630880000000002</v>
      </c>
      <c r="I3759">
        <v>69.226500000000001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1134</v>
      </c>
      <c r="P3759" t="s">
        <v>58</v>
      </c>
      <c r="Q3759" t="s">
        <v>60</v>
      </c>
      <c r="R3759" t="s">
        <v>70</v>
      </c>
    </row>
    <row r="3760" spans="1:18" x14ac:dyDescent="0.25">
      <c r="A3760" t="s">
        <v>28</v>
      </c>
      <c r="B3760" t="s">
        <v>36</v>
      </c>
      <c r="C3760" t="s">
        <v>52</v>
      </c>
      <c r="D3760" t="s">
        <v>47</v>
      </c>
      <c r="E3760" s="1">
        <v>21</v>
      </c>
      <c r="F3760" t="str">
        <f t="shared" si="58"/>
        <v>Average Per Premise1-in-2October Monthly System Peak Day30% Cycling21</v>
      </c>
      <c r="G3760">
        <v>7.1495769999999998</v>
      </c>
      <c r="H3760">
        <v>7.1495769999999998</v>
      </c>
      <c r="I3760">
        <v>69.226500000000001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1134</v>
      </c>
      <c r="P3760" t="s">
        <v>58</v>
      </c>
      <c r="Q3760" t="s">
        <v>60</v>
      </c>
      <c r="R3760" t="s">
        <v>70</v>
      </c>
    </row>
    <row r="3761" spans="1:18" x14ac:dyDescent="0.25">
      <c r="A3761" t="s">
        <v>29</v>
      </c>
      <c r="B3761" t="s">
        <v>36</v>
      </c>
      <c r="C3761" t="s">
        <v>52</v>
      </c>
      <c r="D3761" t="s">
        <v>47</v>
      </c>
      <c r="E3761" s="1">
        <v>21</v>
      </c>
      <c r="F3761" t="str">
        <f t="shared" si="58"/>
        <v>Average Per Device1-in-2October Monthly System Peak Day30% Cycling21</v>
      </c>
      <c r="G3761">
        <v>2.5000369999999998</v>
      </c>
      <c r="H3761">
        <v>2.5000369999999998</v>
      </c>
      <c r="I3761">
        <v>69.226500000000001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1134</v>
      </c>
      <c r="P3761" t="s">
        <v>58</v>
      </c>
      <c r="Q3761" t="s">
        <v>60</v>
      </c>
      <c r="R3761" t="s">
        <v>70</v>
      </c>
    </row>
    <row r="3762" spans="1:18" x14ac:dyDescent="0.25">
      <c r="A3762" t="s">
        <v>43</v>
      </c>
      <c r="B3762" t="s">
        <v>36</v>
      </c>
      <c r="C3762" t="s">
        <v>52</v>
      </c>
      <c r="D3762" t="s">
        <v>47</v>
      </c>
      <c r="E3762" s="1">
        <v>21</v>
      </c>
      <c r="F3762" t="str">
        <f t="shared" si="58"/>
        <v>Aggregate1-in-2October Monthly System Peak Day30% Cycling21</v>
      </c>
      <c r="G3762">
        <v>8.107621</v>
      </c>
      <c r="H3762">
        <v>8.107621</v>
      </c>
      <c r="I3762">
        <v>69.226500000000001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1134</v>
      </c>
      <c r="P3762" t="s">
        <v>58</v>
      </c>
      <c r="Q3762" t="s">
        <v>60</v>
      </c>
      <c r="R3762" t="s">
        <v>70</v>
      </c>
    </row>
    <row r="3763" spans="1:18" x14ac:dyDescent="0.25">
      <c r="A3763" t="s">
        <v>30</v>
      </c>
      <c r="B3763" t="s">
        <v>36</v>
      </c>
      <c r="C3763" t="s">
        <v>52</v>
      </c>
      <c r="D3763" t="s">
        <v>31</v>
      </c>
      <c r="E3763" s="1">
        <v>21</v>
      </c>
      <c r="F3763" t="str">
        <f t="shared" si="58"/>
        <v>Average Per Ton1-in-2October Monthly System Peak Day50% Cycling21</v>
      </c>
      <c r="G3763">
        <v>0.53679759999999999</v>
      </c>
      <c r="H3763">
        <v>0.53679770000000004</v>
      </c>
      <c r="I3763">
        <v>69.500399999999999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3540</v>
      </c>
      <c r="P3763" t="s">
        <v>58</v>
      </c>
      <c r="Q3763" t="s">
        <v>60</v>
      </c>
      <c r="R3763" t="s">
        <v>70</v>
      </c>
    </row>
    <row r="3764" spans="1:18" x14ac:dyDescent="0.25">
      <c r="A3764" t="s">
        <v>28</v>
      </c>
      <c r="B3764" t="s">
        <v>36</v>
      </c>
      <c r="C3764" t="s">
        <v>52</v>
      </c>
      <c r="D3764" t="s">
        <v>31</v>
      </c>
      <c r="E3764" s="1">
        <v>21</v>
      </c>
      <c r="F3764" t="str">
        <f t="shared" si="58"/>
        <v>Average Per Premise1-in-2October Monthly System Peak Day50% Cycling21</v>
      </c>
      <c r="G3764">
        <v>4.5289190000000001</v>
      </c>
      <c r="H3764">
        <v>4.5289190000000001</v>
      </c>
      <c r="I3764">
        <v>69.500399999999999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3540</v>
      </c>
      <c r="P3764" t="s">
        <v>58</v>
      </c>
      <c r="Q3764" t="s">
        <v>60</v>
      </c>
      <c r="R3764" t="s">
        <v>70</v>
      </c>
    </row>
    <row r="3765" spans="1:18" x14ac:dyDescent="0.25">
      <c r="A3765" t="s">
        <v>29</v>
      </c>
      <c r="B3765" t="s">
        <v>36</v>
      </c>
      <c r="C3765" t="s">
        <v>52</v>
      </c>
      <c r="D3765" t="s">
        <v>31</v>
      </c>
      <c r="E3765" s="1">
        <v>21</v>
      </c>
      <c r="F3765" t="str">
        <f t="shared" si="58"/>
        <v>Average Per Device1-in-2October Monthly System Peak Day50% Cycling21</v>
      </c>
      <c r="G3765">
        <v>2.0578069999999999</v>
      </c>
      <c r="H3765">
        <v>2.0578069999999999</v>
      </c>
      <c r="I3765">
        <v>69.500399999999999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3540</v>
      </c>
      <c r="P3765" t="s">
        <v>58</v>
      </c>
      <c r="Q3765" t="s">
        <v>60</v>
      </c>
      <c r="R3765" t="s">
        <v>70</v>
      </c>
    </row>
    <row r="3766" spans="1:18" x14ac:dyDescent="0.25">
      <c r="A3766" t="s">
        <v>43</v>
      </c>
      <c r="B3766" t="s">
        <v>36</v>
      </c>
      <c r="C3766" t="s">
        <v>52</v>
      </c>
      <c r="D3766" t="s">
        <v>31</v>
      </c>
      <c r="E3766" s="1">
        <v>21</v>
      </c>
      <c r="F3766" t="str">
        <f t="shared" si="58"/>
        <v>Aggregate1-in-2October Monthly System Peak Day50% Cycling21</v>
      </c>
      <c r="G3766">
        <v>16.03237</v>
      </c>
      <c r="H3766">
        <v>16.03237</v>
      </c>
      <c r="I3766">
        <v>69.500399999999999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3540</v>
      </c>
      <c r="P3766" t="s">
        <v>58</v>
      </c>
      <c r="Q3766" t="s">
        <v>60</v>
      </c>
      <c r="R3766" t="s">
        <v>70</v>
      </c>
    </row>
    <row r="3767" spans="1:18" x14ac:dyDescent="0.25">
      <c r="A3767" t="s">
        <v>30</v>
      </c>
      <c r="B3767" t="s">
        <v>36</v>
      </c>
      <c r="C3767" t="s">
        <v>52</v>
      </c>
      <c r="D3767" t="s">
        <v>26</v>
      </c>
      <c r="E3767" s="1">
        <v>21</v>
      </c>
      <c r="F3767" t="str">
        <f t="shared" si="58"/>
        <v>Average Per Ton1-in-2October Monthly System Peak DayAll21</v>
      </c>
      <c r="G3767">
        <v>0.563365</v>
      </c>
      <c r="H3767">
        <v>0.56336509999999995</v>
      </c>
      <c r="I3767">
        <v>69.433899999999994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4674</v>
      </c>
      <c r="P3767" t="s">
        <v>58</v>
      </c>
      <c r="Q3767" t="s">
        <v>60</v>
      </c>
    </row>
    <row r="3768" spans="1:18" x14ac:dyDescent="0.25">
      <c r="A3768" t="s">
        <v>28</v>
      </c>
      <c r="B3768" t="s">
        <v>36</v>
      </c>
      <c r="C3768" t="s">
        <v>52</v>
      </c>
      <c r="D3768" t="s">
        <v>26</v>
      </c>
      <c r="E3768" s="1">
        <v>21</v>
      </c>
      <c r="F3768" t="str">
        <f t="shared" si="58"/>
        <v>Average Per Premise1-in-2October Monthly System Peak DayAll21</v>
      </c>
      <c r="G3768">
        <v>5.1118930000000002</v>
      </c>
      <c r="H3768">
        <v>5.1118930000000002</v>
      </c>
      <c r="I3768">
        <v>69.433899999999994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4674</v>
      </c>
      <c r="P3768" t="s">
        <v>58</v>
      </c>
      <c r="Q3768" t="s">
        <v>60</v>
      </c>
    </row>
    <row r="3769" spans="1:18" x14ac:dyDescent="0.25">
      <c r="A3769" t="s">
        <v>29</v>
      </c>
      <c r="B3769" t="s">
        <v>36</v>
      </c>
      <c r="C3769" t="s">
        <v>52</v>
      </c>
      <c r="D3769" t="s">
        <v>26</v>
      </c>
      <c r="E3769" s="1">
        <v>21</v>
      </c>
      <c r="F3769" t="str">
        <f t="shared" si="58"/>
        <v>Average Per Device1-in-2October Monthly System Peak DayAll21</v>
      </c>
      <c r="G3769">
        <v>2.165397</v>
      </c>
      <c r="H3769">
        <v>2.165397</v>
      </c>
      <c r="I3769">
        <v>69.433899999999994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4674</v>
      </c>
      <c r="P3769" t="s">
        <v>58</v>
      </c>
      <c r="Q3769" t="s">
        <v>60</v>
      </c>
    </row>
    <row r="3770" spans="1:18" x14ac:dyDescent="0.25">
      <c r="A3770" t="s">
        <v>43</v>
      </c>
      <c r="B3770" t="s">
        <v>36</v>
      </c>
      <c r="C3770" t="s">
        <v>52</v>
      </c>
      <c r="D3770" t="s">
        <v>26</v>
      </c>
      <c r="E3770" s="1">
        <v>21</v>
      </c>
      <c r="F3770" t="str">
        <f t="shared" si="58"/>
        <v>Aggregate1-in-2October Monthly System Peak DayAll21</v>
      </c>
      <c r="G3770">
        <v>23.892990000000001</v>
      </c>
      <c r="H3770">
        <v>23.892990000000001</v>
      </c>
      <c r="I3770">
        <v>69.433899999999994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4674</v>
      </c>
      <c r="P3770" t="s">
        <v>58</v>
      </c>
      <c r="Q3770" t="s">
        <v>60</v>
      </c>
    </row>
    <row r="3771" spans="1:18" x14ac:dyDescent="0.25">
      <c r="A3771" t="s">
        <v>30</v>
      </c>
      <c r="B3771" t="s">
        <v>36</v>
      </c>
      <c r="C3771" t="s">
        <v>53</v>
      </c>
      <c r="D3771" t="s">
        <v>47</v>
      </c>
      <c r="E3771" s="1">
        <v>21</v>
      </c>
      <c r="F3771" t="str">
        <f t="shared" si="58"/>
        <v>Average Per Ton1-in-2September Monthly System Peak Day30% Cycling21</v>
      </c>
      <c r="G3771">
        <v>0.67886219999999997</v>
      </c>
      <c r="H3771">
        <v>0.67886219999999997</v>
      </c>
      <c r="I3771">
        <v>76.795100000000005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1134</v>
      </c>
      <c r="P3771" t="s">
        <v>58</v>
      </c>
      <c r="Q3771" t="s">
        <v>60</v>
      </c>
      <c r="R3771" t="s">
        <v>71</v>
      </c>
    </row>
    <row r="3772" spans="1:18" x14ac:dyDescent="0.25">
      <c r="A3772" t="s">
        <v>28</v>
      </c>
      <c r="B3772" t="s">
        <v>36</v>
      </c>
      <c r="C3772" t="s">
        <v>53</v>
      </c>
      <c r="D3772" t="s">
        <v>47</v>
      </c>
      <c r="E3772" s="1">
        <v>21</v>
      </c>
      <c r="F3772" t="str">
        <f t="shared" si="58"/>
        <v>Average Per Premise1-in-2September Monthly System Peak Day30% Cycling21</v>
      </c>
      <c r="G3772">
        <v>7.5096889999999998</v>
      </c>
      <c r="H3772">
        <v>7.5096889999999998</v>
      </c>
      <c r="I3772">
        <v>76.795100000000005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1134</v>
      </c>
      <c r="P3772" t="s">
        <v>58</v>
      </c>
      <c r="Q3772" t="s">
        <v>60</v>
      </c>
      <c r="R3772" t="s">
        <v>71</v>
      </c>
    </row>
    <row r="3773" spans="1:18" x14ac:dyDescent="0.25">
      <c r="A3773" t="s">
        <v>29</v>
      </c>
      <c r="B3773" t="s">
        <v>36</v>
      </c>
      <c r="C3773" t="s">
        <v>53</v>
      </c>
      <c r="D3773" t="s">
        <v>47</v>
      </c>
      <c r="E3773" s="1">
        <v>21</v>
      </c>
      <c r="F3773" t="str">
        <f t="shared" si="58"/>
        <v>Average Per Device1-in-2September Monthly System Peak Day30% Cycling21</v>
      </c>
      <c r="G3773">
        <v>2.6259600000000001</v>
      </c>
      <c r="H3773">
        <v>2.6259600000000001</v>
      </c>
      <c r="I3773">
        <v>76.795100000000005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1134</v>
      </c>
      <c r="P3773" t="s">
        <v>58</v>
      </c>
      <c r="Q3773" t="s">
        <v>60</v>
      </c>
      <c r="R3773" t="s">
        <v>71</v>
      </c>
    </row>
    <row r="3774" spans="1:18" x14ac:dyDescent="0.25">
      <c r="A3774" t="s">
        <v>43</v>
      </c>
      <c r="B3774" t="s">
        <v>36</v>
      </c>
      <c r="C3774" t="s">
        <v>53</v>
      </c>
      <c r="D3774" t="s">
        <v>47</v>
      </c>
      <c r="E3774" s="1">
        <v>21</v>
      </c>
      <c r="F3774" t="str">
        <f t="shared" si="58"/>
        <v>Aggregate1-in-2September Monthly System Peak Day30% Cycling21</v>
      </c>
      <c r="G3774">
        <v>8.5159870000000009</v>
      </c>
      <c r="H3774">
        <v>8.5159880000000001</v>
      </c>
      <c r="I3774">
        <v>76.795100000000005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1134</v>
      </c>
      <c r="P3774" t="s">
        <v>58</v>
      </c>
      <c r="Q3774" t="s">
        <v>60</v>
      </c>
      <c r="R3774" t="s">
        <v>71</v>
      </c>
    </row>
    <row r="3775" spans="1:18" x14ac:dyDescent="0.25">
      <c r="A3775" t="s">
        <v>30</v>
      </c>
      <c r="B3775" t="s">
        <v>36</v>
      </c>
      <c r="C3775" t="s">
        <v>53</v>
      </c>
      <c r="D3775" t="s">
        <v>31</v>
      </c>
      <c r="E3775" s="1">
        <v>21</v>
      </c>
      <c r="F3775" t="str">
        <f t="shared" si="58"/>
        <v>Average Per Ton1-in-2September Monthly System Peak Day50% Cycling21</v>
      </c>
      <c r="G3775">
        <v>0.59601029999999999</v>
      </c>
      <c r="H3775">
        <v>0.59601029999999999</v>
      </c>
      <c r="I3775">
        <v>76.877899999999997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3540</v>
      </c>
      <c r="P3775" t="s">
        <v>58</v>
      </c>
      <c r="Q3775" t="s">
        <v>60</v>
      </c>
      <c r="R3775" t="s">
        <v>71</v>
      </c>
    </row>
    <row r="3776" spans="1:18" x14ac:dyDescent="0.25">
      <c r="A3776" t="s">
        <v>28</v>
      </c>
      <c r="B3776" t="s">
        <v>36</v>
      </c>
      <c r="C3776" t="s">
        <v>53</v>
      </c>
      <c r="D3776" t="s">
        <v>31</v>
      </c>
      <c r="E3776" s="1">
        <v>21</v>
      </c>
      <c r="F3776" t="str">
        <f t="shared" si="58"/>
        <v>Average Per Premise1-in-2September Monthly System Peak Day50% Cycling21</v>
      </c>
      <c r="G3776">
        <v>5.0284909999999998</v>
      </c>
      <c r="H3776">
        <v>5.0284909999999998</v>
      </c>
      <c r="I3776">
        <v>76.877899999999997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3540</v>
      </c>
      <c r="P3776" t="s">
        <v>58</v>
      </c>
      <c r="Q3776" t="s">
        <v>60</v>
      </c>
      <c r="R3776" t="s">
        <v>71</v>
      </c>
    </row>
    <row r="3777" spans="1:18" x14ac:dyDescent="0.25">
      <c r="A3777" t="s">
        <v>29</v>
      </c>
      <c r="B3777" t="s">
        <v>36</v>
      </c>
      <c r="C3777" t="s">
        <v>53</v>
      </c>
      <c r="D3777" t="s">
        <v>31</v>
      </c>
      <c r="E3777" s="1">
        <v>21</v>
      </c>
      <c r="F3777" t="str">
        <f t="shared" si="58"/>
        <v>Average Per Device1-in-2September Monthly System Peak Day50% Cycling21</v>
      </c>
      <c r="G3777">
        <v>2.2847979999999999</v>
      </c>
      <c r="H3777">
        <v>2.2847979999999999</v>
      </c>
      <c r="I3777">
        <v>76.877899999999997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3540</v>
      </c>
      <c r="P3777" t="s">
        <v>58</v>
      </c>
      <c r="Q3777" t="s">
        <v>60</v>
      </c>
      <c r="R3777" t="s">
        <v>71</v>
      </c>
    </row>
    <row r="3778" spans="1:18" x14ac:dyDescent="0.25">
      <c r="A3778" t="s">
        <v>43</v>
      </c>
      <c r="B3778" t="s">
        <v>36</v>
      </c>
      <c r="C3778" t="s">
        <v>53</v>
      </c>
      <c r="D3778" t="s">
        <v>31</v>
      </c>
      <c r="E3778" s="1">
        <v>21</v>
      </c>
      <c r="F3778" t="str">
        <f t="shared" si="58"/>
        <v>Aggregate1-in-2September Monthly System Peak Day50% Cycling21</v>
      </c>
      <c r="G3778">
        <v>17.80086</v>
      </c>
      <c r="H3778">
        <v>17.80086</v>
      </c>
      <c r="I3778">
        <v>76.877899999999997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3540</v>
      </c>
      <c r="P3778" t="s">
        <v>58</v>
      </c>
      <c r="Q3778" t="s">
        <v>60</v>
      </c>
      <c r="R3778" t="s">
        <v>71</v>
      </c>
    </row>
    <row r="3779" spans="1:18" x14ac:dyDescent="0.25">
      <c r="A3779" t="s">
        <v>30</v>
      </c>
      <c r="B3779" t="s">
        <v>36</v>
      </c>
      <c r="C3779" t="s">
        <v>53</v>
      </c>
      <c r="D3779" t="s">
        <v>26</v>
      </c>
      <c r="E3779" s="1">
        <v>21</v>
      </c>
      <c r="F3779" t="str">
        <f t="shared" ref="F3779:F3842" si="59">CONCATENATE(A3779,B3779,C3779,D3779,E3779)</f>
        <v>Average Per Ton1-in-2September Monthly System Peak DayAll21</v>
      </c>
      <c r="G3779">
        <v>0.61611020000000005</v>
      </c>
      <c r="H3779">
        <v>0.61611020000000005</v>
      </c>
      <c r="I3779">
        <v>76.857799999999997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4674</v>
      </c>
      <c r="P3779" t="s">
        <v>58</v>
      </c>
      <c r="Q3779" t="s">
        <v>60</v>
      </c>
    </row>
    <row r="3780" spans="1:18" x14ac:dyDescent="0.25">
      <c r="A3780" t="s">
        <v>28</v>
      </c>
      <c r="B3780" t="s">
        <v>36</v>
      </c>
      <c r="C3780" t="s">
        <v>53</v>
      </c>
      <c r="D3780" t="s">
        <v>26</v>
      </c>
      <c r="E3780" s="1">
        <v>21</v>
      </c>
      <c r="F3780" t="str">
        <f t="shared" si="59"/>
        <v>Average Per Premise1-in-2September Monthly System Peak DayAll21</v>
      </c>
      <c r="G3780">
        <v>5.5904939999999996</v>
      </c>
      <c r="H3780">
        <v>5.5904949999999998</v>
      </c>
      <c r="I3780">
        <v>76.857799999999997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4674</v>
      </c>
      <c r="P3780" t="s">
        <v>58</v>
      </c>
      <c r="Q3780" t="s">
        <v>60</v>
      </c>
    </row>
    <row r="3781" spans="1:18" x14ac:dyDescent="0.25">
      <c r="A3781" t="s">
        <v>29</v>
      </c>
      <c r="B3781" t="s">
        <v>36</v>
      </c>
      <c r="C3781" t="s">
        <v>53</v>
      </c>
      <c r="D3781" t="s">
        <v>26</v>
      </c>
      <c r="E3781" s="1">
        <v>21</v>
      </c>
      <c r="F3781" t="str">
        <f t="shared" si="59"/>
        <v>Average Per Device1-in-2September Monthly System Peak DayAll21</v>
      </c>
      <c r="G3781">
        <v>2.3681320000000001</v>
      </c>
      <c r="H3781">
        <v>2.3681320000000001</v>
      </c>
      <c r="I3781">
        <v>76.857799999999997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4674</v>
      </c>
      <c r="P3781" t="s">
        <v>58</v>
      </c>
      <c r="Q3781" t="s">
        <v>60</v>
      </c>
    </row>
    <row r="3782" spans="1:18" x14ac:dyDescent="0.25">
      <c r="A3782" t="s">
        <v>43</v>
      </c>
      <c r="B3782" t="s">
        <v>36</v>
      </c>
      <c r="C3782" t="s">
        <v>53</v>
      </c>
      <c r="D3782" t="s">
        <v>26</v>
      </c>
      <c r="E3782" s="1">
        <v>21</v>
      </c>
      <c r="F3782" t="str">
        <f t="shared" si="59"/>
        <v>Aggregate1-in-2September Monthly System Peak DayAll21</v>
      </c>
      <c r="G3782">
        <v>26.12997</v>
      </c>
      <c r="H3782">
        <v>26.12997</v>
      </c>
      <c r="I3782">
        <v>76.857799999999997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4674</v>
      </c>
      <c r="P3782" t="s">
        <v>58</v>
      </c>
      <c r="Q3782" t="s">
        <v>60</v>
      </c>
    </row>
    <row r="3783" spans="1:18" x14ac:dyDescent="0.25">
      <c r="A3783" t="s">
        <v>30</v>
      </c>
      <c r="B3783" t="s">
        <v>36</v>
      </c>
      <c r="C3783" t="s">
        <v>48</v>
      </c>
      <c r="D3783" t="s">
        <v>47</v>
      </c>
      <c r="E3783" s="1">
        <v>22</v>
      </c>
      <c r="F3783" t="str">
        <f t="shared" si="59"/>
        <v>Average Per Ton1-in-2August Monthly System Peak Day30% Cycling22</v>
      </c>
      <c r="G3783">
        <v>0.58935950000000004</v>
      </c>
      <c r="H3783">
        <v>0.58935950000000004</v>
      </c>
      <c r="I3783">
        <v>73.265199999999993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1134</v>
      </c>
      <c r="P3783" t="s">
        <v>58</v>
      </c>
      <c r="Q3783" t="s">
        <v>60</v>
      </c>
      <c r="R3783" t="s">
        <v>66</v>
      </c>
    </row>
    <row r="3784" spans="1:18" x14ac:dyDescent="0.25">
      <c r="A3784" t="s">
        <v>28</v>
      </c>
      <c r="B3784" t="s">
        <v>36</v>
      </c>
      <c r="C3784" t="s">
        <v>48</v>
      </c>
      <c r="D3784" t="s">
        <v>47</v>
      </c>
      <c r="E3784" s="1">
        <v>22</v>
      </c>
      <c r="F3784" t="str">
        <f t="shared" si="59"/>
        <v>Average Per Premise1-in-2August Monthly System Peak Day30% Cycling22</v>
      </c>
      <c r="G3784">
        <v>6.5195939999999997</v>
      </c>
      <c r="H3784">
        <v>6.5195949999999998</v>
      </c>
      <c r="I3784">
        <v>73.265199999999993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1134</v>
      </c>
      <c r="P3784" t="s">
        <v>58</v>
      </c>
      <c r="Q3784" t="s">
        <v>60</v>
      </c>
      <c r="R3784" t="s">
        <v>66</v>
      </c>
    </row>
    <row r="3785" spans="1:18" x14ac:dyDescent="0.25">
      <c r="A3785" t="s">
        <v>29</v>
      </c>
      <c r="B3785" t="s">
        <v>36</v>
      </c>
      <c r="C3785" t="s">
        <v>48</v>
      </c>
      <c r="D3785" t="s">
        <v>47</v>
      </c>
      <c r="E3785" s="1">
        <v>22</v>
      </c>
      <c r="F3785" t="str">
        <f t="shared" si="59"/>
        <v>Average Per Device1-in-2August Monthly System Peak Day30% Cycling22</v>
      </c>
      <c r="G3785">
        <v>2.279747</v>
      </c>
      <c r="H3785">
        <v>2.279747</v>
      </c>
      <c r="I3785">
        <v>73.265199999999993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1134</v>
      </c>
      <c r="P3785" t="s">
        <v>58</v>
      </c>
      <c r="Q3785" t="s">
        <v>60</v>
      </c>
      <c r="R3785" t="s">
        <v>66</v>
      </c>
    </row>
    <row r="3786" spans="1:18" x14ac:dyDescent="0.25">
      <c r="A3786" t="s">
        <v>43</v>
      </c>
      <c r="B3786" t="s">
        <v>36</v>
      </c>
      <c r="C3786" t="s">
        <v>48</v>
      </c>
      <c r="D3786" t="s">
        <v>47</v>
      </c>
      <c r="E3786" s="1">
        <v>22</v>
      </c>
      <c r="F3786" t="str">
        <f t="shared" si="59"/>
        <v>Aggregate1-in-2August Monthly System Peak Day30% Cycling22</v>
      </c>
      <c r="G3786">
        <v>7.3932200000000003</v>
      </c>
      <c r="H3786">
        <v>7.3932200000000003</v>
      </c>
      <c r="I3786">
        <v>73.265199999999993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1134</v>
      </c>
      <c r="P3786" t="s">
        <v>58</v>
      </c>
      <c r="Q3786" t="s">
        <v>60</v>
      </c>
      <c r="R3786" t="s">
        <v>66</v>
      </c>
    </row>
    <row r="3787" spans="1:18" x14ac:dyDescent="0.25">
      <c r="A3787" t="s">
        <v>30</v>
      </c>
      <c r="B3787" t="s">
        <v>36</v>
      </c>
      <c r="C3787" t="s">
        <v>48</v>
      </c>
      <c r="D3787" t="s">
        <v>31</v>
      </c>
      <c r="E3787" s="1">
        <v>22</v>
      </c>
      <c r="F3787" t="str">
        <f t="shared" si="59"/>
        <v>Average Per Ton1-in-2August Monthly System Peak Day50% Cycling22</v>
      </c>
      <c r="G3787">
        <v>0.51298840000000001</v>
      </c>
      <c r="H3787">
        <v>0.51298849999999996</v>
      </c>
      <c r="I3787">
        <v>73.283500000000004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3540</v>
      </c>
      <c r="P3787" t="s">
        <v>58</v>
      </c>
      <c r="Q3787" t="s">
        <v>60</v>
      </c>
      <c r="R3787" t="s">
        <v>66</v>
      </c>
    </row>
    <row r="3788" spans="1:18" x14ac:dyDescent="0.25">
      <c r="A3788" t="s">
        <v>28</v>
      </c>
      <c r="B3788" t="s">
        <v>36</v>
      </c>
      <c r="C3788" t="s">
        <v>48</v>
      </c>
      <c r="D3788" t="s">
        <v>31</v>
      </c>
      <c r="E3788" s="1">
        <v>22</v>
      </c>
      <c r="F3788" t="str">
        <f t="shared" si="59"/>
        <v>Average Per Premise1-in-2August Monthly System Peak Day50% Cycling22</v>
      </c>
      <c r="G3788">
        <v>4.3280430000000001</v>
      </c>
      <c r="H3788">
        <v>4.3280430000000001</v>
      </c>
      <c r="I3788">
        <v>73.283500000000004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3540</v>
      </c>
      <c r="P3788" t="s">
        <v>58</v>
      </c>
      <c r="Q3788" t="s">
        <v>60</v>
      </c>
      <c r="R3788" t="s">
        <v>66</v>
      </c>
    </row>
    <row r="3789" spans="1:18" x14ac:dyDescent="0.25">
      <c r="A3789" t="s">
        <v>29</v>
      </c>
      <c r="B3789" t="s">
        <v>36</v>
      </c>
      <c r="C3789" t="s">
        <v>48</v>
      </c>
      <c r="D3789" t="s">
        <v>31</v>
      </c>
      <c r="E3789" s="1">
        <v>22</v>
      </c>
      <c r="F3789" t="str">
        <f t="shared" si="59"/>
        <v>Average Per Device1-in-2August Monthly System Peak Day50% Cycling22</v>
      </c>
      <c r="G3789">
        <v>1.9665349999999999</v>
      </c>
      <c r="H3789">
        <v>1.9665349999999999</v>
      </c>
      <c r="I3789">
        <v>73.283500000000004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3540</v>
      </c>
      <c r="P3789" t="s">
        <v>58</v>
      </c>
      <c r="Q3789" t="s">
        <v>60</v>
      </c>
      <c r="R3789" t="s">
        <v>66</v>
      </c>
    </row>
    <row r="3790" spans="1:18" x14ac:dyDescent="0.25">
      <c r="A3790" t="s">
        <v>43</v>
      </c>
      <c r="B3790" t="s">
        <v>36</v>
      </c>
      <c r="C3790" t="s">
        <v>48</v>
      </c>
      <c r="D3790" t="s">
        <v>31</v>
      </c>
      <c r="E3790" s="1">
        <v>22</v>
      </c>
      <c r="F3790" t="str">
        <f t="shared" si="59"/>
        <v>Aggregate1-in-2August Monthly System Peak Day50% Cycling22</v>
      </c>
      <c r="G3790">
        <v>15.32127</v>
      </c>
      <c r="H3790">
        <v>15.32127</v>
      </c>
      <c r="I3790">
        <v>73.283500000000004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3540</v>
      </c>
      <c r="P3790" t="s">
        <v>58</v>
      </c>
      <c r="Q3790" t="s">
        <v>60</v>
      </c>
      <c r="R3790" t="s">
        <v>66</v>
      </c>
    </row>
    <row r="3791" spans="1:18" x14ac:dyDescent="0.25">
      <c r="A3791" t="s">
        <v>30</v>
      </c>
      <c r="B3791" t="s">
        <v>36</v>
      </c>
      <c r="C3791" t="s">
        <v>48</v>
      </c>
      <c r="D3791" t="s">
        <v>26</v>
      </c>
      <c r="E3791" s="1">
        <v>22</v>
      </c>
      <c r="F3791" t="str">
        <f t="shared" si="59"/>
        <v>Average Per Ton1-in-2August Monthly System Peak DayAll22</v>
      </c>
      <c r="G3791">
        <v>0.53151599999999999</v>
      </c>
      <c r="H3791">
        <v>0.53151610000000005</v>
      </c>
      <c r="I3791">
        <v>73.2791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4674</v>
      </c>
      <c r="P3791" t="s">
        <v>58</v>
      </c>
      <c r="Q3791" t="s">
        <v>60</v>
      </c>
    </row>
    <row r="3792" spans="1:18" x14ac:dyDescent="0.25">
      <c r="A3792" t="s">
        <v>28</v>
      </c>
      <c r="B3792" t="s">
        <v>36</v>
      </c>
      <c r="C3792" t="s">
        <v>48</v>
      </c>
      <c r="D3792" t="s">
        <v>26</v>
      </c>
      <c r="E3792" s="1">
        <v>22</v>
      </c>
      <c r="F3792" t="str">
        <f t="shared" si="59"/>
        <v>Average Per Premise1-in-2August Monthly System Peak DayAll22</v>
      </c>
      <c r="G3792">
        <v>4.8228999999999997</v>
      </c>
      <c r="H3792">
        <v>4.8228999999999997</v>
      </c>
      <c r="I3792">
        <v>73.2791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4674</v>
      </c>
      <c r="P3792" t="s">
        <v>58</v>
      </c>
      <c r="Q3792" t="s">
        <v>60</v>
      </c>
    </row>
    <row r="3793" spans="1:18" x14ac:dyDescent="0.25">
      <c r="A3793" t="s">
        <v>29</v>
      </c>
      <c r="B3793" t="s">
        <v>36</v>
      </c>
      <c r="C3793" t="s">
        <v>48</v>
      </c>
      <c r="D3793" t="s">
        <v>26</v>
      </c>
      <c r="E3793" s="1">
        <v>22</v>
      </c>
      <c r="F3793" t="str">
        <f t="shared" si="59"/>
        <v>Average Per Device1-in-2August Monthly System Peak DayAll22</v>
      </c>
      <c r="G3793">
        <v>2.0429789999999999</v>
      </c>
      <c r="H3793">
        <v>2.0429789999999999</v>
      </c>
      <c r="I3793">
        <v>73.2791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4674</v>
      </c>
      <c r="P3793" t="s">
        <v>58</v>
      </c>
      <c r="Q3793" t="s">
        <v>60</v>
      </c>
    </row>
    <row r="3794" spans="1:18" x14ac:dyDescent="0.25">
      <c r="A3794" t="s">
        <v>43</v>
      </c>
      <c r="B3794" t="s">
        <v>36</v>
      </c>
      <c r="C3794" t="s">
        <v>48</v>
      </c>
      <c r="D3794" t="s">
        <v>26</v>
      </c>
      <c r="E3794" s="1">
        <v>22</v>
      </c>
      <c r="F3794" t="str">
        <f t="shared" si="59"/>
        <v>Aggregate1-in-2August Monthly System Peak DayAll22</v>
      </c>
      <c r="G3794">
        <v>22.54223</v>
      </c>
      <c r="H3794">
        <v>22.54223</v>
      </c>
      <c r="I3794">
        <v>73.2791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4674</v>
      </c>
      <c r="P3794" t="s">
        <v>58</v>
      </c>
      <c r="Q3794" t="s">
        <v>60</v>
      </c>
    </row>
    <row r="3795" spans="1:18" x14ac:dyDescent="0.25">
      <c r="A3795" t="s">
        <v>30</v>
      </c>
      <c r="B3795" t="s">
        <v>36</v>
      </c>
      <c r="C3795" t="s">
        <v>37</v>
      </c>
      <c r="D3795" t="s">
        <v>47</v>
      </c>
      <c r="E3795" s="1">
        <v>22</v>
      </c>
      <c r="F3795" t="str">
        <f t="shared" si="59"/>
        <v>Average Per Ton1-in-2August Typical Event Day30% Cycling22</v>
      </c>
      <c r="G3795">
        <v>0.57528440000000003</v>
      </c>
      <c r="H3795">
        <v>0.57528440000000003</v>
      </c>
      <c r="I3795">
        <v>71.6126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1134</v>
      </c>
      <c r="P3795" t="s">
        <v>58</v>
      </c>
      <c r="Q3795" t="s">
        <v>60</v>
      </c>
      <c r="R3795" t="s">
        <v>66</v>
      </c>
    </row>
    <row r="3796" spans="1:18" x14ac:dyDescent="0.25">
      <c r="A3796" t="s">
        <v>28</v>
      </c>
      <c r="B3796" t="s">
        <v>36</v>
      </c>
      <c r="C3796" t="s">
        <v>37</v>
      </c>
      <c r="D3796" t="s">
        <v>47</v>
      </c>
      <c r="E3796" s="1">
        <v>22</v>
      </c>
      <c r="F3796" t="str">
        <f t="shared" si="59"/>
        <v>Average Per Premise1-in-2August Typical Event Day30% Cycling22</v>
      </c>
      <c r="G3796">
        <v>6.363893</v>
      </c>
      <c r="H3796">
        <v>6.363893</v>
      </c>
      <c r="I3796">
        <v>71.6126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1134</v>
      </c>
      <c r="P3796" t="s">
        <v>58</v>
      </c>
      <c r="Q3796" t="s">
        <v>60</v>
      </c>
      <c r="R3796" t="s">
        <v>66</v>
      </c>
    </row>
    <row r="3797" spans="1:18" x14ac:dyDescent="0.25">
      <c r="A3797" t="s">
        <v>29</v>
      </c>
      <c r="B3797" t="s">
        <v>36</v>
      </c>
      <c r="C3797" t="s">
        <v>37</v>
      </c>
      <c r="D3797" t="s">
        <v>47</v>
      </c>
      <c r="E3797" s="1">
        <v>22</v>
      </c>
      <c r="F3797" t="str">
        <f t="shared" si="59"/>
        <v>Average Per Device1-in-2August Typical Event Day30% Cycling22</v>
      </c>
      <c r="G3797">
        <v>2.2253020000000001</v>
      </c>
      <c r="H3797">
        <v>2.2253020000000001</v>
      </c>
      <c r="I3797">
        <v>71.6126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1134</v>
      </c>
      <c r="P3797" t="s">
        <v>58</v>
      </c>
      <c r="Q3797" t="s">
        <v>60</v>
      </c>
      <c r="R3797" t="s">
        <v>66</v>
      </c>
    </row>
    <row r="3798" spans="1:18" x14ac:dyDescent="0.25">
      <c r="A3798" t="s">
        <v>43</v>
      </c>
      <c r="B3798" t="s">
        <v>36</v>
      </c>
      <c r="C3798" t="s">
        <v>37</v>
      </c>
      <c r="D3798" t="s">
        <v>47</v>
      </c>
      <c r="E3798" s="1">
        <v>22</v>
      </c>
      <c r="F3798" t="str">
        <f t="shared" si="59"/>
        <v>Aggregate1-in-2August Typical Event Day30% Cycling22</v>
      </c>
      <c r="G3798">
        <v>7.2166550000000003</v>
      </c>
      <c r="H3798">
        <v>7.2166550000000003</v>
      </c>
      <c r="I3798">
        <v>71.6126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1134</v>
      </c>
      <c r="P3798" t="s">
        <v>58</v>
      </c>
      <c r="Q3798" t="s">
        <v>60</v>
      </c>
      <c r="R3798" t="s">
        <v>66</v>
      </c>
    </row>
    <row r="3799" spans="1:18" x14ac:dyDescent="0.25">
      <c r="A3799" t="s">
        <v>30</v>
      </c>
      <c r="B3799" t="s">
        <v>36</v>
      </c>
      <c r="C3799" t="s">
        <v>37</v>
      </c>
      <c r="D3799" t="s">
        <v>31</v>
      </c>
      <c r="E3799" s="1">
        <v>22</v>
      </c>
      <c r="F3799" t="str">
        <f t="shared" si="59"/>
        <v>Average Per Ton1-in-2August Typical Event Day50% Cycling22</v>
      </c>
      <c r="G3799">
        <v>0.48561549999999998</v>
      </c>
      <c r="H3799">
        <v>0.48561549999999998</v>
      </c>
      <c r="I3799">
        <v>71.665300000000002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3540</v>
      </c>
      <c r="P3799" t="s">
        <v>58</v>
      </c>
      <c r="Q3799" t="s">
        <v>60</v>
      </c>
      <c r="R3799" t="s">
        <v>66</v>
      </c>
    </row>
    <row r="3800" spans="1:18" x14ac:dyDescent="0.25">
      <c r="A3800" t="s">
        <v>28</v>
      </c>
      <c r="B3800" t="s">
        <v>36</v>
      </c>
      <c r="C3800" t="s">
        <v>37</v>
      </c>
      <c r="D3800" t="s">
        <v>31</v>
      </c>
      <c r="E3800" s="1">
        <v>22</v>
      </c>
      <c r="F3800" t="str">
        <f t="shared" si="59"/>
        <v>Average Per Premise1-in-2August Typical Event Day50% Cycling22</v>
      </c>
      <c r="G3800">
        <v>4.097099</v>
      </c>
      <c r="H3800">
        <v>4.097099</v>
      </c>
      <c r="I3800">
        <v>71.665300000000002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3540</v>
      </c>
      <c r="P3800" t="s">
        <v>58</v>
      </c>
      <c r="Q3800" t="s">
        <v>60</v>
      </c>
      <c r="R3800" t="s">
        <v>66</v>
      </c>
    </row>
    <row r="3801" spans="1:18" x14ac:dyDescent="0.25">
      <c r="A3801" t="s">
        <v>29</v>
      </c>
      <c r="B3801" t="s">
        <v>36</v>
      </c>
      <c r="C3801" t="s">
        <v>37</v>
      </c>
      <c r="D3801" t="s">
        <v>31</v>
      </c>
      <c r="E3801" s="1">
        <v>22</v>
      </c>
      <c r="F3801" t="str">
        <f t="shared" si="59"/>
        <v>Average Per Device1-in-2August Typical Event Day50% Cycling22</v>
      </c>
      <c r="G3801">
        <v>1.8616010000000001</v>
      </c>
      <c r="H3801">
        <v>1.8616010000000001</v>
      </c>
      <c r="I3801">
        <v>71.665300000000002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3540</v>
      </c>
      <c r="P3801" t="s">
        <v>58</v>
      </c>
      <c r="Q3801" t="s">
        <v>60</v>
      </c>
      <c r="R3801" t="s">
        <v>66</v>
      </c>
    </row>
    <row r="3802" spans="1:18" x14ac:dyDescent="0.25">
      <c r="A3802" t="s">
        <v>43</v>
      </c>
      <c r="B3802" t="s">
        <v>36</v>
      </c>
      <c r="C3802" t="s">
        <v>37</v>
      </c>
      <c r="D3802" t="s">
        <v>31</v>
      </c>
      <c r="E3802" s="1">
        <v>22</v>
      </c>
      <c r="F3802" t="str">
        <f t="shared" si="59"/>
        <v>Aggregate1-in-2August Typical Event Day50% Cycling22</v>
      </c>
      <c r="G3802">
        <v>14.503729999999999</v>
      </c>
      <c r="H3802">
        <v>14.503729999999999</v>
      </c>
      <c r="I3802">
        <v>71.665300000000002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3540</v>
      </c>
      <c r="P3802" t="s">
        <v>58</v>
      </c>
      <c r="Q3802" t="s">
        <v>60</v>
      </c>
      <c r="R3802" t="s">
        <v>66</v>
      </c>
    </row>
    <row r="3803" spans="1:18" x14ac:dyDescent="0.25">
      <c r="A3803" t="s">
        <v>30</v>
      </c>
      <c r="B3803" t="s">
        <v>36</v>
      </c>
      <c r="C3803" t="s">
        <v>37</v>
      </c>
      <c r="D3803" t="s">
        <v>26</v>
      </c>
      <c r="E3803" s="1">
        <v>22</v>
      </c>
      <c r="F3803" t="str">
        <f t="shared" si="59"/>
        <v>Average Per Ton1-in-2August Typical Event DayAll22</v>
      </c>
      <c r="G3803">
        <v>0.50736910000000002</v>
      </c>
      <c r="H3803">
        <v>0.50736910000000002</v>
      </c>
      <c r="I3803">
        <v>71.652500000000003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4674</v>
      </c>
      <c r="P3803" t="s">
        <v>58</v>
      </c>
      <c r="Q3803" t="s">
        <v>60</v>
      </c>
    </row>
    <row r="3804" spans="1:18" x14ac:dyDescent="0.25">
      <c r="A3804" t="s">
        <v>28</v>
      </c>
      <c r="B3804" t="s">
        <v>36</v>
      </c>
      <c r="C3804" t="s">
        <v>37</v>
      </c>
      <c r="D3804" t="s">
        <v>26</v>
      </c>
      <c r="E3804" s="1">
        <v>22</v>
      </c>
      <c r="F3804" t="str">
        <f t="shared" si="59"/>
        <v>Average Per Premise1-in-2August Typical Event DayAll22</v>
      </c>
      <c r="G3804">
        <v>4.6037939999999997</v>
      </c>
      <c r="H3804">
        <v>4.6037939999999997</v>
      </c>
      <c r="I3804">
        <v>71.652500000000003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4674</v>
      </c>
      <c r="P3804" t="s">
        <v>58</v>
      </c>
      <c r="Q3804" t="s">
        <v>60</v>
      </c>
    </row>
    <row r="3805" spans="1:18" x14ac:dyDescent="0.25">
      <c r="A3805" t="s">
        <v>29</v>
      </c>
      <c r="B3805" t="s">
        <v>36</v>
      </c>
      <c r="C3805" t="s">
        <v>37</v>
      </c>
      <c r="D3805" t="s">
        <v>26</v>
      </c>
      <c r="E3805" s="1">
        <v>22</v>
      </c>
      <c r="F3805" t="str">
        <f t="shared" si="59"/>
        <v>Average Per Device1-in-2August Typical Event DayAll22</v>
      </c>
      <c r="G3805">
        <v>1.9501660000000001</v>
      </c>
      <c r="H3805">
        <v>1.9501660000000001</v>
      </c>
      <c r="I3805">
        <v>71.652500000000003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4674</v>
      </c>
      <c r="P3805" t="s">
        <v>58</v>
      </c>
      <c r="Q3805" t="s">
        <v>60</v>
      </c>
    </row>
    <row r="3806" spans="1:18" x14ac:dyDescent="0.25">
      <c r="A3806" t="s">
        <v>43</v>
      </c>
      <c r="B3806" t="s">
        <v>36</v>
      </c>
      <c r="C3806" t="s">
        <v>37</v>
      </c>
      <c r="D3806" t="s">
        <v>26</v>
      </c>
      <c r="E3806" s="1">
        <v>22</v>
      </c>
      <c r="F3806" t="str">
        <f t="shared" si="59"/>
        <v>Aggregate1-in-2August Typical Event DayAll22</v>
      </c>
      <c r="G3806">
        <v>21.518129999999999</v>
      </c>
      <c r="H3806">
        <v>21.518129999999999</v>
      </c>
      <c r="I3806">
        <v>71.652500000000003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4674</v>
      </c>
      <c r="P3806" t="s">
        <v>58</v>
      </c>
      <c r="Q3806" t="s">
        <v>60</v>
      </c>
    </row>
    <row r="3807" spans="1:18" x14ac:dyDescent="0.25">
      <c r="A3807" t="s">
        <v>30</v>
      </c>
      <c r="B3807" t="s">
        <v>36</v>
      </c>
      <c r="C3807" t="s">
        <v>49</v>
      </c>
      <c r="D3807" t="s">
        <v>47</v>
      </c>
      <c r="E3807" s="1">
        <v>22</v>
      </c>
      <c r="F3807" t="str">
        <f t="shared" si="59"/>
        <v>Average Per Ton1-in-2July Monthly System Peak Day30% Cycling22</v>
      </c>
      <c r="G3807">
        <v>0.5726793</v>
      </c>
      <c r="H3807">
        <v>0.5726793</v>
      </c>
      <c r="I3807">
        <v>71.553899999999999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1134</v>
      </c>
      <c r="P3807" t="s">
        <v>58</v>
      </c>
      <c r="Q3807" t="s">
        <v>60</v>
      </c>
      <c r="R3807" t="s">
        <v>67</v>
      </c>
    </row>
    <row r="3808" spans="1:18" x14ac:dyDescent="0.25">
      <c r="A3808" t="s">
        <v>28</v>
      </c>
      <c r="B3808" t="s">
        <v>36</v>
      </c>
      <c r="C3808" t="s">
        <v>49</v>
      </c>
      <c r="D3808" t="s">
        <v>47</v>
      </c>
      <c r="E3808" s="1">
        <v>22</v>
      </c>
      <c r="F3808" t="str">
        <f t="shared" si="59"/>
        <v>Average Per Premise1-in-2July Monthly System Peak Day30% Cycling22</v>
      </c>
      <c r="G3808">
        <v>6.3350749999999998</v>
      </c>
      <c r="H3808">
        <v>6.3350749999999998</v>
      </c>
      <c r="I3808">
        <v>71.553899999999999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1134</v>
      </c>
      <c r="P3808" t="s">
        <v>58</v>
      </c>
      <c r="Q3808" t="s">
        <v>60</v>
      </c>
      <c r="R3808" t="s">
        <v>67</v>
      </c>
    </row>
    <row r="3809" spans="1:18" x14ac:dyDescent="0.25">
      <c r="A3809" t="s">
        <v>29</v>
      </c>
      <c r="B3809" t="s">
        <v>36</v>
      </c>
      <c r="C3809" t="s">
        <v>49</v>
      </c>
      <c r="D3809" t="s">
        <v>47</v>
      </c>
      <c r="E3809" s="1">
        <v>22</v>
      </c>
      <c r="F3809" t="str">
        <f t="shared" si="59"/>
        <v>Average Per Device1-in-2July Monthly System Peak Day30% Cycling22</v>
      </c>
      <c r="G3809">
        <v>2.2152250000000002</v>
      </c>
      <c r="H3809">
        <v>2.2152250000000002</v>
      </c>
      <c r="I3809">
        <v>71.553899999999999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1134</v>
      </c>
      <c r="P3809" t="s">
        <v>58</v>
      </c>
      <c r="Q3809" t="s">
        <v>60</v>
      </c>
      <c r="R3809" t="s">
        <v>67</v>
      </c>
    </row>
    <row r="3810" spans="1:18" x14ac:dyDescent="0.25">
      <c r="A3810" t="s">
        <v>43</v>
      </c>
      <c r="B3810" t="s">
        <v>36</v>
      </c>
      <c r="C3810" t="s">
        <v>49</v>
      </c>
      <c r="D3810" t="s">
        <v>47</v>
      </c>
      <c r="E3810" s="1">
        <v>22</v>
      </c>
      <c r="F3810" t="str">
        <f t="shared" si="59"/>
        <v>Aggregate1-in-2July Monthly System Peak Day30% Cycling22</v>
      </c>
      <c r="G3810">
        <v>7.1839750000000002</v>
      </c>
      <c r="H3810">
        <v>7.1839760000000004</v>
      </c>
      <c r="I3810">
        <v>71.553899999999999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1134</v>
      </c>
      <c r="P3810" t="s">
        <v>58</v>
      </c>
      <c r="Q3810" t="s">
        <v>60</v>
      </c>
      <c r="R3810" t="s">
        <v>67</v>
      </c>
    </row>
    <row r="3811" spans="1:18" x14ac:dyDescent="0.25">
      <c r="A3811" t="s">
        <v>30</v>
      </c>
      <c r="B3811" t="s">
        <v>36</v>
      </c>
      <c r="C3811" t="s">
        <v>49</v>
      </c>
      <c r="D3811" t="s">
        <v>31</v>
      </c>
      <c r="E3811" s="1">
        <v>22</v>
      </c>
      <c r="F3811" t="str">
        <f t="shared" si="59"/>
        <v>Average Per Ton1-in-2July Monthly System Peak Day50% Cycling22</v>
      </c>
      <c r="G3811">
        <v>0.47959610000000003</v>
      </c>
      <c r="H3811">
        <v>0.47959610000000003</v>
      </c>
      <c r="I3811">
        <v>71.498900000000006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3540</v>
      </c>
      <c r="P3811" t="s">
        <v>58</v>
      </c>
      <c r="Q3811" t="s">
        <v>60</v>
      </c>
      <c r="R3811" t="s">
        <v>67</v>
      </c>
    </row>
    <row r="3812" spans="1:18" x14ac:dyDescent="0.25">
      <c r="A3812" t="s">
        <v>28</v>
      </c>
      <c r="B3812" t="s">
        <v>36</v>
      </c>
      <c r="C3812" t="s">
        <v>49</v>
      </c>
      <c r="D3812" t="s">
        <v>31</v>
      </c>
      <c r="E3812" s="1">
        <v>22</v>
      </c>
      <c r="F3812" t="str">
        <f t="shared" si="59"/>
        <v>Average Per Premise1-in-2July Monthly System Peak Day50% Cycling22</v>
      </c>
      <c r="G3812">
        <v>4.0463139999999997</v>
      </c>
      <c r="H3812">
        <v>4.0463149999999999</v>
      </c>
      <c r="I3812">
        <v>71.498900000000006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3540</v>
      </c>
      <c r="P3812" t="s">
        <v>58</v>
      </c>
      <c r="Q3812" t="s">
        <v>60</v>
      </c>
      <c r="R3812" t="s">
        <v>67</v>
      </c>
    </row>
    <row r="3813" spans="1:18" x14ac:dyDescent="0.25">
      <c r="A3813" t="s">
        <v>29</v>
      </c>
      <c r="B3813" t="s">
        <v>36</v>
      </c>
      <c r="C3813" t="s">
        <v>49</v>
      </c>
      <c r="D3813" t="s">
        <v>31</v>
      </c>
      <c r="E3813" s="1">
        <v>22</v>
      </c>
      <c r="F3813" t="str">
        <f t="shared" si="59"/>
        <v>Average Per Device1-in-2July Monthly System Peak Day50% Cycling22</v>
      </c>
      <c r="G3813">
        <v>1.8385260000000001</v>
      </c>
      <c r="H3813">
        <v>1.8385260000000001</v>
      </c>
      <c r="I3813">
        <v>71.498900000000006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3540</v>
      </c>
      <c r="P3813" t="s">
        <v>58</v>
      </c>
      <c r="Q3813" t="s">
        <v>60</v>
      </c>
      <c r="R3813" t="s">
        <v>67</v>
      </c>
    </row>
    <row r="3814" spans="1:18" x14ac:dyDescent="0.25">
      <c r="A3814" t="s">
        <v>43</v>
      </c>
      <c r="B3814" t="s">
        <v>36</v>
      </c>
      <c r="C3814" t="s">
        <v>49</v>
      </c>
      <c r="D3814" t="s">
        <v>31</v>
      </c>
      <c r="E3814" s="1">
        <v>22</v>
      </c>
      <c r="F3814" t="str">
        <f t="shared" si="59"/>
        <v>Aggregate1-in-2July Monthly System Peak Day50% Cycling22</v>
      </c>
      <c r="G3814">
        <v>14.32395</v>
      </c>
      <c r="H3814">
        <v>14.32395</v>
      </c>
      <c r="I3814">
        <v>71.498900000000006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3540</v>
      </c>
      <c r="P3814" t="s">
        <v>58</v>
      </c>
      <c r="Q3814" t="s">
        <v>60</v>
      </c>
      <c r="R3814" t="s">
        <v>67</v>
      </c>
    </row>
    <row r="3815" spans="1:18" x14ac:dyDescent="0.25">
      <c r="A3815" t="s">
        <v>30</v>
      </c>
      <c r="B3815" t="s">
        <v>36</v>
      </c>
      <c r="C3815" t="s">
        <v>49</v>
      </c>
      <c r="D3815" t="s">
        <v>26</v>
      </c>
      <c r="E3815" s="1">
        <v>22</v>
      </c>
      <c r="F3815" t="str">
        <f t="shared" si="59"/>
        <v>Average Per Ton1-in-2July Monthly System Peak DayAll22</v>
      </c>
      <c r="G3815">
        <v>0.50217809999999996</v>
      </c>
      <c r="H3815">
        <v>0.50217809999999996</v>
      </c>
      <c r="I3815">
        <v>71.512299999999996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4674</v>
      </c>
      <c r="P3815" t="s">
        <v>58</v>
      </c>
      <c r="Q3815" t="s">
        <v>60</v>
      </c>
    </row>
    <row r="3816" spans="1:18" x14ac:dyDescent="0.25">
      <c r="A3816" t="s">
        <v>28</v>
      </c>
      <c r="B3816" t="s">
        <v>36</v>
      </c>
      <c r="C3816" t="s">
        <v>49</v>
      </c>
      <c r="D3816" t="s">
        <v>26</v>
      </c>
      <c r="E3816" s="1">
        <v>22</v>
      </c>
      <c r="F3816" t="str">
        <f t="shared" si="59"/>
        <v>Average Per Premise1-in-2July Monthly System Peak DayAll22</v>
      </c>
      <c r="G3816">
        <v>4.5566909999999998</v>
      </c>
      <c r="H3816">
        <v>4.556692</v>
      </c>
      <c r="I3816">
        <v>71.512299999999996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4674</v>
      </c>
      <c r="P3816" t="s">
        <v>58</v>
      </c>
      <c r="Q3816" t="s">
        <v>60</v>
      </c>
    </row>
    <row r="3817" spans="1:18" x14ac:dyDescent="0.25">
      <c r="A3817" t="s">
        <v>29</v>
      </c>
      <c r="B3817" t="s">
        <v>36</v>
      </c>
      <c r="C3817" t="s">
        <v>49</v>
      </c>
      <c r="D3817" t="s">
        <v>26</v>
      </c>
      <c r="E3817" s="1">
        <v>22</v>
      </c>
      <c r="F3817" t="str">
        <f t="shared" si="59"/>
        <v>Average Per Device1-in-2July Monthly System Peak DayAll22</v>
      </c>
      <c r="G3817">
        <v>1.930213</v>
      </c>
      <c r="H3817">
        <v>1.930213</v>
      </c>
      <c r="I3817">
        <v>71.512299999999996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4674</v>
      </c>
      <c r="P3817" t="s">
        <v>58</v>
      </c>
      <c r="Q3817" t="s">
        <v>60</v>
      </c>
    </row>
    <row r="3818" spans="1:18" x14ac:dyDescent="0.25">
      <c r="A3818" t="s">
        <v>43</v>
      </c>
      <c r="B3818" t="s">
        <v>36</v>
      </c>
      <c r="C3818" t="s">
        <v>49</v>
      </c>
      <c r="D3818" t="s">
        <v>26</v>
      </c>
      <c r="E3818" s="1">
        <v>22</v>
      </c>
      <c r="F3818" t="str">
        <f t="shared" si="59"/>
        <v>Aggregate1-in-2July Monthly System Peak DayAll22</v>
      </c>
      <c r="G3818">
        <v>21.297979999999999</v>
      </c>
      <c r="H3818">
        <v>21.297979999999999</v>
      </c>
      <c r="I3818">
        <v>71.512299999999996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4674</v>
      </c>
      <c r="P3818" t="s">
        <v>58</v>
      </c>
      <c r="Q3818" t="s">
        <v>60</v>
      </c>
    </row>
    <row r="3819" spans="1:18" x14ac:dyDescent="0.25">
      <c r="A3819" t="s">
        <v>30</v>
      </c>
      <c r="B3819" t="s">
        <v>36</v>
      </c>
      <c r="C3819" t="s">
        <v>50</v>
      </c>
      <c r="D3819" t="s">
        <v>47</v>
      </c>
      <c r="E3819" s="1">
        <v>22</v>
      </c>
      <c r="F3819" t="str">
        <f t="shared" si="59"/>
        <v>Average Per Ton1-in-2June Monthly System Peak Day30% Cycling22</v>
      </c>
      <c r="G3819">
        <v>0.54586880000000004</v>
      </c>
      <c r="H3819">
        <v>0.54586880000000004</v>
      </c>
      <c r="I3819">
        <v>65.6648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1134</v>
      </c>
      <c r="P3819" t="s">
        <v>58</v>
      </c>
      <c r="Q3819" t="s">
        <v>60</v>
      </c>
      <c r="R3819" t="s">
        <v>68</v>
      </c>
    </row>
    <row r="3820" spans="1:18" x14ac:dyDescent="0.25">
      <c r="A3820" t="s">
        <v>28</v>
      </c>
      <c r="B3820" t="s">
        <v>36</v>
      </c>
      <c r="C3820" t="s">
        <v>50</v>
      </c>
      <c r="D3820" t="s">
        <v>47</v>
      </c>
      <c r="E3820" s="1">
        <v>22</v>
      </c>
      <c r="F3820" t="str">
        <f t="shared" si="59"/>
        <v>Average Per Premise1-in-2June Monthly System Peak Day30% Cycling22</v>
      </c>
      <c r="G3820">
        <v>6.0384929999999999</v>
      </c>
      <c r="H3820">
        <v>6.0384929999999999</v>
      </c>
      <c r="I3820">
        <v>65.6648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1134</v>
      </c>
      <c r="P3820" t="s">
        <v>58</v>
      </c>
      <c r="Q3820" t="s">
        <v>60</v>
      </c>
      <c r="R3820" t="s">
        <v>68</v>
      </c>
    </row>
    <row r="3821" spans="1:18" x14ac:dyDescent="0.25">
      <c r="A3821" t="s">
        <v>29</v>
      </c>
      <c r="B3821" t="s">
        <v>36</v>
      </c>
      <c r="C3821" t="s">
        <v>50</v>
      </c>
      <c r="D3821" t="s">
        <v>47</v>
      </c>
      <c r="E3821" s="1">
        <v>22</v>
      </c>
      <c r="F3821" t="str">
        <f t="shared" si="59"/>
        <v>Average Per Device1-in-2June Monthly System Peak Day30% Cycling22</v>
      </c>
      <c r="G3821">
        <v>2.1115179999999998</v>
      </c>
      <c r="H3821">
        <v>2.1115179999999998</v>
      </c>
      <c r="I3821">
        <v>65.6648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1134</v>
      </c>
      <c r="P3821" t="s">
        <v>58</v>
      </c>
      <c r="Q3821" t="s">
        <v>60</v>
      </c>
      <c r="R3821" t="s">
        <v>68</v>
      </c>
    </row>
    <row r="3822" spans="1:18" x14ac:dyDescent="0.25">
      <c r="A3822" t="s">
        <v>43</v>
      </c>
      <c r="B3822" t="s">
        <v>36</v>
      </c>
      <c r="C3822" t="s">
        <v>50</v>
      </c>
      <c r="D3822" t="s">
        <v>47</v>
      </c>
      <c r="E3822" s="1">
        <v>22</v>
      </c>
      <c r="F3822" t="str">
        <f t="shared" si="59"/>
        <v>Aggregate1-in-2June Monthly System Peak Day30% Cycling22</v>
      </c>
      <c r="G3822">
        <v>6.8476520000000001</v>
      </c>
      <c r="H3822">
        <v>6.8476520000000001</v>
      </c>
      <c r="I3822">
        <v>65.6648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1134</v>
      </c>
      <c r="P3822" t="s">
        <v>58</v>
      </c>
      <c r="Q3822" t="s">
        <v>60</v>
      </c>
      <c r="R3822" t="s">
        <v>68</v>
      </c>
    </row>
    <row r="3823" spans="1:18" x14ac:dyDescent="0.25">
      <c r="A3823" t="s">
        <v>30</v>
      </c>
      <c r="B3823" t="s">
        <v>36</v>
      </c>
      <c r="C3823" t="s">
        <v>50</v>
      </c>
      <c r="D3823" t="s">
        <v>31</v>
      </c>
      <c r="E3823" s="1">
        <v>22</v>
      </c>
      <c r="F3823" t="str">
        <f t="shared" si="59"/>
        <v>Average Per Ton1-in-2June Monthly System Peak Day50% Cycling22</v>
      </c>
      <c r="G3823">
        <v>0.43247190000000002</v>
      </c>
      <c r="H3823">
        <v>0.43247190000000002</v>
      </c>
      <c r="I3823">
        <v>65.991500000000002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3540</v>
      </c>
      <c r="P3823" t="s">
        <v>58</v>
      </c>
      <c r="Q3823" t="s">
        <v>60</v>
      </c>
      <c r="R3823" t="s">
        <v>68</v>
      </c>
    </row>
    <row r="3824" spans="1:18" x14ac:dyDescent="0.25">
      <c r="A3824" t="s">
        <v>28</v>
      </c>
      <c r="B3824" t="s">
        <v>36</v>
      </c>
      <c r="C3824" t="s">
        <v>50</v>
      </c>
      <c r="D3824" t="s">
        <v>31</v>
      </c>
      <c r="E3824" s="1">
        <v>22</v>
      </c>
      <c r="F3824" t="str">
        <f t="shared" si="59"/>
        <v>Average Per Premise1-in-2June Monthly System Peak Day50% Cycling22</v>
      </c>
      <c r="G3824">
        <v>3.6487310000000002</v>
      </c>
      <c r="H3824">
        <v>3.6487310000000002</v>
      </c>
      <c r="I3824">
        <v>65.991500000000002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3540</v>
      </c>
      <c r="P3824" t="s">
        <v>58</v>
      </c>
      <c r="Q3824" t="s">
        <v>60</v>
      </c>
      <c r="R3824" t="s">
        <v>68</v>
      </c>
    </row>
    <row r="3825" spans="1:18" x14ac:dyDescent="0.25">
      <c r="A3825" t="s">
        <v>29</v>
      </c>
      <c r="B3825" t="s">
        <v>36</v>
      </c>
      <c r="C3825" t="s">
        <v>50</v>
      </c>
      <c r="D3825" t="s">
        <v>31</v>
      </c>
      <c r="E3825" s="1">
        <v>22</v>
      </c>
      <c r="F3825" t="str">
        <f t="shared" si="59"/>
        <v>Average Per Device1-in-2June Monthly System Peak Day50% Cycling22</v>
      </c>
      <c r="G3825">
        <v>1.657875</v>
      </c>
      <c r="H3825">
        <v>1.657875</v>
      </c>
      <c r="I3825">
        <v>65.991500000000002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3540</v>
      </c>
      <c r="P3825" t="s">
        <v>58</v>
      </c>
      <c r="Q3825" t="s">
        <v>60</v>
      </c>
      <c r="R3825" t="s">
        <v>68</v>
      </c>
    </row>
    <row r="3826" spans="1:18" x14ac:dyDescent="0.25">
      <c r="A3826" t="s">
        <v>43</v>
      </c>
      <c r="B3826" t="s">
        <v>36</v>
      </c>
      <c r="C3826" t="s">
        <v>50</v>
      </c>
      <c r="D3826" t="s">
        <v>31</v>
      </c>
      <c r="E3826" s="1">
        <v>22</v>
      </c>
      <c r="F3826" t="str">
        <f t="shared" si="59"/>
        <v>Aggregate1-in-2June Monthly System Peak Day50% Cycling22</v>
      </c>
      <c r="G3826">
        <v>12.916510000000001</v>
      </c>
      <c r="H3826">
        <v>12.916510000000001</v>
      </c>
      <c r="I3826">
        <v>65.991500000000002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3540</v>
      </c>
      <c r="P3826" t="s">
        <v>58</v>
      </c>
      <c r="Q3826" t="s">
        <v>60</v>
      </c>
      <c r="R3826" t="s">
        <v>68</v>
      </c>
    </row>
    <row r="3827" spans="1:18" x14ac:dyDescent="0.25">
      <c r="A3827" t="s">
        <v>30</v>
      </c>
      <c r="B3827" t="s">
        <v>36</v>
      </c>
      <c r="C3827" t="s">
        <v>50</v>
      </c>
      <c r="D3827" t="s">
        <v>26</v>
      </c>
      <c r="E3827" s="1">
        <v>22</v>
      </c>
      <c r="F3827" t="str">
        <f t="shared" si="59"/>
        <v>Average Per Ton1-in-2June Monthly System Peak DayAll22</v>
      </c>
      <c r="G3827">
        <v>0.459982</v>
      </c>
      <c r="H3827">
        <v>0.459982</v>
      </c>
      <c r="I3827">
        <v>65.912300000000002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4674</v>
      </c>
      <c r="P3827" t="s">
        <v>58</v>
      </c>
      <c r="Q3827" t="s">
        <v>60</v>
      </c>
    </row>
    <row r="3828" spans="1:18" x14ac:dyDescent="0.25">
      <c r="A3828" t="s">
        <v>28</v>
      </c>
      <c r="B3828" t="s">
        <v>36</v>
      </c>
      <c r="C3828" t="s">
        <v>50</v>
      </c>
      <c r="D3828" t="s">
        <v>26</v>
      </c>
      <c r="E3828" s="1">
        <v>22</v>
      </c>
      <c r="F3828" t="str">
        <f t="shared" si="59"/>
        <v>Average Per Premise1-in-2June Monthly System Peak DayAll22</v>
      </c>
      <c r="G3828">
        <v>4.1738099999999996</v>
      </c>
      <c r="H3828">
        <v>4.1738099999999996</v>
      </c>
      <c r="I3828">
        <v>65.912300000000002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4674</v>
      </c>
      <c r="P3828" t="s">
        <v>58</v>
      </c>
      <c r="Q3828" t="s">
        <v>60</v>
      </c>
    </row>
    <row r="3829" spans="1:18" x14ac:dyDescent="0.25">
      <c r="A3829" t="s">
        <v>29</v>
      </c>
      <c r="B3829" t="s">
        <v>36</v>
      </c>
      <c r="C3829" t="s">
        <v>50</v>
      </c>
      <c r="D3829" t="s">
        <v>26</v>
      </c>
      <c r="E3829" s="1">
        <v>22</v>
      </c>
      <c r="F3829" t="str">
        <f t="shared" si="59"/>
        <v>Average Per Device1-in-2June Monthly System Peak DayAll22</v>
      </c>
      <c r="G3829">
        <v>1.768025</v>
      </c>
      <c r="H3829">
        <v>1.768025</v>
      </c>
      <c r="I3829">
        <v>65.912300000000002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4674</v>
      </c>
      <c r="P3829" t="s">
        <v>58</v>
      </c>
      <c r="Q3829" t="s">
        <v>60</v>
      </c>
    </row>
    <row r="3830" spans="1:18" x14ac:dyDescent="0.25">
      <c r="A3830" t="s">
        <v>43</v>
      </c>
      <c r="B3830" t="s">
        <v>36</v>
      </c>
      <c r="C3830" t="s">
        <v>50</v>
      </c>
      <c r="D3830" t="s">
        <v>26</v>
      </c>
      <c r="E3830" s="1">
        <v>22</v>
      </c>
      <c r="F3830" t="str">
        <f t="shared" si="59"/>
        <v>Aggregate1-in-2June Monthly System Peak DayAll22</v>
      </c>
      <c r="G3830">
        <v>19.508389999999999</v>
      </c>
      <c r="H3830">
        <v>19.508389999999999</v>
      </c>
      <c r="I3830">
        <v>65.912300000000002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4674</v>
      </c>
      <c r="P3830" t="s">
        <v>58</v>
      </c>
      <c r="Q3830" t="s">
        <v>60</v>
      </c>
    </row>
    <row r="3831" spans="1:18" x14ac:dyDescent="0.25">
      <c r="A3831" t="s">
        <v>30</v>
      </c>
      <c r="B3831" t="s">
        <v>36</v>
      </c>
      <c r="C3831" t="s">
        <v>51</v>
      </c>
      <c r="D3831" t="s">
        <v>47</v>
      </c>
      <c r="E3831" s="1">
        <v>22</v>
      </c>
      <c r="F3831" t="str">
        <f t="shared" si="59"/>
        <v>Average Per Ton1-in-2May Monthly System Peak Day30% Cycling22</v>
      </c>
      <c r="G3831">
        <v>0.544906</v>
      </c>
      <c r="H3831">
        <v>0.544906</v>
      </c>
      <c r="I3831">
        <v>65.427499999999995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1134</v>
      </c>
      <c r="P3831" t="s">
        <v>58</v>
      </c>
      <c r="Q3831" t="s">
        <v>60</v>
      </c>
      <c r="R3831" t="s">
        <v>69</v>
      </c>
    </row>
    <row r="3832" spans="1:18" x14ac:dyDescent="0.25">
      <c r="A3832" t="s">
        <v>28</v>
      </c>
      <c r="B3832" t="s">
        <v>36</v>
      </c>
      <c r="C3832" t="s">
        <v>51</v>
      </c>
      <c r="D3832" t="s">
        <v>47</v>
      </c>
      <c r="E3832" s="1">
        <v>22</v>
      </c>
      <c r="F3832" t="str">
        <f t="shared" si="59"/>
        <v>Average Per Premise1-in-2May Monthly System Peak Day30% Cycling22</v>
      </c>
      <c r="G3832">
        <v>6.0278429999999998</v>
      </c>
      <c r="H3832">
        <v>6.0278429999999998</v>
      </c>
      <c r="I3832">
        <v>65.427499999999995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1134</v>
      </c>
      <c r="P3832" t="s">
        <v>58</v>
      </c>
      <c r="Q3832" t="s">
        <v>60</v>
      </c>
      <c r="R3832" t="s">
        <v>69</v>
      </c>
    </row>
    <row r="3833" spans="1:18" x14ac:dyDescent="0.25">
      <c r="A3833" t="s">
        <v>29</v>
      </c>
      <c r="B3833" t="s">
        <v>36</v>
      </c>
      <c r="C3833" t="s">
        <v>51</v>
      </c>
      <c r="D3833" t="s">
        <v>47</v>
      </c>
      <c r="E3833" s="1">
        <v>22</v>
      </c>
      <c r="F3833" t="str">
        <f t="shared" si="59"/>
        <v>Average Per Device1-in-2May Monthly System Peak Day30% Cycling22</v>
      </c>
      <c r="G3833">
        <v>2.107793</v>
      </c>
      <c r="H3833">
        <v>2.107793</v>
      </c>
      <c r="I3833">
        <v>65.427499999999995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1134</v>
      </c>
      <c r="P3833" t="s">
        <v>58</v>
      </c>
      <c r="Q3833" t="s">
        <v>60</v>
      </c>
      <c r="R3833" t="s">
        <v>69</v>
      </c>
    </row>
    <row r="3834" spans="1:18" x14ac:dyDescent="0.25">
      <c r="A3834" t="s">
        <v>43</v>
      </c>
      <c r="B3834" t="s">
        <v>36</v>
      </c>
      <c r="C3834" t="s">
        <v>51</v>
      </c>
      <c r="D3834" t="s">
        <v>47</v>
      </c>
      <c r="E3834" s="1">
        <v>22</v>
      </c>
      <c r="F3834" t="str">
        <f t="shared" si="59"/>
        <v>Aggregate1-in-2May Monthly System Peak Day30% Cycling22</v>
      </c>
      <c r="G3834">
        <v>6.8355740000000003</v>
      </c>
      <c r="H3834">
        <v>6.8355740000000003</v>
      </c>
      <c r="I3834">
        <v>65.427499999999995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1134</v>
      </c>
      <c r="P3834" t="s">
        <v>58</v>
      </c>
      <c r="Q3834" t="s">
        <v>60</v>
      </c>
      <c r="R3834" t="s">
        <v>69</v>
      </c>
    </row>
    <row r="3835" spans="1:18" x14ac:dyDescent="0.25">
      <c r="A3835" t="s">
        <v>30</v>
      </c>
      <c r="B3835" t="s">
        <v>36</v>
      </c>
      <c r="C3835" t="s">
        <v>51</v>
      </c>
      <c r="D3835" t="s">
        <v>31</v>
      </c>
      <c r="E3835" s="1">
        <v>22</v>
      </c>
      <c r="F3835" t="str">
        <f t="shared" si="59"/>
        <v>Average Per Ton1-in-2May Monthly System Peak Day50% Cycling22</v>
      </c>
      <c r="G3835">
        <v>0.42896489999999998</v>
      </c>
      <c r="H3835">
        <v>0.42896489999999998</v>
      </c>
      <c r="I3835">
        <v>65.617599999999996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3540</v>
      </c>
      <c r="P3835" t="s">
        <v>58</v>
      </c>
      <c r="Q3835" t="s">
        <v>60</v>
      </c>
      <c r="R3835" t="s">
        <v>69</v>
      </c>
    </row>
    <row r="3836" spans="1:18" x14ac:dyDescent="0.25">
      <c r="A3836" t="s">
        <v>28</v>
      </c>
      <c r="B3836" t="s">
        <v>36</v>
      </c>
      <c r="C3836" t="s">
        <v>51</v>
      </c>
      <c r="D3836" t="s">
        <v>31</v>
      </c>
      <c r="E3836" s="1">
        <v>22</v>
      </c>
      <c r="F3836" t="str">
        <f t="shared" si="59"/>
        <v>Average Per Premise1-in-2May Monthly System Peak Day50% Cycling22</v>
      </c>
      <c r="G3836">
        <v>3.6191430000000002</v>
      </c>
      <c r="H3836">
        <v>3.6191430000000002</v>
      </c>
      <c r="I3836">
        <v>65.617599999999996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3540</v>
      </c>
      <c r="P3836" t="s">
        <v>58</v>
      </c>
      <c r="Q3836" t="s">
        <v>60</v>
      </c>
      <c r="R3836" t="s">
        <v>69</v>
      </c>
    </row>
    <row r="3837" spans="1:18" x14ac:dyDescent="0.25">
      <c r="A3837" t="s">
        <v>29</v>
      </c>
      <c r="B3837" t="s">
        <v>36</v>
      </c>
      <c r="C3837" t="s">
        <v>51</v>
      </c>
      <c r="D3837" t="s">
        <v>31</v>
      </c>
      <c r="E3837" s="1">
        <v>22</v>
      </c>
      <c r="F3837" t="str">
        <f t="shared" si="59"/>
        <v>Average Per Device1-in-2May Monthly System Peak Day50% Cycling22</v>
      </c>
      <c r="G3837">
        <v>1.6444319999999999</v>
      </c>
      <c r="H3837">
        <v>1.6444319999999999</v>
      </c>
      <c r="I3837">
        <v>65.617599999999996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3540</v>
      </c>
      <c r="P3837" t="s">
        <v>58</v>
      </c>
      <c r="Q3837" t="s">
        <v>60</v>
      </c>
      <c r="R3837" t="s">
        <v>69</v>
      </c>
    </row>
    <row r="3838" spans="1:18" x14ac:dyDescent="0.25">
      <c r="A3838" t="s">
        <v>43</v>
      </c>
      <c r="B3838" t="s">
        <v>36</v>
      </c>
      <c r="C3838" t="s">
        <v>51</v>
      </c>
      <c r="D3838" t="s">
        <v>31</v>
      </c>
      <c r="E3838" s="1">
        <v>22</v>
      </c>
      <c r="F3838" t="str">
        <f t="shared" si="59"/>
        <v>Aggregate1-in-2May Monthly System Peak Day50% Cycling22</v>
      </c>
      <c r="G3838">
        <v>12.811769999999999</v>
      </c>
      <c r="H3838">
        <v>12.811769999999999</v>
      </c>
      <c r="I3838">
        <v>65.617599999999996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3540</v>
      </c>
      <c r="P3838" t="s">
        <v>58</v>
      </c>
      <c r="Q3838" t="s">
        <v>60</v>
      </c>
      <c r="R3838" t="s">
        <v>69</v>
      </c>
    </row>
    <row r="3839" spans="1:18" x14ac:dyDescent="0.25">
      <c r="A3839" t="s">
        <v>30</v>
      </c>
      <c r="B3839" t="s">
        <v>36</v>
      </c>
      <c r="C3839" t="s">
        <v>51</v>
      </c>
      <c r="D3839" t="s">
        <v>26</v>
      </c>
      <c r="E3839" s="1">
        <v>22</v>
      </c>
      <c r="F3839" t="str">
        <f t="shared" si="59"/>
        <v>Average Per Ton1-in-2May Monthly System Peak DayAll22</v>
      </c>
      <c r="G3839">
        <v>0.4570922</v>
      </c>
      <c r="H3839">
        <v>0.4570922</v>
      </c>
      <c r="I3839">
        <v>65.5715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4674</v>
      </c>
      <c r="P3839" t="s">
        <v>58</v>
      </c>
      <c r="Q3839" t="s">
        <v>60</v>
      </c>
    </row>
    <row r="3840" spans="1:18" x14ac:dyDescent="0.25">
      <c r="A3840" t="s">
        <v>28</v>
      </c>
      <c r="B3840" t="s">
        <v>36</v>
      </c>
      <c r="C3840" t="s">
        <v>51</v>
      </c>
      <c r="D3840" t="s">
        <v>26</v>
      </c>
      <c r="E3840" s="1">
        <v>22</v>
      </c>
      <c r="F3840" t="str">
        <f t="shared" si="59"/>
        <v>Average Per Premise1-in-2May Monthly System Peak DayAll22</v>
      </c>
      <c r="G3840">
        <v>4.147589</v>
      </c>
      <c r="H3840">
        <v>4.147589</v>
      </c>
      <c r="I3840">
        <v>65.5715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4674</v>
      </c>
      <c r="P3840" t="s">
        <v>58</v>
      </c>
      <c r="Q3840" t="s">
        <v>60</v>
      </c>
    </row>
    <row r="3841" spans="1:18" x14ac:dyDescent="0.25">
      <c r="A3841" t="s">
        <v>29</v>
      </c>
      <c r="B3841" t="s">
        <v>36</v>
      </c>
      <c r="C3841" t="s">
        <v>51</v>
      </c>
      <c r="D3841" t="s">
        <v>26</v>
      </c>
      <c r="E3841" s="1">
        <v>22</v>
      </c>
      <c r="F3841" t="str">
        <f t="shared" si="59"/>
        <v>Average Per Device1-in-2May Monthly System Peak DayAll22</v>
      </c>
      <c r="G3841">
        <v>1.756918</v>
      </c>
      <c r="H3841">
        <v>1.756918</v>
      </c>
      <c r="I3841">
        <v>65.5715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4674</v>
      </c>
      <c r="P3841" t="s">
        <v>58</v>
      </c>
      <c r="Q3841" t="s">
        <v>60</v>
      </c>
    </row>
    <row r="3842" spans="1:18" x14ac:dyDescent="0.25">
      <c r="A3842" t="s">
        <v>43</v>
      </c>
      <c r="B3842" t="s">
        <v>36</v>
      </c>
      <c r="C3842" t="s">
        <v>51</v>
      </c>
      <c r="D3842" t="s">
        <v>26</v>
      </c>
      <c r="E3842" s="1">
        <v>22</v>
      </c>
      <c r="F3842" t="str">
        <f t="shared" si="59"/>
        <v>Aggregate1-in-2May Monthly System Peak DayAll22</v>
      </c>
      <c r="G3842">
        <v>19.385829999999999</v>
      </c>
      <c r="H3842">
        <v>19.385829999999999</v>
      </c>
      <c r="I3842">
        <v>65.5715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4674</v>
      </c>
      <c r="P3842" t="s">
        <v>58</v>
      </c>
      <c r="Q3842" t="s">
        <v>60</v>
      </c>
    </row>
    <row r="3843" spans="1:18" x14ac:dyDescent="0.25">
      <c r="A3843" t="s">
        <v>30</v>
      </c>
      <c r="B3843" t="s">
        <v>36</v>
      </c>
      <c r="C3843" t="s">
        <v>52</v>
      </c>
      <c r="D3843" t="s">
        <v>47</v>
      </c>
      <c r="E3843" s="1">
        <v>22</v>
      </c>
      <c r="F3843" t="str">
        <f t="shared" ref="F3843:F3906" si="60">CONCATENATE(A3843,B3843,C3843,D3843,E3843)</f>
        <v>Average Per Ton1-in-2October Monthly System Peak Day30% Cycling22</v>
      </c>
      <c r="G3843">
        <v>0.56478260000000002</v>
      </c>
      <c r="H3843">
        <v>0.56478260000000002</v>
      </c>
      <c r="I3843">
        <v>67.3108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1134</v>
      </c>
      <c r="P3843" t="s">
        <v>58</v>
      </c>
      <c r="Q3843" t="s">
        <v>60</v>
      </c>
      <c r="R3843" t="s">
        <v>70</v>
      </c>
    </row>
    <row r="3844" spans="1:18" x14ac:dyDescent="0.25">
      <c r="A3844" t="s">
        <v>28</v>
      </c>
      <c r="B3844" t="s">
        <v>36</v>
      </c>
      <c r="C3844" t="s">
        <v>52</v>
      </c>
      <c r="D3844" t="s">
        <v>47</v>
      </c>
      <c r="E3844" s="1">
        <v>22</v>
      </c>
      <c r="F3844" t="str">
        <f t="shared" si="60"/>
        <v>Average Per Premise1-in-2October Monthly System Peak Day30% Cycling22</v>
      </c>
      <c r="G3844">
        <v>6.2477200000000002</v>
      </c>
      <c r="H3844">
        <v>6.2477210000000003</v>
      </c>
      <c r="I3844">
        <v>67.3108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1134</v>
      </c>
      <c r="P3844" t="s">
        <v>58</v>
      </c>
      <c r="Q3844" t="s">
        <v>60</v>
      </c>
      <c r="R3844" t="s">
        <v>70</v>
      </c>
    </row>
    <row r="3845" spans="1:18" x14ac:dyDescent="0.25">
      <c r="A3845" t="s">
        <v>29</v>
      </c>
      <c r="B3845" t="s">
        <v>36</v>
      </c>
      <c r="C3845" t="s">
        <v>52</v>
      </c>
      <c r="D3845" t="s">
        <v>47</v>
      </c>
      <c r="E3845" s="1">
        <v>22</v>
      </c>
      <c r="F3845" t="str">
        <f t="shared" si="60"/>
        <v>Average Per Device1-in-2October Monthly System Peak Day30% Cycling22</v>
      </c>
      <c r="G3845">
        <v>2.184679</v>
      </c>
      <c r="H3845">
        <v>2.184679</v>
      </c>
      <c r="I3845">
        <v>67.3108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1134</v>
      </c>
      <c r="P3845" t="s">
        <v>58</v>
      </c>
      <c r="Q3845" t="s">
        <v>60</v>
      </c>
      <c r="R3845" t="s">
        <v>70</v>
      </c>
    </row>
    <row r="3846" spans="1:18" x14ac:dyDescent="0.25">
      <c r="A3846" t="s">
        <v>43</v>
      </c>
      <c r="B3846" t="s">
        <v>36</v>
      </c>
      <c r="C3846" t="s">
        <v>52</v>
      </c>
      <c r="D3846" t="s">
        <v>47</v>
      </c>
      <c r="E3846" s="1">
        <v>22</v>
      </c>
      <c r="F3846" t="str">
        <f t="shared" si="60"/>
        <v>Aggregate1-in-2October Monthly System Peak Day30% Cycling22</v>
      </c>
      <c r="G3846">
        <v>7.0849149999999996</v>
      </c>
      <c r="H3846">
        <v>7.0849149999999996</v>
      </c>
      <c r="I3846">
        <v>67.3108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1134</v>
      </c>
      <c r="P3846" t="s">
        <v>58</v>
      </c>
      <c r="Q3846" t="s">
        <v>60</v>
      </c>
      <c r="R3846" t="s">
        <v>70</v>
      </c>
    </row>
    <row r="3847" spans="1:18" x14ac:dyDescent="0.25">
      <c r="A3847" t="s">
        <v>30</v>
      </c>
      <c r="B3847" t="s">
        <v>36</v>
      </c>
      <c r="C3847" t="s">
        <v>52</v>
      </c>
      <c r="D3847" t="s">
        <v>31</v>
      </c>
      <c r="E3847" s="1">
        <v>22</v>
      </c>
      <c r="F3847" t="str">
        <f t="shared" si="60"/>
        <v>Average Per Ton1-in-2October Monthly System Peak Day50% Cycling22</v>
      </c>
      <c r="G3847">
        <v>0.46600190000000002</v>
      </c>
      <c r="H3847">
        <v>0.46600190000000002</v>
      </c>
      <c r="I3847">
        <v>67.748599999999996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3540</v>
      </c>
      <c r="P3847" t="s">
        <v>58</v>
      </c>
      <c r="Q3847" t="s">
        <v>60</v>
      </c>
      <c r="R3847" t="s">
        <v>70</v>
      </c>
    </row>
    <row r="3848" spans="1:18" x14ac:dyDescent="0.25">
      <c r="A3848" t="s">
        <v>28</v>
      </c>
      <c r="B3848" t="s">
        <v>36</v>
      </c>
      <c r="C3848" t="s">
        <v>52</v>
      </c>
      <c r="D3848" t="s">
        <v>31</v>
      </c>
      <c r="E3848" s="1">
        <v>22</v>
      </c>
      <c r="F3848" t="str">
        <f t="shared" si="60"/>
        <v>Average Per Premise1-in-2October Monthly System Peak Day50% Cycling22</v>
      </c>
      <c r="G3848">
        <v>3.9316209999999998</v>
      </c>
      <c r="H3848">
        <v>3.9316209999999998</v>
      </c>
      <c r="I3848">
        <v>67.748599999999996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3540</v>
      </c>
      <c r="P3848" t="s">
        <v>58</v>
      </c>
      <c r="Q3848" t="s">
        <v>60</v>
      </c>
      <c r="R3848" t="s">
        <v>70</v>
      </c>
    </row>
    <row r="3849" spans="1:18" x14ac:dyDescent="0.25">
      <c r="A3849" t="s">
        <v>29</v>
      </c>
      <c r="B3849" t="s">
        <v>36</v>
      </c>
      <c r="C3849" t="s">
        <v>52</v>
      </c>
      <c r="D3849" t="s">
        <v>31</v>
      </c>
      <c r="E3849" s="1">
        <v>22</v>
      </c>
      <c r="F3849" t="str">
        <f t="shared" si="60"/>
        <v>Average Per Device1-in-2October Monthly System Peak Day50% Cycling22</v>
      </c>
      <c r="G3849">
        <v>1.7864120000000001</v>
      </c>
      <c r="H3849">
        <v>1.7864120000000001</v>
      </c>
      <c r="I3849">
        <v>67.748599999999996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3540</v>
      </c>
      <c r="P3849" t="s">
        <v>58</v>
      </c>
      <c r="Q3849" t="s">
        <v>60</v>
      </c>
      <c r="R3849" t="s">
        <v>70</v>
      </c>
    </row>
    <row r="3850" spans="1:18" x14ac:dyDescent="0.25">
      <c r="A3850" t="s">
        <v>43</v>
      </c>
      <c r="B3850" t="s">
        <v>36</v>
      </c>
      <c r="C3850" t="s">
        <v>52</v>
      </c>
      <c r="D3850" t="s">
        <v>31</v>
      </c>
      <c r="E3850" s="1">
        <v>22</v>
      </c>
      <c r="F3850" t="str">
        <f t="shared" si="60"/>
        <v>Aggregate1-in-2October Monthly System Peak Day50% Cycling22</v>
      </c>
      <c r="G3850">
        <v>13.91794</v>
      </c>
      <c r="H3850">
        <v>13.91794</v>
      </c>
      <c r="I3850">
        <v>67.748599999999996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3540</v>
      </c>
      <c r="P3850" t="s">
        <v>58</v>
      </c>
      <c r="Q3850" t="s">
        <v>60</v>
      </c>
      <c r="R3850" t="s">
        <v>70</v>
      </c>
    </row>
    <row r="3851" spans="1:18" x14ac:dyDescent="0.25">
      <c r="A3851" t="s">
        <v>30</v>
      </c>
      <c r="B3851" t="s">
        <v>36</v>
      </c>
      <c r="C3851" t="s">
        <v>52</v>
      </c>
      <c r="D3851" t="s">
        <v>26</v>
      </c>
      <c r="E3851" s="1">
        <v>22</v>
      </c>
      <c r="F3851" t="str">
        <f t="shared" si="60"/>
        <v>Average Per Ton1-in-2October Monthly System Peak DayAll22</v>
      </c>
      <c r="G3851">
        <v>0.48996610000000002</v>
      </c>
      <c r="H3851">
        <v>0.48996610000000002</v>
      </c>
      <c r="I3851">
        <v>67.642399999999995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4674</v>
      </c>
      <c r="P3851" t="s">
        <v>58</v>
      </c>
      <c r="Q3851" t="s">
        <v>60</v>
      </c>
    </row>
    <row r="3852" spans="1:18" x14ac:dyDescent="0.25">
      <c r="A3852" t="s">
        <v>28</v>
      </c>
      <c r="B3852" t="s">
        <v>36</v>
      </c>
      <c r="C3852" t="s">
        <v>52</v>
      </c>
      <c r="D3852" t="s">
        <v>26</v>
      </c>
      <c r="E3852" s="1">
        <v>22</v>
      </c>
      <c r="F3852" t="str">
        <f t="shared" si="60"/>
        <v>Average Per Premise1-in-2October Monthly System Peak DayAll22</v>
      </c>
      <c r="G3852">
        <v>4.445881</v>
      </c>
      <c r="H3852">
        <v>4.445881</v>
      </c>
      <c r="I3852">
        <v>67.642399999999995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4674</v>
      </c>
      <c r="P3852" t="s">
        <v>58</v>
      </c>
      <c r="Q3852" t="s">
        <v>60</v>
      </c>
    </row>
    <row r="3853" spans="1:18" x14ac:dyDescent="0.25">
      <c r="A3853" t="s">
        <v>29</v>
      </c>
      <c r="B3853" t="s">
        <v>36</v>
      </c>
      <c r="C3853" t="s">
        <v>52</v>
      </c>
      <c r="D3853" t="s">
        <v>26</v>
      </c>
      <c r="E3853" s="1">
        <v>22</v>
      </c>
      <c r="F3853" t="str">
        <f t="shared" si="60"/>
        <v>Average Per Device1-in-2October Monthly System Peak DayAll22</v>
      </c>
      <c r="G3853">
        <v>1.8832739999999999</v>
      </c>
      <c r="H3853">
        <v>1.8832739999999999</v>
      </c>
      <c r="I3853">
        <v>67.642399999999995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4674</v>
      </c>
      <c r="P3853" t="s">
        <v>58</v>
      </c>
      <c r="Q3853" t="s">
        <v>60</v>
      </c>
    </row>
    <row r="3854" spans="1:18" x14ac:dyDescent="0.25">
      <c r="A3854" t="s">
        <v>43</v>
      </c>
      <c r="B3854" t="s">
        <v>36</v>
      </c>
      <c r="C3854" t="s">
        <v>52</v>
      </c>
      <c r="D3854" t="s">
        <v>26</v>
      </c>
      <c r="E3854" s="1">
        <v>22</v>
      </c>
      <c r="F3854" t="str">
        <f t="shared" si="60"/>
        <v>Aggregate1-in-2October Monthly System Peak DayAll22</v>
      </c>
      <c r="G3854">
        <v>20.780049999999999</v>
      </c>
      <c r="H3854">
        <v>20.780049999999999</v>
      </c>
      <c r="I3854">
        <v>67.642399999999995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4674</v>
      </c>
      <c r="P3854" t="s">
        <v>58</v>
      </c>
      <c r="Q3854" t="s">
        <v>60</v>
      </c>
    </row>
    <row r="3855" spans="1:18" x14ac:dyDescent="0.25">
      <c r="A3855" t="s">
        <v>30</v>
      </c>
      <c r="B3855" t="s">
        <v>36</v>
      </c>
      <c r="C3855" t="s">
        <v>53</v>
      </c>
      <c r="D3855" t="s">
        <v>47</v>
      </c>
      <c r="E3855" s="1">
        <v>22</v>
      </c>
      <c r="F3855" t="str">
        <f t="shared" si="60"/>
        <v>Average Per Ton1-in-2September Monthly System Peak Day30% Cycling22</v>
      </c>
      <c r="G3855">
        <v>0.59322969999999997</v>
      </c>
      <c r="H3855">
        <v>0.59322969999999997</v>
      </c>
      <c r="I3855">
        <v>75.9666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1134</v>
      </c>
      <c r="P3855" t="s">
        <v>58</v>
      </c>
      <c r="Q3855" t="s">
        <v>60</v>
      </c>
      <c r="R3855" t="s">
        <v>71</v>
      </c>
    </row>
    <row r="3856" spans="1:18" x14ac:dyDescent="0.25">
      <c r="A3856" t="s">
        <v>28</v>
      </c>
      <c r="B3856" t="s">
        <v>36</v>
      </c>
      <c r="C3856" t="s">
        <v>53</v>
      </c>
      <c r="D3856" t="s">
        <v>47</v>
      </c>
      <c r="E3856" s="1">
        <v>22</v>
      </c>
      <c r="F3856" t="str">
        <f t="shared" si="60"/>
        <v>Average Per Premise1-in-2September Monthly System Peak Day30% Cycling22</v>
      </c>
      <c r="G3856">
        <v>6.5624079999999996</v>
      </c>
      <c r="H3856">
        <v>6.5624079999999996</v>
      </c>
      <c r="I3856">
        <v>75.9666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1134</v>
      </c>
      <c r="P3856" t="s">
        <v>58</v>
      </c>
      <c r="Q3856" t="s">
        <v>60</v>
      </c>
      <c r="R3856" t="s">
        <v>71</v>
      </c>
    </row>
    <row r="3857" spans="1:18" x14ac:dyDescent="0.25">
      <c r="A3857" t="s">
        <v>29</v>
      </c>
      <c r="B3857" t="s">
        <v>36</v>
      </c>
      <c r="C3857" t="s">
        <v>53</v>
      </c>
      <c r="D3857" t="s">
        <v>47</v>
      </c>
      <c r="E3857" s="1">
        <v>22</v>
      </c>
      <c r="F3857" t="str">
        <f t="shared" si="60"/>
        <v>Average Per Device1-in-2September Monthly System Peak Day30% Cycling22</v>
      </c>
      <c r="G3857">
        <v>2.294718</v>
      </c>
      <c r="H3857">
        <v>2.294718</v>
      </c>
      <c r="I3857">
        <v>75.9666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1134</v>
      </c>
      <c r="P3857" t="s">
        <v>58</v>
      </c>
      <c r="Q3857" t="s">
        <v>60</v>
      </c>
      <c r="R3857" t="s">
        <v>71</v>
      </c>
    </row>
    <row r="3858" spans="1:18" x14ac:dyDescent="0.25">
      <c r="A3858" t="s">
        <v>43</v>
      </c>
      <c r="B3858" t="s">
        <v>36</v>
      </c>
      <c r="C3858" t="s">
        <v>53</v>
      </c>
      <c r="D3858" t="s">
        <v>47</v>
      </c>
      <c r="E3858" s="1">
        <v>22</v>
      </c>
      <c r="F3858" t="str">
        <f t="shared" si="60"/>
        <v>Aggregate1-in-2September Monthly System Peak Day30% Cycling22</v>
      </c>
      <c r="G3858">
        <v>7.44177</v>
      </c>
      <c r="H3858">
        <v>7.44177</v>
      </c>
      <c r="I3858">
        <v>75.9666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1134</v>
      </c>
      <c r="P3858" t="s">
        <v>58</v>
      </c>
      <c r="Q3858" t="s">
        <v>60</v>
      </c>
      <c r="R3858" t="s">
        <v>71</v>
      </c>
    </row>
    <row r="3859" spans="1:18" x14ac:dyDescent="0.25">
      <c r="A3859" t="s">
        <v>30</v>
      </c>
      <c r="B3859" t="s">
        <v>36</v>
      </c>
      <c r="C3859" t="s">
        <v>53</v>
      </c>
      <c r="D3859" t="s">
        <v>31</v>
      </c>
      <c r="E3859" s="1">
        <v>22</v>
      </c>
      <c r="F3859" t="str">
        <f t="shared" si="60"/>
        <v>Average Per Ton1-in-2September Monthly System Peak Day50% Cycling22</v>
      </c>
      <c r="G3859">
        <v>0.51740520000000001</v>
      </c>
      <c r="H3859">
        <v>0.51740520000000001</v>
      </c>
      <c r="I3859">
        <v>75.887100000000004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3540</v>
      </c>
      <c r="P3859" t="s">
        <v>58</v>
      </c>
      <c r="Q3859" t="s">
        <v>60</v>
      </c>
      <c r="R3859" t="s">
        <v>71</v>
      </c>
    </row>
    <row r="3860" spans="1:18" x14ac:dyDescent="0.25">
      <c r="A3860" t="s">
        <v>28</v>
      </c>
      <c r="B3860" t="s">
        <v>36</v>
      </c>
      <c r="C3860" t="s">
        <v>53</v>
      </c>
      <c r="D3860" t="s">
        <v>31</v>
      </c>
      <c r="E3860" s="1">
        <v>22</v>
      </c>
      <c r="F3860" t="str">
        <f t="shared" si="60"/>
        <v>Average Per Premise1-in-2September Monthly System Peak Day50% Cycling22</v>
      </c>
      <c r="G3860">
        <v>4.3653069999999996</v>
      </c>
      <c r="H3860">
        <v>4.3653069999999996</v>
      </c>
      <c r="I3860">
        <v>75.887100000000004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3540</v>
      </c>
      <c r="P3860" t="s">
        <v>58</v>
      </c>
      <c r="Q3860" t="s">
        <v>60</v>
      </c>
      <c r="R3860" t="s">
        <v>71</v>
      </c>
    </row>
    <row r="3861" spans="1:18" x14ac:dyDescent="0.25">
      <c r="A3861" t="s">
        <v>29</v>
      </c>
      <c r="B3861" t="s">
        <v>36</v>
      </c>
      <c r="C3861" t="s">
        <v>53</v>
      </c>
      <c r="D3861" t="s">
        <v>31</v>
      </c>
      <c r="E3861" s="1">
        <v>22</v>
      </c>
      <c r="F3861" t="str">
        <f t="shared" si="60"/>
        <v>Average Per Device1-in-2September Monthly System Peak Day50% Cycling22</v>
      </c>
      <c r="G3861">
        <v>1.983466</v>
      </c>
      <c r="H3861">
        <v>1.983466</v>
      </c>
      <c r="I3861">
        <v>75.887100000000004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3540</v>
      </c>
      <c r="P3861" t="s">
        <v>58</v>
      </c>
      <c r="Q3861" t="s">
        <v>60</v>
      </c>
      <c r="R3861" t="s">
        <v>71</v>
      </c>
    </row>
    <row r="3862" spans="1:18" x14ac:dyDescent="0.25">
      <c r="A3862" t="s">
        <v>43</v>
      </c>
      <c r="B3862" t="s">
        <v>36</v>
      </c>
      <c r="C3862" t="s">
        <v>53</v>
      </c>
      <c r="D3862" t="s">
        <v>31</v>
      </c>
      <c r="E3862" s="1">
        <v>22</v>
      </c>
      <c r="F3862" t="str">
        <f t="shared" si="60"/>
        <v>Aggregate1-in-2September Monthly System Peak Day50% Cycling22</v>
      </c>
      <c r="G3862">
        <v>15.453189999999999</v>
      </c>
      <c r="H3862">
        <v>15.453189999999999</v>
      </c>
      <c r="I3862">
        <v>75.887100000000004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3540</v>
      </c>
      <c r="P3862" t="s">
        <v>58</v>
      </c>
      <c r="Q3862" t="s">
        <v>60</v>
      </c>
      <c r="R3862" t="s">
        <v>71</v>
      </c>
    </row>
    <row r="3863" spans="1:18" x14ac:dyDescent="0.25">
      <c r="A3863" t="s">
        <v>30</v>
      </c>
      <c r="B3863" t="s">
        <v>36</v>
      </c>
      <c r="C3863" t="s">
        <v>53</v>
      </c>
      <c r="D3863" t="s">
        <v>26</v>
      </c>
      <c r="E3863" s="1">
        <v>22</v>
      </c>
      <c r="F3863" t="str">
        <f t="shared" si="60"/>
        <v>Average Per Ton1-in-2September Monthly System Peak DayAll22</v>
      </c>
      <c r="G3863">
        <v>0.53580019999999995</v>
      </c>
      <c r="H3863">
        <v>0.53580030000000001</v>
      </c>
      <c r="I3863">
        <v>75.906400000000005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4674</v>
      </c>
      <c r="P3863" t="s">
        <v>58</v>
      </c>
      <c r="Q3863" t="s">
        <v>60</v>
      </c>
    </row>
    <row r="3864" spans="1:18" x14ac:dyDescent="0.25">
      <c r="A3864" t="s">
        <v>28</v>
      </c>
      <c r="B3864" t="s">
        <v>36</v>
      </c>
      <c r="C3864" t="s">
        <v>53</v>
      </c>
      <c r="D3864" t="s">
        <v>26</v>
      </c>
      <c r="E3864" s="1">
        <v>22</v>
      </c>
      <c r="F3864" t="str">
        <f t="shared" si="60"/>
        <v>Average Per Premise1-in-2September Monthly System Peak DayAll22</v>
      </c>
      <c r="G3864">
        <v>4.8617739999999996</v>
      </c>
      <c r="H3864">
        <v>4.8617739999999996</v>
      </c>
      <c r="I3864">
        <v>75.906400000000005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4674</v>
      </c>
      <c r="P3864" t="s">
        <v>58</v>
      </c>
      <c r="Q3864" t="s">
        <v>60</v>
      </c>
    </row>
    <row r="3865" spans="1:18" x14ac:dyDescent="0.25">
      <c r="A3865" t="s">
        <v>29</v>
      </c>
      <c r="B3865" t="s">
        <v>36</v>
      </c>
      <c r="C3865" t="s">
        <v>53</v>
      </c>
      <c r="D3865" t="s">
        <v>26</v>
      </c>
      <c r="E3865" s="1">
        <v>22</v>
      </c>
      <c r="F3865" t="str">
        <f t="shared" si="60"/>
        <v>Average Per Device1-in-2September Monthly System Peak DayAll22</v>
      </c>
      <c r="G3865">
        <v>2.0594459999999999</v>
      </c>
      <c r="H3865">
        <v>2.0594459999999999</v>
      </c>
      <c r="I3865">
        <v>75.906400000000005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4674</v>
      </c>
      <c r="P3865" t="s">
        <v>58</v>
      </c>
      <c r="Q3865" t="s">
        <v>60</v>
      </c>
    </row>
    <row r="3866" spans="1:18" x14ac:dyDescent="0.25">
      <c r="A3866" t="s">
        <v>43</v>
      </c>
      <c r="B3866" t="s">
        <v>36</v>
      </c>
      <c r="C3866" t="s">
        <v>53</v>
      </c>
      <c r="D3866" t="s">
        <v>26</v>
      </c>
      <c r="E3866" s="1">
        <v>22</v>
      </c>
      <c r="F3866" t="str">
        <f t="shared" si="60"/>
        <v>Aggregate1-in-2September Monthly System Peak DayAll22</v>
      </c>
      <c r="G3866">
        <v>22.723929999999999</v>
      </c>
      <c r="H3866">
        <v>22.723929999999999</v>
      </c>
      <c r="I3866">
        <v>75.906400000000005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4674</v>
      </c>
      <c r="P3866" t="s">
        <v>58</v>
      </c>
      <c r="Q3866" t="s">
        <v>60</v>
      </c>
    </row>
    <row r="3867" spans="1:18" x14ac:dyDescent="0.25">
      <c r="A3867" t="s">
        <v>30</v>
      </c>
      <c r="B3867" t="s">
        <v>36</v>
      </c>
      <c r="C3867" t="s">
        <v>48</v>
      </c>
      <c r="D3867" t="s">
        <v>47</v>
      </c>
      <c r="E3867" s="1">
        <v>23</v>
      </c>
      <c r="F3867" t="str">
        <f t="shared" si="60"/>
        <v>Average Per Ton1-in-2August Monthly System Peak Day30% Cycling23</v>
      </c>
      <c r="G3867">
        <v>0.49795040000000002</v>
      </c>
      <c r="H3867">
        <v>0.49795040000000002</v>
      </c>
      <c r="I3867">
        <v>72.176500000000004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1134</v>
      </c>
      <c r="P3867" t="s">
        <v>58</v>
      </c>
      <c r="Q3867" t="s">
        <v>60</v>
      </c>
      <c r="R3867" t="s">
        <v>66</v>
      </c>
    </row>
    <row r="3868" spans="1:18" x14ac:dyDescent="0.25">
      <c r="A3868" t="s">
        <v>28</v>
      </c>
      <c r="B3868" t="s">
        <v>36</v>
      </c>
      <c r="C3868" t="s">
        <v>48</v>
      </c>
      <c r="D3868" t="s">
        <v>47</v>
      </c>
      <c r="E3868" s="1">
        <v>23</v>
      </c>
      <c r="F3868" t="str">
        <f t="shared" si="60"/>
        <v>Average Per Premise1-in-2August Monthly System Peak Day30% Cycling23</v>
      </c>
      <c r="G3868">
        <v>5.5084119999999999</v>
      </c>
      <c r="H3868">
        <v>5.5084109999999997</v>
      </c>
      <c r="I3868">
        <v>72.176500000000004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1134</v>
      </c>
      <c r="P3868" t="s">
        <v>58</v>
      </c>
      <c r="Q3868" t="s">
        <v>60</v>
      </c>
      <c r="R3868" t="s">
        <v>66</v>
      </c>
    </row>
    <row r="3869" spans="1:18" x14ac:dyDescent="0.25">
      <c r="A3869" t="s">
        <v>29</v>
      </c>
      <c r="B3869" t="s">
        <v>36</v>
      </c>
      <c r="C3869" t="s">
        <v>48</v>
      </c>
      <c r="D3869" t="s">
        <v>47</v>
      </c>
      <c r="E3869" s="1">
        <v>23</v>
      </c>
      <c r="F3869" t="str">
        <f t="shared" si="60"/>
        <v>Average Per Device1-in-2August Monthly System Peak Day30% Cycling23</v>
      </c>
      <c r="G3869">
        <v>1.926161</v>
      </c>
      <c r="H3869">
        <v>1.9261600000000001</v>
      </c>
      <c r="I3869">
        <v>72.176500000000004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1134</v>
      </c>
      <c r="P3869" t="s">
        <v>58</v>
      </c>
      <c r="Q3869" t="s">
        <v>60</v>
      </c>
      <c r="R3869" t="s">
        <v>66</v>
      </c>
    </row>
    <row r="3870" spans="1:18" x14ac:dyDescent="0.25">
      <c r="A3870" t="s">
        <v>43</v>
      </c>
      <c r="B3870" t="s">
        <v>36</v>
      </c>
      <c r="C3870" t="s">
        <v>48</v>
      </c>
      <c r="D3870" t="s">
        <v>47</v>
      </c>
      <c r="E3870" s="1">
        <v>23</v>
      </c>
      <c r="F3870" t="str">
        <f t="shared" si="60"/>
        <v>Aggregate1-in-2August Monthly System Peak Day30% Cycling23</v>
      </c>
      <c r="G3870">
        <v>6.2465390000000003</v>
      </c>
      <c r="H3870">
        <v>6.2465390000000003</v>
      </c>
      <c r="I3870">
        <v>72.176500000000004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1134</v>
      </c>
      <c r="P3870" t="s">
        <v>58</v>
      </c>
      <c r="Q3870" t="s">
        <v>60</v>
      </c>
      <c r="R3870" t="s">
        <v>66</v>
      </c>
    </row>
    <row r="3871" spans="1:18" x14ac:dyDescent="0.25">
      <c r="A3871" t="s">
        <v>30</v>
      </c>
      <c r="B3871" t="s">
        <v>36</v>
      </c>
      <c r="C3871" t="s">
        <v>48</v>
      </c>
      <c r="D3871" t="s">
        <v>31</v>
      </c>
      <c r="E3871" s="1">
        <v>23</v>
      </c>
      <c r="F3871" t="str">
        <f t="shared" si="60"/>
        <v>Average Per Ton1-in-2August Monthly System Peak Day50% Cycling23</v>
      </c>
      <c r="G3871">
        <v>0.4450189</v>
      </c>
      <c r="H3871">
        <v>0.4450189</v>
      </c>
      <c r="I3871">
        <v>72.394300000000001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3540</v>
      </c>
      <c r="P3871" t="s">
        <v>58</v>
      </c>
      <c r="Q3871" t="s">
        <v>60</v>
      </c>
      <c r="R3871" t="s">
        <v>66</v>
      </c>
    </row>
    <row r="3872" spans="1:18" x14ac:dyDescent="0.25">
      <c r="A3872" t="s">
        <v>28</v>
      </c>
      <c r="B3872" t="s">
        <v>36</v>
      </c>
      <c r="C3872" t="s">
        <v>48</v>
      </c>
      <c r="D3872" t="s">
        <v>31</v>
      </c>
      <c r="E3872" s="1">
        <v>23</v>
      </c>
      <c r="F3872" t="str">
        <f t="shared" si="60"/>
        <v>Average Per Premise1-in-2August Monthly System Peak Day50% Cycling23</v>
      </c>
      <c r="G3872">
        <v>3.7545890000000002</v>
      </c>
      <c r="H3872">
        <v>3.7545890000000002</v>
      </c>
      <c r="I3872">
        <v>72.394300000000001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3540</v>
      </c>
      <c r="P3872" t="s">
        <v>58</v>
      </c>
      <c r="Q3872" t="s">
        <v>60</v>
      </c>
      <c r="R3872" t="s">
        <v>66</v>
      </c>
    </row>
    <row r="3873" spans="1:18" x14ac:dyDescent="0.25">
      <c r="A3873" t="s">
        <v>29</v>
      </c>
      <c r="B3873" t="s">
        <v>36</v>
      </c>
      <c r="C3873" t="s">
        <v>48</v>
      </c>
      <c r="D3873" t="s">
        <v>31</v>
      </c>
      <c r="E3873" s="1">
        <v>23</v>
      </c>
      <c r="F3873" t="str">
        <f t="shared" si="60"/>
        <v>Average Per Device1-in-2August Monthly System Peak Day50% Cycling23</v>
      </c>
      <c r="G3873">
        <v>1.7059740000000001</v>
      </c>
      <c r="H3873">
        <v>1.7059740000000001</v>
      </c>
      <c r="I3873">
        <v>72.394300000000001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3540</v>
      </c>
      <c r="P3873" t="s">
        <v>58</v>
      </c>
      <c r="Q3873" t="s">
        <v>60</v>
      </c>
      <c r="R3873" t="s">
        <v>66</v>
      </c>
    </row>
    <row r="3874" spans="1:18" x14ac:dyDescent="0.25">
      <c r="A3874" t="s">
        <v>43</v>
      </c>
      <c r="B3874" t="s">
        <v>36</v>
      </c>
      <c r="C3874" t="s">
        <v>48</v>
      </c>
      <c r="D3874" t="s">
        <v>31</v>
      </c>
      <c r="E3874" s="1">
        <v>23</v>
      </c>
      <c r="F3874" t="str">
        <f t="shared" si="60"/>
        <v>Aggregate1-in-2August Monthly System Peak Day50% Cycling23</v>
      </c>
      <c r="G3874">
        <v>13.29125</v>
      </c>
      <c r="H3874">
        <v>13.29125</v>
      </c>
      <c r="I3874">
        <v>72.394300000000001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3540</v>
      </c>
      <c r="P3874" t="s">
        <v>58</v>
      </c>
      <c r="Q3874" t="s">
        <v>60</v>
      </c>
      <c r="R3874" t="s">
        <v>66</v>
      </c>
    </row>
    <row r="3875" spans="1:18" x14ac:dyDescent="0.25">
      <c r="A3875" t="s">
        <v>30</v>
      </c>
      <c r="B3875" t="s">
        <v>36</v>
      </c>
      <c r="C3875" t="s">
        <v>48</v>
      </c>
      <c r="D3875" t="s">
        <v>26</v>
      </c>
      <c r="E3875" s="1">
        <v>23</v>
      </c>
      <c r="F3875" t="str">
        <f t="shared" si="60"/>
        <v>Average Per Ton1-in-2August Monthly System Peak DayAll23</v>
      </c>
      <c r="G3875">
        <v>0.45786009999999999</v>
      </c>
      <c r="H3875">
        <v>0.45786009999999999</v>
      </c>
      <c r="I3875">
        <v>72.341499999999996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4674</v>
      </c>
      <c r="P3875" t="s">
        <v>58</v>
      </c>
      <c r="Q3875" t="s">
        <v>60</v>
      </c>
    </row>
    <row r="3876" spans="1:18" x14ac:dyDescent="0.25">
      <c r="A3876" t="s">
        <v>28</v>
      </c>
      <c r="B3876" t="s">
        <v>36</v>
      </c>
      <c r="C3876" t="s">
        <v>48</v>
      </c>
      <c r="D3876" t="s">
        <v>26</v>
      </c>
      <c r="E3876" s="1">
        <v>23</v>
      </c>
      <c r="F3876" t="str">
        <f t="shared" si="60"/>
        <v>Average Per Premise1-in-2August Monthly System Peak DayAll23</v>
      </c>
      <c r="G3876">
        <v>4.1545560000000004</v>
      </c>
      <c r="H3876">
        <v>4.1545560000000004</v>
      </c>
      <c r="I3876">
        <v>72.341499999999996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4674</v>
      </c>
      <c r="P3876" t="s">
        <v>58</v>
      </c>
      <c r="Q3876" t="s">
        <v>60</v>
      </c>
    </row>
    <row r="3877" spans="1:18" x14ac:dyDescent="0.25">
      <c r="A3877" t="s">
        <v>29</v>
      </c>
      <c r="B3877" t="s">
        <v>36</v>
      </c>
      <c r="C3877" t="s">
        <v>48</v>
      </c>
      <c r="D3877" t="s">
        <v>26</v>
      </c>
      <c r="E3877" s="1">
        <v>23</v>
      </c>
      <c r="F3877" t="str">
        <f t="shared" si="60"/>
        <v>Average Per Device1-in-2August Monthly System Peak DayAll23</v>
      </c>
      <c r="G3877">
        <v>1.7598689999999999</v>
      </c>
      <c r="H3877">
        <v>1.7598689999999999</v>
      </c>
      <c r="I3877">
        <v>72.341499999999996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4674</v>
      </c>
      <c r="P3877" t="s">
        <v>58</v>
      </c>
      <c r="Q3877" t="s">
        <v>60</v>
      </c>
    </row>
    <row r="3878" spans="1:18" x14ac:dyDescent="0.25">
      <c r="A3878" t="s">
        <v>43</v>
      </c>
      <c r="B3878" t="s">
        <v>36</v>
      </c>
      <c r="C3878" t="s">
        <v>48</v>
      </c>
      <c r="D3878" t="s">
        <v>26</v>
      </c>
      <c r="E3878" s="1">
        <v>23</v>
      </c>
      <c r="F3878" t="str">
        <f t="shared" si="60"/>
        <v>Aggregate1-in-2August Monthly System Peak DayAll23</v>
      </c>
      <c r="G3878">
        <v>19.418399999999998</v>
      </c>
      <c r="H3878">
        <v>19.418399999999998</v>
      </c>
      <c r="I3878">
        <v>72.341499999999996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4674</v>
      </c>
      <c r="P3878" t="s">
        <v>58</v>
      </c>
      <c r="Q3878" t="s">
        <v>60</v>
      </c>
    </row>
    <row r="3879" spans="1:18" x14ac:dyDescent="0.25">
      <c r="A3879" t="s">
        <v>30</v>
      </c>
      <c r="B3879" t="s">
        <v>36</v>
      </c>
      <c r="C3879" t="s">
        <v>37</v>
      </c>
      <c r="D3879" t="s">
        <v>47</v>
      </c>
      <c r="E3879" s="1">
        <v>23</v>
      </c>
      <c r="F3879" t="str">
        <f t="shared" si="60"/>
        <v>Average Per Ton1-in-2August Typical Event Day30% Cycling23</v>
      </c>
      <c r="G3879">
        <v>0.4860583</v>
      </c>
      <c r="H3879">
        <v>0.4860583</v>
      </c>
      <c r="I3879">
        <v>70.386099999999999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1134</v>
      </c>
      <c r="P3879" t="s">
        <v>58</v>
      </c>
      <c r="Q3879" t="s">
        <v>60</v>
      </c>
      <c r="R3879" t="s">
        <v>66</v>
      </c>
    </row>
    <row r="3880" spans="1:18" x14ac:dyDescent="0.25">
      <c r="A3880" t="s">
        <v>28</v>
      </c>
      <c r="B3880" t="s">
        <v>36</v>
      </c>
      <c r="C3880" t="s">
        <v>37</v>
      </c>
      <c r="D3880" t="s">
        <v>47</v>
      </c>
      <c r="E3880" s="1">
        <v>23</v>
      </c>
      <c r="F3880" t="str">
        <f t="shared" si="60"/>
        <v>Average Per Premise1-in-2August Typical Event Day30% Cycling23</v>
      </c>
      <c r="G3880">
        <v>5.3768589999999996</v>
      </c>
      <c r="H3880">
        <v>5.3768589999999996</v>
      </c>
      <c r="I3880">
        <v>70.386099999999999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1134</v>
      </c>
      <c r="P3880" t="s">
        <v>58</v>
      </c>
      <c r="Q3880" t="s">
        <v>60</v>
      </c>
      <c r="R3880" t="s">
        <v>66</v>
      </c>
    </row>
    <row r="3881" spans="1:18" x14ac:dyDescent="0.25">
      <c r="A3881" t="s">
        <v>29</v>
      </c>
      <c r="B3881" t="s">
        <v>36</v>
      </c>
      <c r="C3881" t="s">
        <v>37</v>
      </c>
      <c r="D3881" t="s">
        <v>47</v>
      </c>
      <c r="E3881" s="1">
        <v>23</v>
      </c>
      <c r="F3881" t="str">
        <f t="shared" si="60"/>
        <v>Average Per Device1-in-2August Typical Event Day30% Cycling23</v>
      </c>
      <c r="G3881">
        <v>1.8801600000000001</v>
      </c>
      <c r="H3881">
        <v>1.8801600000000001</v>
      </c>
      <c r="I3881">
        <v>70.386099999999999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1134</v>
      </c>
      <c r="P3881" t="s">
        <v>58</v>
      </c>
      <c r="Q3881" t="s">
        <v>60</v>
      </c>
      <c r="R3881" t="s">
        <v>66</v>
      </c>
    </row>
    <row r="3882" spans="1:18" x14ac:dyDescent="0.25">
      <c r="A3882" t="s">
        <v>43</v>
      </c>
      <c r="B3882" t="s">
        <v>36</v>
      </c>
      <c r="C3882" t="s">
        <v>37</v>
      </c>
      <c r="D3882" t="s">
        <v>47</v>
      </c>
      <c r="E3882" s="1">
        <v>23</v>
      </c>
      <c r="F3882" t="str">
        <f t="shared" si="60"/>
        <v>Aggregate1-in-2August Typical Event Day30% Cycling23</v>
      </c>
      <c r="G3882">
        <v>6.0973579999999998</v>
      </c>
      <c r="H3882">
        <v>6.0973579999999998</v>
      </c>
      <c r="I3882">
        <v>70.386099999999999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1134</v>
      </c>
      <c r="P3882" t="s">
        <v>58</v>
      </c>
      <c r="Q3882" t="s">
        <v>60</v>
      </c>
      <c r="R3882" t="s">
        <v>66</v>
      </c>
    </row>
    <row r="3883" spans="1:18" x14ac:dyDescent="0.25">
      <c r="A3883" t="s">
        <v>30</v>
      </c>
      <c r="B3883" t="s">
        <v>36</v>
      </c>
      <c r="C3883" t="s">
        <v>37</v>
      </c>
      <c r="D3883" t="s">
        <v>31</v>
      </c>
      <c r="E3883" s="1">
        <v>23</v>
      </c>
      <c r="F3883" t="str">
        <f t="shared" si="60"/>
        <v>Average Per Ton1-in-2August Typical Event Day50% Cycling23</v>
      </c>
      <c r="G3883">
        <v>0.4212728</v>
      </c>
      <c r="H3883">
        <v>0.4212728</v>
      </c>
      <c r="I3883">
        <v>70.589100000000002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3540</v>
      </c>
      <c r="P3883" t="s">
        <v>58</v>
      </c>
      <c r="Q3883" t="s">
        <v>60</v>
      </c>
      <c r="R3883" t="s">
        <v>66</v>
      </c>
    </row>
    <row r="3884" spans="1:18" x14ac:dyDescent="0.25">
      <c r="A3884" t="s">
        <v>28</v>
      </c>
      <c r="B3884" t="s">
        <v>36</v>
      </c>
      <c r="C3884" t="s">
        <v>37</v>
      </c>
      <c r="D3884" t="s">
        <v>31</v>
      </c>
      <c r="E3884" s="1">
        <v>23</v>
      </c>
      <c r="F3884" t="str">
        <f t="shared" si="60"/>
        <v>Average Per Premise1-in-2August Typical Event Day50% Cycling23</v>
      </c>
      <c r="G3884">
        <v>3.5542449999999999</v>
      </c>
      <c r="H3884">
        <v>3.5542449999999999</v>
      </c>
      <c r="I3884">
        <v>70.589100000000002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3540</v>
      </c>
      <c r="P3884" t="s">
        <v>58</v>
      </c>
      <c r="Q3884" t="s">
        <v>60</v>
      </c>
      <c r="R3884" t="s">
        <v>66</v>
      </c>
    </row>
    <row r="3885" spans="1:18" x14ac:dyDescent="0.25">
      <c r="A3885" t="s">
        <v>29</v>
      </c>
      <c r="B3885" t="s">
        <v>36</v>
      </c>
      <c r="C3885" t="s">
        <v>37</v>
      </c>
      <c r="D3885" t="s">
        <v>31</v>
      </c>
      <c r="E3885" s="1">
        <v>23</v>
      </c>
      <c r="F3885" t="str">
        <f t="shared" si="60"/>
        <v>Average Per Device1-in-2August Typical Event Day50% Cycling23</v>
      </c>
      <c r="G3885">
        <v>1.6149439999999999</v>
      </c>
      <c r="H3885">
        <v>1.6149439999999999</v>
      </c>
      <c r="I3885">
        <v>70.589100000000002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3540</v>
      </c>
      <c r="P3885" t="s">
        <v>58</v>
      </c>
      <c r="Q3885" t="s">
        <v>60</v>
      </c>
      <c r="R3885" t="s">
        <v>66</v>
      </c>
    </row>
    <row r="3886" spans="1:18" x14ac:dyDescent="0.25">
      <c r="A3886" t="s">
        <v>43</v>
      </c>
      <c r="B3886" t="s">
        <v>36</v>
      </c>
      <c r="C3886" t="s">
        <v>37</v>
      </c>
      <c r="D3886" t="s">
        <v>31</v>
      </c>
      <c r="E3886" s="1">
        <v>23</v>
      </c>
      <c r="F3886" t="str">
        <f t="shared" si="60"/>
        <v>Aggregate1-in-2August Typical Event Day50% Cycling23</v>
      </c>
      <c r="G3886">
        <v>12.58203</v>
      </c>
      <c r="H3886">
        <v>12.58203</v>
      </c>
      <c r="I3886">
        <v>70.589100000000002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3540</v>
      </c>
      <c r="P3886" t="s">
        <v>58</v>
      </c>
      <c r="Q3886" t="s">
        <v>60</v>
      </c>
      <c r="R3886" t="s">
        <v>66</v>
      </c>
    </row>
    <row r="3887" spans="1:18" x14ac:dyDescent="0.25">
      <c r="A3887" t="s">
        <v>30</v>
      </c>
      <c r="B3887" t="s">
        <v>36</v>
      </c>
      <c r="C3887" t="s">
        <v>37</v>
      </c>
      <c r="D3887" t="s">
        <v>26</v>
      </c>
      <c r="E3887" s="1">
        <v>23</v>
      </c>
      <c r="F3887" t="str">
        <f t="shared" si="60"/>
        <v>Average Per Ton1-in-2August Typical Event DayAll23</v>
      </c>
      <c r="G3887">
        <v>0.43698969999999998</v>
      </c>
      <c r="H3887">
        <v>0.43698969999999998</v>
      </c>
      <c r="I3887">
        <v>70.539900000000003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4674</v>
      </c>
      <c r="P3887" t="s">
        <v>58</v>
      </c>
      <c r="Q3887" t="s">
        <v>60</v>
      </c>
    </row>
    <row r="3888" spans="1:18" x14ac:dyDescent="0.25">
      <c r="A3888" t="s">
        <v>28</v>
      </c>
      <c r="B3888" t="s">
        <v>36</v>
      </c>
      <c r="C3888" t="s">
        <v>37</v>
      </c>
      <c r="D3888" t="s">
        <v>26</v>
      </c>
      <c r="E3888" s="1">
        <v>23</v>
      </c>
      <c r="F3888" t="str">
        <f t="shared" si="60"/>
        <v>Average Per Premise1-in-2August Typical Event DayAll23</v>
      </c>
      <c r="G3888">
        <v>3.965182</v>
      </c>
      <c r="H3888">
        <v>3.965182</v>
      </c>
      <c r="I3888">
        <v>70.539900000000003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4674</v>
      </c>
      <c r="P3888" t="s">
        <v>58</v>
      </c>
      <c r="Q3888" t="s">
        <v>60</v>
      </c>
    </row>
    <row r="3889" spans="1:18" x14ac:dyDescent="0.25">
      <c r="A3889" t="s">
        <v>29</v>
      </c>
      <c r="B3889" t="s">
        <v>36</v>
      </c>
      <c r="C3889" t="s">
        <v>37</v>
      </c>
      <c r="D3889" t="s">
        <v>26</v>
      </c>
      <c r="E3889" s="1">
        <v>23</v>
      </c>
      <c r="F3889" t="str">
        <f t="shared" si="60"/>
        <v>Average Per Device1-in-2August Typical Event DayAll23</v>
      </c>
      <c r="G3889">
        <v>1.6796500000000001</v>
      </c>
      <c r="H3889">
        <v>1.6796500000000001</v>
      </c>
      <c r="I3889">
        <v>70.539900000000003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4674</v>
      </c>
      <c r="P3889" t="s">
        <v>58</v>
      </c>
      <c r="Q3889" t="s">
        <v>60</v>
      </c>
    </row>
    <row r="3890" spans="1:18" x14ac:dyDescent="0.25">
      <c r="A3890" t="s">
        <v>43</v>
      </c>
      <c r="B3890" t="s">
        <v>36</v>
      </c>
      <c r="C3890" t="s">
        <v>37</v>
      </c>
      <c r="D3890" t="s">
        <v>26</v>
      </c>
      <c r="E3890" s="1">
        <v>23</v>
      </c>
      <c r="F3890" t="str">
        <f t="shared" si="60"/>
        <v>Aggregate1-in-2August Typical Event DayAll23</v>
      </c>
      <c r="G3890">
        <v>18.533259999999999</v>
      </c>
      <c r="H3890">
        <v>18.533259999999999</v>
      </c>
      <c r="I3890">
        <v>70.539900000000003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4674</v>
      </c>
      <c r="P3890" t="s">
        <v>58</v>
      </c>
      <c r="Q3890" t="s">
        <v>60</v>
      </c>
    </row>
    <row r="3891" spans="1:18" x14ac:dyDescent="0.25">
      <c r="A3891" t="s">
        <v>30</v>
      </c>
      <c r="B3891" t="s">
        <v>36</v>
      </c>
      <c r="C3891" t="s">
        <v>49</v>
      </c>
      <c r="D3891" t="s">
        <v>47</v>
      </c>
      <c r="E3891" s="1">
        <v>23</v>
      </c>
      <c r="F3891" t="str">
        <f t="shared" si="60"/>
        <v>Average Per Ton1-in-2July Monthly System Peak Day30% Cycling23</v>
      </c>
      <c r="G3891">
        <v>0.48385719999999999</v>
      </c>
      <c r="H3891">
        <v>0.48385729999999999</v>
      </c>
      <c r="I3891">
        <v>70.233400000000003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1134</v>
      </c>
      <c r="P3891" t="s">
        <v>58</v>
      </c>
      <c r="Q3891" t="s">
        <v>60</v>
      </c>
      <c r="R3891" t="s">
        <v>67</v>
      </c>
    </row>
    <row r="3892" spans="1:18" x14ac:dyDescent="0.25">
      <c r="A3892" t="s">
        <v>28</v>
      </c>
      <c r="B3892" t="s">
        <v>36</v>
      </c>
      <c r="C3892" t="s">
        <v>49</v>
      </c>
      <c r="D3892" t="s">
        <v>47</v>
      </c>
      <c r="E3892" s="1">
        <v>23</v>
      </c>
      <c r="F3892" t="str">
        <f t="shared" si="60"/>
        <v>Average Per Premise1-in-2July Monthly System Peak Day30% Cycling23</v>
      </c>
      <c r="G3892">
        <v>5.3525109999999998</v>
      </c>
      <c r="H3892">
        <v>5.3525109999999998</v>
      </c>
      <c r="I3892">
        <v>70.233400000000003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1134</v>
      </c>
      <c r="P3892" t="s">
        <v>58</v>
      </c>
      <c r="Q3892" t="s">
        <v>60</v>
      </c>
      <c r="R3892" t="s">
        <v>67</v>
      </c>
    </row>
    <row r="3893" spans="1:18" x14ac:dyDescent="0.25">
      <c r="A3893" t="s">
        <v>29</v>
      </c>
      <c r="B3893" t="s">
        <v>36</v>
      </c>
      <c r="C3893" t="s">
        <v>49</v>
      </c>
      <c r="D3893" t="s">
        <v>47</v>
      </c>
      <c r="E3893" s="1">
        <v>23</v>
      </c>
      <c r="F3893" t="str">
        <f t="shared" si="60"/>
        <v>Average Per Device1-in-2July Monthly System Peak Day30% Cycling23</v>
      </c>
      <c r="G3893">
        <v>1.8716459999999999</v>
      </c>
      <c r="H3893">
        <v>1.8716459999999999</v>
      </c>
      <c r="I3893">
        <v>70.233400000000003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1134</v>
      </c>
      <c r="P3893" t="s">
        <v>58</v>
      </c>
      <c r="Q3893" t="s">
        <v>60</v>
      </c>
      <c r="R3893" t="s">
        <v>67</v>
      </c>
    </row>
    <row r="3894" spans="1:18" x14ac:dyDescent="0.25">
      <c r="A3894" t="s">
        <v>43</v>
      </c>
      <c r="B3894" t="s">
        <v>36</v>
      </c>
      <c r="C3894" t="s">
        <v>49</v>
      </c>
      <c r="D3894" t="s">
        <v>47</v>
      </c>
      <c r="E3894" s="1">
        <v>23</v>
      </c>
      <c r="F3894" t="str">
        <f t="shared" si="60"/>
        <v>Aggregate1-in-2July Monthly System Peak Day30% Cycling23</v>
      </c>
      <c r="G3894">
        <v>6.0697469999999996</v>
      </c>
      <c r="H3894">
        <v>6.0697479999999997</v>
      </c>
      <c r="I3894">
        <v>70.233400000000003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1134</v>
      </c>
      <c r="P3894" t="s">
        <v>58</v>
      </c>
      <c r="Q3894" t="s">
        <v>60</v>
      </c>
      <c r="R3894" t="s">
        <v>67</v>
      </c>
    </row>
    <row r="3895" spans="1:18" x14ac:dyDescent="0.25">
      <c r="A3895" t="s">
        <v>30</v>
      </c>
      <c r="B3895" t="s">
        <v>36</v>
      </c>
      <c r="C3895" t="s">
        <v>49</v>
      </c>
      <c r="D3895" t="s">
        <v>31</v>
      </c>
      <c r="E3895" s="1">
        <v>23</v>
      </c>
      <c r="F3895" t="str">
        <f t="shared" si="60"/>
        <v>Average Per Ton1-in-2July Monthly System Peak Day50% Cycling23</v>
      </c>
      <c r="G3895">
        <v>0.416051</v>
      </c>
      <c r="H3895">
        <v>0.416051</v>
      </c>
      <c r="I3895">
        <v>70.369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3540</v>
      </c>
      <c r="P3895" t="s">
        <v>58</v>
      </c>
      <c r="Q3895" t="s">
        <v>60</v>
      </c>
      <c r="R3895" t="s">
        <v>67</v>
      </c>
    </row>
    <row r="3896" spans="1:18" x14ac:dyDescent="0.25">
      <c r="A3896" t="s">
        <v>28</v>
      </c>
      <c r="B3896" t="s">
        <v>36</v>
      </c>
      <c r="C3896" t="s">
        <v>49</v>
      </c>
      <c r="D3896" t="s">
        <v>31</v>
      </c>
      <c r="E3896" s="1">
        <v>23</v>
      </c>
      <c r="F3896" t="str">
        <f t="shared" si="60"/>
        <v>Average Per Premise1-in-2July Monthly System Peak Day50% Cycling23</v>
      </c>
      <c r="G3896">
        <v>3.510189</v>
      </c>
      <c r="H3896">
        <v>3.510189</v>
      </c>
      <c r="I3896">
        <v>70.369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3540</v>
      </c>
      <c r="P3896" t="s">
        <v>58</v>
      </c>
      <c r="Q3896" t="s">
        <v>60</v>
      </c>
      <c r="R3896" t="s">
        <v>67</v>
      </c>
    </row>
    <row r="3897" spans="1:18" x14ac:dyDescent="0.25">
      <c r="A3897" t="s">
        <v>29</v>
      </c>
      <c r="B3897" t="s">
        <v>36</v>
      </c>
      <c r="C3897" t="s">
        <v>49</v>
      </c>
      <c r="D3897" t="s">
        <v>31</v>
      </c>
      <c r="E3897" s="1">
        <v>23</v>
      </c>
      <c r="F3897" t="str">
        <f t="shared" si="60"/>
        <v>Average Per Device1-in-2July Monthly System Peak Day50% Cycling23</v>
      </c>
      <c r="G3897">
        <v>1.5949260000000001</v>
      </c>
      <c r="H3897">
        <v>1.5949260000000001</v>
      </c>
      <c r="I3897">
        <v>70.369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3540</v>
      </c>
      <c r="P3897" t="s">
        <v>58</v>
      </c>
      <c r="Q3897" t="s">
        <v>60</v>
      </c>
      <c r="R3897" t="s">
        <v>67</v>
      </c>
    </row>
    <row r="3898" spans="1:18" x14ac:dyDescent="0.25">
      <c r="A3898" t="s">
        <v>43</v>
      </c>
      <c r="B3898" t="s">
        <v>36</v>
      </c>
      <c r="C3898" t="s">
        <v>49</v>
      </c>
      <c r="D3898" t="s">
        <v>31</v>
      </c>
      <c r="E3898" s="1">
        <v>23</v>
      </c>
      <c r="F3898" t="str">
        <f t="shared" si="60"/>
        <v>Aggregate1-in-2July Monthly System Peak Day50% Cycling23</v>
      </c>
      <c r="G3898">
        <v>12.426069999999999</v>
      </c>
      <c r="H3898">
        <v>12.426069999999999</v>
      </c>
      <c r="I3898">
        <v>70.369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3540</v>
      </c>
      <c r="P3898" t="s">
        <v>58</v>
      </c>
      <c r="Q3898" t="s">
        <v>60</v>
      </c>
      <c r="R3898" t="s">
        <v>67</v>
      </c>
    </row>
    <row r="3899" spans="1:18" x14ac:dyDescent="0.25">
      <c r="A3899" t="s">
        <v>30</v>
      </c>
      <c r="B3899" t="s">
        <v>36</v>
      </c>
      <c r="C3899" t="s">
        <v>49</v>
      </c>
      <c r="D3899" t="s">
        <v>26</v>
      </c>
      <c r="E3899" s="1">
        <v>23</v>
      </c>
      <c r="F3899" t="str">
        <f t="shared" si="60"/>
        <v>Average Per Ton1-in-2July Monthly System Peak DayAll23</v>
      </c>
      <c r="G3899">
        <v>0.43250080000000002</v>
      </c>
      <c r="H3899">
        <v>0.43250080000000002</v>
      </c>
      <c r="I3899">
        <v>70.336100000000002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4674</v>
      </c>
      <c r="P3899" t="s">
        <v>58</v>
      </c>
      <c r="Q3899" t="s">
        <v>60</v>
      </c>
    </row>
    <row r="3900" spans="1:18" x14ac:dyDescent="0.25">
      <c r="A3900" t="s">
        <v>28</v>
      </c>
      <c r="B3900" t="s">
        <v>36</v>
      </c>
      <c r="C3900" t="s">
        <v>49</v>
      </c>
      <c r="D3900" t="s">
        <v>26</v>
      </c>
      <c r="E3900" s="1">
        <v>23</v>
      </c>
      <c r="F3900" t="str">
        <f t="shared" si="60"/>
        <v>Average Per Premise1-in-2July Monthly System Peak DayAll23</v>
      </c>
      <c r="G3900">
        <v>3.9244500000000002</v>
      </c>
      <c r="H3900">
        <v>3.9244500000000002</v>
      </c>
      <c r="I3900">
        <v>70.336100000000002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4674</v>
      </c>
      <c r="P3900" t="s">
        <v>58</v>
      </c>
      <c r="Q3900" t="s">
        <v>60</v>
      </c>
    </row>
    <row r="3901" spans="1:18" x14ac:dyDescent="0.25">
      <c r="A3901" t="s">
        <v>29</v>
      </c>
      <c r="B3901" t="s">
        <v>36</v>
      </c>
      <c r="C3901" t="s">
        <v>49</v>
      </c>
      <c r="D3901" t="s">
        <v>26</v>
      </c>
      <c r="E3901" s="1">
        <v>23</v>
      </c>
      <c r="F3901" t="str">
        <f t="shared" si="60"/>
        <v>Average Per Device1-in-2July Monthly System Peak DayAll23</v>
      </c>
      <c r="G3901">
        <v>1.662396</v>
      </c>
      <c r="H3901">
        <v>1.662396</v>
      </c>
      <c r="I3901">
        <v>70.336100000000002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4674</v>
      </c>
      <c r="P3901" t="s">
        <v>58</v>
      </c>
      <c r="Q3901" t="s">
        <v>60</v>
      </c>
    </row>
    <row r="3902" spans="1:18" x14ac:dyDescent="0.25">
      <c r="A3902" t="s">
        <v>43</v>
      </c>
      <c r="B3902" t="s">
        <v>36</v>
      </c>
      <c r="C3902" t="s">
        <v>49</v>
      </c>
      <c r="D3902" t="s">
        <v>26</v>
      </c>
      <c r="E3902" s="1">
        <v>23</v>
      </c>
      <c r="F3902" t="str">
        <f t="shared" si="60"/>
        <v>Aggregate1-in-2July Monthly System Peak DayAll23</v>
      </c>
      <c r="G3902">
        <v>18.342880000000001</v>
      </c>
      <c r="H3902">
        <v>18.342880000000001</v>
      </c>
      <c r="I3902">
        <v>70.336100000000002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4674</v>
      </c>
      <c r="P3902" t="s">
        <v>58</v>
      </c>
      <c r="Q3902" t="s">
        <v>60</v>
      </c>
    </row>
    <row r="3903" spans="1:18" x14ac:dyDescent="0.25">
      <c r="A3903" t="s">
        <v>30</v>
      </c>
      <c r="B3903" t="s">
        <v>36</v>
      </c>
      <c r="C3903" t="s">
        <v>50</v>
      </c>
      <c r="D3903" t="s">
        <v>47</v>
      </c>
      <c r="E3903" s="1">
        <v>23</v>
      </c>
      <c r="F3903" t="str">
        <f t="shared" si="60"/>
        <v>Average Per Ton1-in-2June Monthly System Peak Day30% Cycling23</v>
      </c>
      <c r="G3903">
        <v>0.46120509999999998</v>
      </c>
      <c r="H3903">
        <v>0.46120509999999998</v>
      </c>
      <c r="I3903">
        <v>64.851100000000002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1134</v>
      </c>
      <c r="P3903" t="s">
        <v>58</v>
      </c>
      <c r="Q3903" t="s">
        <v>60</v>
      </c>
      <c r="R3903" t="s">
        <v>68</v>
      </c>
    </row>
    <row r="3904" spans="1:18" x14ac:dyDescent="0.25">
      <c r="A3904" t="s">
        <v>28</v>
      </c>
      <c r="B3904" t="s">
        <v>36</v>
      </c>
      <c r="C3904" t="s">
        <v>50</v>
      </c>
      <c r="D3904" t="s">
        <v>47</v>
      </c>
      <c r="E3904" s="1">
        <v>23</v>
      </c>
      <c r="F3904" t="str">
        <f t="shared" si="60"/>
        <v>Average Per Premise1-in-2June Monthly System Peak Day30% Cycling23</v>
      </c>
      <c r="G3904">
        <v>5.1019290000000002</v>
      </c>
      <c r="H3904">
        <v>5.1019290000000002</v>
      </c>
      <c r="I3904">
        <v>64.851100000000002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1134</v>
      </c>
      <c r="P3904" t="s">
        <v>58</v>
      </c>
      <c r="Q3904" t="s">
        <v>60</v>
      </c>
      <c r="R3904" t="s">
        <v>68</v>
      </c>
    </row>
    <row r="3905" spans="1:18" x14ac:dyDescent="0.25">
      <c r="A3905" t="s">
        <v>29</v>
      </c>
      <c r="B3905" t="s">
        <v>36</v>
      </c>
      <c r="C3905" t="s">
        <v>50</v>
      </c>
      <c r="D3905" t="s">
        <v>47</v>
      </c>
      <c r="E3905" s="1">
        <v>23</v>
      </c>
      <c r="F3905" t="str">
        <f t="shared" si="60"/>
        <v>Average Per Device1-in-2June Monthly System Peak Day30% Cycling23</v>
      </c>
      <c r="G3905">
        <v>1.7840229999999999</v>
      </c>
      <c r="H3905">
        <v>1.7840229999999999</v>
      </c>
      <c r="I3905">
        <v>64.851100000000002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1134</v>
      </c>
      <c r="P3905" t="s">
        <v>58</v>
      </c>
      <c r="Q3905" t="s">
        <v>60</v>
      </c>
      <c r="R3905" t="s">
        <v>68</v>
      </c>
    </row>
    <row r="3906" spans="1:18" x14ac:dyDescent="0.25">
      <c r="A3906" t="s">
        <v>43</v>
      </c>
      <c r="B3906" t="s">
        <v>36</v>
      </c>
      <c r="C3906" t="s">
        <v>50</v>
      </c>
      <c r="D3906" t="s">
        <v>47</v>
      </c>
      <c r="E3906" s="1">
        <v>23</v>
      </c>
      <c r="F3906" t="str">
        <f t="shared" si="60"/>
        <v>Aggregate1-in-2June Monthly System Peak Day30% Cycling23</v>
      </c>
      <c r="G3906">
        <v>5.7855869999999996</v>
      </c>
      <c r="H3906">
        <v>5.7855869999999996</v>
      </c>
      <c r="I3906">
        <v>64.851100000000002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1134</v>
      </c>
      <c r="P3906" t="s">
        <v>58</v>
      </c>
      <c r="Q3906" t="s">
        <v>60</v>
      </c>
      <c r="R3906" t="s">
        <v>68</v>
      </c>
    </row>
    <row r="3907" spans="1:18" x14ac:dyDescent="0.25">
      <c r="A3907" t="s">
        <v>30</v>
      </c>
      <c r="B3907" t="s">
        <v>36</v>
      </c>
      <c r="C3907" t="s">
        <v>50</v>
      </c>
      <c r="D3907" t="s">
        <v>31</v>
      </c>
      <c r="E3907" s="1">
        <v>23</v>
      </c>
      <c r="F3907" t="str">
        <f t="shared" ref="F3907:F3970" si="61">CONCATENATE(A3907,B3907,C3907,D3907,E3907)</f>
        <v>Average Per Ton1-in-2June Monthly System Peak Day50% Cycling23</v>
      </c>
      <c r="G3907">
        <v>0.37517060000000002</v>
      </c>
      <c r="H3907">
        <v>0.37517060000000002</v>
      </c>
      <c r="I3907">
        <v>65.230199999999996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3540</v>
      </c>
      <c r="P3907" t="s">
        <v>58</v>
      </c>
      <c r="Q3907" t="s">
        <v>60</v>
      </c>
      <c r="R3907" t="s">
        <v>68</v>
      </c>
    </row>
    <row r="3908" spans="1:18" x14ac:dyDescent="0.25">
      <c r="A3908" t="s">
        <v>28</v>
      </c>
      <c r="B3908" t="s">
        <v>36</v>
      </c>
      <c r="C3908" t="s">
        <v>50</v>
      </c>
      <c r="D3908" t="s">
        <v>31</v>
      </c>
      <c r="E3908" s="1">
        <v>23</v>
      </c>
      <c r="F3908" t="str">
        <f t="shared" si="61"/>
        <v>Average Per Premise1-in-2June Monthly System Peak Day50% Cycling23</v>
      </c>
      <c r="G3908">
        <v>3.1652840000000002</v>
      </c>
      <c r="H3908">
        <v>3.1652840000000002</v>
      </c>
      <c r="I3908">
        <v>65.230199999999996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3540</v>
      </c>
      <c r="P3908" t="s">
        <v>58</v>
      </c>
      <c r="Q3908" t="s">
        <v>60</v>
      </c>
      <c r="R3908" t="s">
        <v>68</v>
      </c>
    </row>
    <row r="3909" spans="1:18" x14ac:dyDescent="0.25">
      <c r="A3909" t="s">
        <v>29</v>
      </c>
      <c r="B3909" t="s">
        <v>36</v>
      </c>
      <c r="C3909" t="s">
        <v>50</v>
      </c>
      <c r="D3909" t="s">
        <v>31</v>
      </c>
      <c r="E3909" s="1">
        <v>23</v>
      </c>
      <c r="F3909" t="str">
        <f t="shared" si="61"/>
        <v>Average Per Device1-in-2June Monthly System Peak Day50% Cycling23</v>
      </c>
      <c r="G3909">
        <v>1.438212</v>
      </c>
      <c r="H3909">
        <v>1.438212</v>
      </c>
      <c r="I3909">
        <v>65.230199999999996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3540</v>
      </c>
      <c r="P3909" t="s">
        <v>58</v>
      </c>
      <c r="Q3909" t="s">
        <v>60</v>
      </c>
      <c r="R3909" t="s">
        <v>68</v>
      </c>
    </row>
    <row r="3910" spans="1:18" x14ac:dyDescent="0.25">
      <c r="A3910" t="s">
        <v>43</v>
      </c>
      <c r="B3910" t="s">
        <v>36</v>
      </c>
      <c r="C3910" t="s">
        <v>50</v>
      </c>
      <c r="D3910" t="s">
        <v>31</v>
      </c>
      <c r="E3910" s="1">
        <v>23</v>
      </c>
      <c r="F3910" t="str">
        <f t="shared" si="61"/>
        <v>Aggregate1-in-2June Monthly System Peak Day50% Cycling23</v>
      </c>
      <c r="G3910">
        <v>11.205109999999999</v>
      </c>
      <c r="H3910">
        <v>11.205109999999999</v>
      </c>
      <c r="I3910">
        <v>65.230199999999996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3540</v>
      </c>
      <c r="P3910" t="s">
        <v>58</v>
      </c>
      <c r="Q3910" t="s">
        <v>60</v>
      </c>
      <c r="R3910" t="s">
        <v>68</v>
      </c>
    </row>
    <row r="3911" spans="1:18" x14ac:dyDescent="0.25">
      <c r="A3911" t="s">
        <v>30</v>
      </c>
      <c r="B3911" t="s">
        <v>36</v>
      </c>
      <c r="C3911" t="s">
        <v>50</v>
      </c>
      <c r="D3911" t="s">
        <v>26</v>
      </c>
      <c r="E3911" s="1">
        <v>23</v>
      </c>
      <c r="F3911" t="str">
        <f t="shared" si="61"/>
        <v>Average Per Ton1-in-2June Monthly System Peak DayAll23</v>
      </c>
      <c r="G3911">
        <v>0.39604250000000002</v>
      </c>
      <c r="H3911">
        <v>0.39604250000000002</v>
      </c>
      <c r="I3911">
        <v>65.138199999999998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4674</v>
      </c>
      <c r="P3911" t="s">
        <v>58</v>
      </c>
      <c r="Q3911" t="s">
        <v>60</v>
      </c>
    </row>
    <row r="3912" spans="1:18" x14ac:dyDescent="0.25">
      <c r="A3912" t="s">
        <v>28</v>
      </c>
      <c r="B3912" t="s">
        <v>36</v>
      </c>
      <c r="C3912" t="s">
        <v>50</v>
      </c>
      <c r="D3912" t="s">
        <v>26</v>
      </c>
      <c r="E3912" s="1">
        <v>23</v>
      </c>
      <c r="F3912" t="str">
        <f t="shared" si="61"/>
        <v>Average Per Premise1-in-2June Monthly System Peak DayAll23</v>
      </c>
      <c r="G3912">
        <v>3.5936330000000001</v>
      </c>
      <c r="H3912">
        <v>3.5936330000000001</v>
      </c>
      <c r="I3912">
        <v>65.138199999999998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4674</v>
      </c>
      <c r="P3912" t="s">
        <v>58</v>
      </c>
      <c r="Q3912" t="s">
        <v>60</v>
      </c>
    </row>
    <row r="3913" spans="1:18" x14ac:dyDescent="0.25">
      <c r="A3913" t="s">
        <v>29</v>
      </c>
      <c r="B3913" t="s">
        <v>36</v>
      </c>
      <c r="C3913" t="s">
        <v>50</v>
      </c>
      <c r="D3913" t="s">
        <v>26</v>
      </c>
      <c r="E3913" s="1">
        <v>23</v>
      </c>
      <c r="F3913" t="str">
        <f t="shared" si="61"/>
        <v>Average Per Device1-in-2June Monthly System Peak DayAll23</v>
      </c>
      <c r="G3913">
        <v>1.522262</v>
      </c>
      <c r="H3913">
        <v>1.522262</v>
      </c>
      <c r="I3913">
        <v>65.138199999999998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4674</v>
      </c>
      <c r="P3913" t="s">
        <v>58</v>
      </c>
      <c r="Q3913" t="s">
        <v>60</v>
      </c>
    </row>
    <row r="3914" spans="1:18" x14ac:dyDescent="0.25">
      <c r="A3914" t="s">
        <v>43</v>
      </c>
      <c r="B3914" t="s">
        <v>36</v>
      </c>
      <c r="C3914" t="s">
        <v>50</v>
      </c>
      <c r="D3914" t="s">
        <v>26</v>
      </c>
      <c r="E3914" s="1">
        <v>23</v>
      </c>
      <c r="F3914" t="str">
        <f t="shared" si="61"/>
        <v>Aggregate1-in-2June Monthly System Peak DayAll23</v>
      </c>
      <c r="G3914">
        <v>16.79664</v>
      </c>
      <c r="H3914">
        <v>16.79664</v>
      </c>
      <c r="I3914">
        <v>65.138199999999998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4674</v>
      </c>
      <c r="P3914" t="s">
        <v>58</v>
      </c>
      <c r="Q3914" t="s">
        <v>60</v>
      </c>
    </row>
    <row r="3915" spans="1:18" x14ac:dyDescent="0.25">
      <c r="A3915" t="s">
        <v>30</v>
      </c>
      <c r="B3915" t="s">
        <v>36</v>
      </c>
      <c r="C3915" t="s">
        <v>51</v>
      </c>
      <c r="D3915" t="s">
        <v>47</v>
      </c>
      <c r="E3915" s="1">
        <v>23</v>
      </c>
      <c r="F3915" t="str">
        <f t="shared" si="61"/>
        <v>Average Per Ton1-in-2May Monthly System Peak Day30% Cycling23</v>
      </c>
      <c r="G3915">
        <v>0.46039160000000001</v>
      </c>
      <c r="H3915">
        <v>0.46039160000000001</v>
      </c>
      <c r="I3915">
        <v>65.177499999999995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1134</v>
      </c>
      <c r="P3915" t="s">
        <v>58</v>
      </c>
      <c r="Q3915" t="s">
        <v>60</v>
      </c>
      <c r="R3915" t="s">
        <v>69</v>
      </c>
    </row>
    <row r="3916" spans="1:18" x14ac:dyDescent="0.25">
      <c r="A3916" t="s">
        <v>28</v>
      </c>
      <c r="B3916" t="s">
        <v>36</v>
      </c>
      <c r="C3916" t="s">
        <v>51</v>
      </c>
      <c r="D3916" t="s">
        <v>47</v>
      </c>
      <c r="E3916" s="1">
        <v>23</v>
      </c>
      <c r="F3916" t="str">
        <f t="shared" si="61"/>
        <v>Average Per Premise1-in-2May Monthly System Peak Day30% Cycling23</v>
      </c>
      <c r="G3916">
        <v>5.09293</v>
      </c>
      <c r="H3916">
        <v>5.09293</v>
      </c>
      <c r="I3916">
        <v>65.177499999999995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1134</v>
      </c>
      <c r="P3916" t="s">
        <v>58</v>
      </c>
      <c r="Q3916" t="s">
        <v>60</v>
      </c>
      <c r="R3916" t="s">
        <v>69</v>
      </c>
    </row>
    <row r="3917" spans="1:18" x14ac:dyDescent="0.25">
      <c r="A3917" t="s">
        <v>29</v>
      </c>
      <c r="B3917" t="s">
        <v>36</v>
      </c>
      <c r="C3917" t="s">
        <v>51</v>
      </c>
      <c r="D3917" t="s">
        <v>47</v>
      </c>
      <c r="E3917" s="1">
        <v>23</v>
      </c>
      <c r="F3917" t="str">
        <f t="shared" si="61"/>
        <v>Average Per Device1-in-2May Monthly System Peak Day30% Cycling23</v>
      </c>
      <c r="G3917">
        <v>1.780877</v>
      </c>
      <c r="H3917">
        <v>1.7808759999999999</v>
      </c>
      <c r="I3917">
        <v>65.177499999999995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1134</v>
      </c>
      <c r="P3917" t="s">
        <v>58</v>
      </c>
      <c r="Q3917" t="s">
        <v>60</v>
      </c>
      <c r="R3917" t="s">
        <v>69</v>
      </c>
    </row>
    <row r="3918" spans="1:18" x14ac:dyDescent="0.25">
      <c r="A3918" t="s">
        <v>43</v>
      </c>
      <c r="B3918" t="s">
        <v>36</v>
      </c>
      <c r="C3918" t="s">
        <v>51</v>
      </c>
      <c r="D3918" t="s">
        <v>47</v>
      </c>
      <c r="E3918" s="1">
        <v>23</v>
      </c>
      <c r="F3918" t="str">
        <f t="shared" si="61"/>
        <v>Aggregate1-in-2May Monthly System Peak Day30% Cycling23</v>
      </c>
      <c r="G3918">
        <v>5.7753829999999997</v>
      </c>
      <c r="H3918">
        <v>5.7753829999999997</v>
      </c>
      <c r="I3918">
        <v>65.177499999999995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1134</v>
      </c>
      <c r="P3918" t="s">
        <v>58</v>
      </c>
      <c r="Q3918" t="s">
        <v>60</v>
      </c>
      <c r="R3918" t="s">
        <v>69</v>
      </c>
    </row>
    <row r="3919" spans="1:18" x14ac:dyDescent="0.25">
      <c r="A3919" t="s">
        <v>30</v>
      </c>
      <c r="B3919" t="s">
        <v>36</v>
      </c>
      <c r="C3919" t="s">
        <v>51</v>
      </c>
      <c r="D3919" t="s">
        <v>31</v>
      </c>
      <c r="E3919" s="1">
        <v>23</v>
      </c>
      <c r="F3919" t="str">
        <f t="shared" si="61"/>
        <v>Average Per Ton1-in-2May Monthly System Peak Day50% Cycling23</v>
      </c>
      <c r="G3919">
        <v>0.37212820000000002</v>
      </c>
      <c r="H3919">
        <v>0.37212830000000002</v>
      </c>
      <c r="I3919">
        <v>65.367599999999996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3540</v>
      </c>
      <c r="P3919" t="s">
        <v>58</v>
      </c>
      <c r="Q3919" t="s">
        <v>60</v>
      </c>
      <c r="R3919" t="s">
        <v>69</v>
      </c>
    </row>
    <row r="3920" spans="1:18" x14ac:dyDescent="0.25">
      <c r="A3920" t="s">
        <v>28</v>
      </c>
      <c r="B3920" t="s">
        <v>36</v>
      </c>
      <c r="C3920" t="s">
        <v>51</v>
      </c>
      <c r="D3920" t="s">
        <v>31</v>
      </c>
      <c r="E3920" s="1">
        <v>23</v>
      </c>
      <c r="F3920" t="str">
        <f t="shared" si="61"/>
        <v>Average Per Premise1-in-2May Monthly System Peak Day50% Cycling23</v>
      </c>
      <c r="G3920">
        <v>3.1396160000000002</v>
      </c>
      <c r="H3920">
        <v>3.1396160000000002</v>
      </c>
      <c r="I3920">
        <v>65.367599999999996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3540</v>
      </c>
      <c r="P3920" t="s">
        <v>58</v>
      </c>
      <c r="Q3920" t="s">
        <v>60</v>
      </c>
      <c r="R3920" t="s">
        <v>69</v>
      </c>
    </row>
    <row r="3921" spans="1:18" x14ac:dyDescent="0.25">
      <c r="A3921" t="s">
        <v>29</v>
      </c>
      <c r="B3921" t="s">
        <v>36</v>
      </c>
      <c r="C3921" t="s">
        <v>51</v>
      </c>
      <c r="D3921" t="s">
        <v>31</v>
      </c>
      <c r="E3921" s="1">
        <v>23</v>
      </c>
      <c r="F3921" t="str">
        <f t="shared" si="61"/>
        <v>Average Per Device1-in-2May Monthly System Peak Day50% Cycling23</v>
      </c>
      <c r="G3921">
        <v>1.4265490000000001</v>
      </c>
      <c r="H3921">
        <v>1.4265490000000001</v>
      </c>
      <c r="I3921">
        <v>65.367599999999996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3540</v>
      </c>
      <c r="P3921" t="s">
        <v>58</v>
      </c>
      <c r="Q3921" t="s">
        <v>60</v>
      </c>
      <c r="R3921" t="s">
        <v>69</v>
      </c>
    </row>
    <row r="3922" spans="1:18" x14ac:dyDescent="0.25">
      <c r="A3922" t="s">
        <v>43</v>
      </c>
      <c r="B3922" t="s">
        <v>36</v>
      </c>
      <c r="C3922" t="s">
        <v>51</v>
      </c>
      <c r="D3922" t="s">
        <v>31</v>
      </c>
      <c r="E3922" s="1">
        <v>23</v>
      </c>
      <c r="F3922" t="str">
        <f t="shared" si="61"/>
        <v>Aggregate1-in-2May Monthly System Peak Day50% Cycling23</v>
      </c>
      <c r="G3922">
        <v>11.114240000000001</v>
      </c>
      <c r="H3922">
        <v>11.114240000000001</v>
      </c>
      <c r="I3922">
        <v>65.367599999999996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3540</v>
      </c>
      <c r="P3922" t="s">
        <v>58</v>
      </c>
      <c r="Q3922" t="s">
        <v>60</v>
      </c>
      <c r="R3922" t="s">
        <v>69</v>
      </c>
    </row>
    <row r="3923" spans="1:18" x14ac:dyDescent="0.25">
      <c r="A3923" t="s">
        <v>30</v>
      </c>
      <c r="B3923" t="s">
        <v>36</v>
      </c>
      <c r="C3923" t="s">
        <v>51</v>
      </c>
      <c r="D3923" t="s">
        <v>26</v>
      </c>
      <c r="E3923" s="1">
        <v>23</v>
      </c>
      <c r="F3923" t="str">
        <f t="shared" si="61"/>
        <v>Average Per Ton1-in-2May Monthly System Peak DayAll23</v>
      </c>
      <c r="G3923">
        <v>0.39354090000000003</v>
      </c>
      <c r="H3923">
        <v>0.39354090000000003</v>
      </c>
      <c r="I3923">
        <v>65.3215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4674</v>
      </c>
      <c r="P3923" t="s">
        <v>58</v>
      </c>
      <c r="Q3923" t="s">
        <v>60</v>
      </c>
    </row>
    <row r="3924" spans="1:18" x14ac:dyDescent="0.25">
      <c r="A3924" t="s">
        <v>28</v>
      </c>
      <c r="B3924" t="s">
        <v>36</v>
      </c>
      <c r="C3924" t="s">
        <v>51</v>
      </c>
      <c r="D3924" t="s">
        <v>26</v>
      </c>
      <c r="E3924" s="1">
        <v>23</v>
      </c>
      <c r="F3924" t="str">
        <f t="shared" si="61"/>
        <v>Average Per Premise1-in-2May Monthly System Peak DayAll23</v>
      </c>
      <c r="G3924">
        <v>3.5709330000000001</v>
      </c>
      <c r="H3924">
        <v>3.5709339999999998</v>
      </c>
      <c r="I3924">
        <v>65.3215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4674</v>
      </c>
      <c r="P3924" t="s">
        <v>58</v>
      </c>
      <c r="Q3924" t="s">
        <v>60</v>
      </c>
    </row>
    <row r="3925" spans="1:18" x14ac:dyDescent="0.25">
      <c r="A3925" t="s">
        <v>29</v>
      </c>
      <c r="B3925" t="s">
        <v>36</v>
      </c>
      <c r="C3925" t="s">
        <v>51</v>
      </c>
      <c r="D3925" t="s">
        <v>26</v>
      </c>
      <c r="E3925" s="1">
        <v>23</v>
      </c>
      <c r="F3925" t="str">
        <f t="shared" si="61"/>
        <v>Average Per Device1-in-2May Monthly System Peak DayAll23</v>
      </c>
      <c r="G3925">
        <v>1.5126470000000001</v>
      </c>
      <c r="H3925">
        <v>1.5126470000000001</v>
      </c>
      <c r="I3925">
        <v>65.3215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4674</v>
      </c>
      <c r="P3925" t="s">
        <v>58</v>
      </c>
      <c r="Q3925" t="s">
        <v>60</v>
      </c>
    </row>
    <row r="3926" spans="1:18" x14ac:dyDescent="0.25">
      <c r="A3926" t="s">
        <v>43</v>
      </c>
      <c r="B3926" t="s">
        <v>36</v>
      </c>
      <c r="C3926" t="s">
        <v>51</v>
      </c>
      <c r="D3926" t="s">
        <v>26</v>
      </c>
      <c r="E3926" s="1">
        <v>23</v>
      </c>
      <c r="F3926" t="str">
        <f t="shared" si="61"/>
        <v>Aggregate1-in-2May Monthly System Peak DayAll23</v>
      </c>
      <c r="G3926">
        <v>16.690539999999999</v>
      </c>
      <c r="H3926">
        <v>16.690539999999999</v>
      </c>
      <c r="I3926">
        <v>65.3215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4674</v>
      </c>
      <c r="P3926" t="s">
        <v>58</v>
      </c>
      <c r="Q3926" t="s">
        <v>60</v>
      </c>
    </row>
    <row r="3927" spans="1:18" x14ac:dyDescent="0.25">
      <c r="A3927" t="s">
        <v>30</v>
      </c>
      <c r="B3927" t="s">
        <v>36</v>
      </c>
      <c r="C3927" t="s">
        <v>52</v>
      </c>
      <c r="D3927" t="s">
        <v>47</v>
      </c>
      <c r="E3927" s="1">
        <v>23</v>
      </c>
      <c r="F3927" t="str">
        <f t="shared" si="61"/>
        <v>Average Per Ton1-in-2October Monthly System Peak Day30% Cycling23</v>
      </c>
      <c r="G3927">
        <v>0.47718529999999998</v>
      </c>
      <c r="H3927">
        <v>0.47718529999999998</v>
      </c>
      <c r="I3927">
        <v>66.206000000000003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1134</v>
      </c>
      <c r="P3927" t="s">
        <v>58</v>
      </c>
      <c r="Q3927" t="s">
        <v>60</v>
      </c>
      <c r="R3927" t="s">
        <v>70</v>
      </c>
    </row>
    <row r="3928" spans="1:18" x14ac:dyDescent="0.25">
      <c r="A3928" t="s">
        <v>28</v>
      </c>
      <c r="B3928" t="s">
        <v>36</v>
      </c>
      <c r="C3928" t="s">
        <v>52</v>
      </c>
      <c r="D3928" t="s">
        <v>47</v>
      </c>
      <c r="E3928" s="1">
        <v>23</v>
      </c>
      <c r="F3928" t="str">
        <f t="shared" si="61"/>
        <v>Average Per Premise1-in-2October Monthly System Peak Day30% Cycling23</v>
      </c>
      <c r="G3928">
        <v>5.2787050000000004</v>
      </c>
      <c r="H3928">
        <v>5.2787050000000004</v>
      </c>
      <c r="I3928">
        <v>66.206000000000003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1134</v>
      </c>
      <c r="P3928" t="s">
        <v>58</v>
      </c>
      <c r="Q3928" t="s">
        <v>60</v>
      </c>
      <c r="R3928" t="s">
        <v>70</v>
      </c>
    </row>
    <row r="3929" spans="1:18" x14ac:dyDescent="0.25">
      <c r="A3929" t="s">
        <v>29</v>
      </c>
      <c r="B3929" t="s">
        <v>36</v>
      </c>
      <c r="C3929" t="s">
        <v>52</v>
      </c>
      <c r="D3929" t="s">
        <v>47</v>
      </c>
      <c r="E3929" s="1">
        <v>23</v>
      </c>
      <c r="F3929" t="str">
        <f t="shared" si="61"/>
        <v>Average Per Device1-in-2October Monthly System Peak Day30% Cycling23</v>
      </c>
      <c r="G3929">
        <v>1.8458380000000001</v>
      </c>
      <c r="H3929">
        <v>1.8458380000000001</v>
      </c>
      <c r="I3929">
        <v>66.206000000000003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1134</v>
      </c>
      <c r="P3929" t="s">
        <v>58</v>
      </c>
      <c r="Q3929" t="s">
        <v>60</v>
      </c>
      <c r="R3929" t="s">
        <v>70</v>
      </c>
    </row>
    <row r="3930" spans="1:18" x14ac:dyDescent="0.25">
      <c r="A3930" t="s">
        <v>43</v>
      </c>
      <c r="B3930" t="s">
        <v>36</v>
      </c>
      <c r="C3930" t="s">
        <v>52</v>
      </c>
      <c r="D3930" t="s">
        <v>47</v>
      </c>
      <c r="E3930" s="1">
        <v>23</v>
      </c>
      <c r="F3930" t="str">
        <f t="shared" si="61"/>
        <v>Aggregate1-in-2October Monthly System Peak Day30% Cycling23</v>
      </c>
      <c r="G3930">
        <v>5.9860519999999999</v>
      </c>
      <c r="H3930">
        <v>5.9860519999999999</v>
      </c>
      <c r="I3930">
        <v>66.206000000000003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1134</v>
      </c>
      <c r="P3930" t="s">
        <v>58</v>
      </c>
      <c r="Q3930" t="s">
        <v>60</v>
      </c>
      <c r="R3930" t="s">
        <v>70</v>
      </c>
    </row>
    <row r="3931" spans="1:18" x14ac:dyDescent="0.25">
      <c r="A3931" t="s">
        <v>30</v>
      </c>
      <c r="B3931" t="s">
        <v>36</v>
      </c>
      <c r="C3931" t="s">
        <v>52</v>
      </c>
      <c r="D3931" t="s">
        <v>31</v>
      </c>
      <c r="E3931" s="1">
        <v>23</v>
      </c>
      <c r="F3931" t="str">
        <f t="shared" si="61"/>
        <v>Average Per Ton1-in-2October Monthly System Peak Day50% Cycling23</v>
      </c>
      <c r="G3931">
        <v>0.40425800000000001</v>
      </c>
      <c r="H3931">
        <v>0.4042579</v>
      </c>
      <c r="I3931">
        <v>66.614400000000003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3540</v>
      </c>
      <c r="P3931" t="s">
        <v>58</v>
      </c>
      <c r="Q3931" t="s">
        <v>60</v>
      </c>
      <c r="R3931" t="s">
        <v>70</v>
      </c>
    </row>
    <row r="3932" spans="1:18" x14ac:dyDescent="0.25">
      <c r="A3932" t="s">
        <v>28</v>
      </c>
      <c r="B3932" t="s">
        <v>36</v>
      </c>
      <c r="C3932" t="s">
        <v>52</v>
      </c>
      <c r="D3932" t="s">
        <v>31</v>
      </c>
      <c r="E3932" s="1">
        <v>23</v>
      </c>
      <c r="F3932" t="str">
        <f t="shared" si="61"/>
        <v>Average Per Premise1-in-2October Monthly System Peak Day50% Cycling23</v>
      </c>
      <c r="G3932">
        <v>3.4106920000000001</v>
      </c>
      <c r="H3932">
        <v>3.4106920000000001</v>
      </c>
      <c r="I3932">
        <v>66.614400000000003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3540</v>
      </c>
      <c r="P3932" t="s">
        <v>58</v>
      </c>
      <c r="Q3932" t="s">
        <v>60</v>
      </c>
      <c r="R3932" t="s">
        <v>70</v>
      </c>
    </row>
    <row r="3933" spans="1:18" x14ac:dyDescent="0.25">
      <c r="A3933" t="s">
        <v>29</v>
      </c>
      <c r="B3933" t="s">
        <v>36</v>
      </c>
      <c r="C3933" t="s">
        <v>52</v>
      </c>
      <c r="D3933" t="s">
        <v>31</v>
      </c>
      <c r="E3933" s="1">
        <v>23</v>
      </c>
      <c r="F3933" t="str">
        <f t="shared" si="61"/>
        <v>Average Per Device1-in-2October Monthly System Peak Day50% Cycling23</v>
      </c>
      <c r="G3933">
        <v>1.5497179999999999</v>
      </c>
      <c r="H3933">
        <v>1.5497179999999999</v>
      </c>
      <c r="I3933">
        <v>66.614400000000003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3540</v>
      </c>
      <c r="P3933" t="s">
        <v>58</v>
      </c>
      <c r="Q3933" t="s">
        <v>60</v>
      </c>
      <c r="R3933" t="s">
        <v>70</v>
      </c>
    </row>
    <row r="3934" spans="1:18" x14ac:dyDescent="0.25">
      <c r="A3934" t="s">
        <v>43</v>
      </c>
      <c r="B3934" t="s">
        <v>36</v>
      </c>
      <c r="C3934" t="s">
        <v>52</v>
      </c>
      <c r="D3934" t="s">
        <v>31</v>
      </c>
      <c r="E3934" s="1">
        <v>23</v>
      </c>
      <c r="F3934" t="str">
        <f t="shared" si="61"/>
        <v>Aggregate1-in-2October Monthly System Peak Day50% Cycling23</v>
      </c>
      <c r="G3934">
        <v>12.07385</v>
      </c>
      <c r="H3934">
        <v>12.07385</v>
      </c>
      <c r="I3934">
        <v>66.614400000000003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3540</v>
      </c>
      <c r="P3934" t="s">
        <v>58</v>
      </c>
      <c r="Q3934" t="s">
        <v>60</v>
      </c>
      <c r="R3934" t="s">
        <v>70</v>
      </c>
    </row>
    <row r="3935" spans="1:18" x14ac:dyDescent="0.25">
      <c r="A3935" t="s">
        <v>30</v>
      </c>
      <c r="B3935" t="s">
        <v>36</v>
      </c>
      <c r="C3935" t="s">
        <v>52</v>
      </c>
      <c r="D3935" t="s">
        <v>26</v>
      </c>
      <c r="E3935" s="1">
        <v>23</v>
      </c>
      <c r="F3935" t="str">
        <f t="shared" si="61"/>
        <v>Average Per Ton1-in-2October Monthly System Peak DayAll23</v>
      </c>
      <c r="G3935">
        <v>0.42195009999999999</v>
      </c>
      <c r="H3935">
        <v>0.42195009999999999</v>
      </c>
      <c r="I3935">
        <v>66.515299999999996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4674</v>
      </c>
      <c r="P3935" t="s">
        <v>58</v>
      </c>
      <c r="Q3935" t="s">
        <v>60</v>
      </c>
    </row>
    <row r="3936" spans="1:18" x14ac:dyDescent="0.25">
      <c r="A3936" t="s">
        <v>28</v>
      </c>
      <c r="B3936" t="s">
        <v>36</v>
      </c>
      <c r="C3936" t="s">
        <v>52</v>
      </c>
      <c r="D3936" t="s">
        <v>26</v>
      </c>
      <c r="E3936" s="1">
        <v>23</v>
      </c>
      <c r="F3936" t="str">
        <f t="shared" si="61"/>
        <v>Average Per Premise1-in-2October Monthly System Peak DayAll23</v>
      </c>
      <c r="G3936">
        <v>3.8287149999999999</v>
      </c>
      <c r="H3936">
        <v>3.8287140000000002</v>
      </c>
      <c r="I3936">
        <v>66.515299999999996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4674</v>
      </c>
      <c r="P3936" t="s">
        <v>58</v>
      </c>
      <c r="Q3936" t="s">
        <v>60</v>
      </c>
    </row>
    <row r="3937" spans="1:18" x14ac:dyDescent="0.25">
      <c r="A3937" t="s">
        <v>29</v>
      </c>
      <c r="B3937" t="s">
        <v>36</v>
      </c>
      <c r="C3937" t="s">
        <v>52</v>
      </c>
      <c r="D3937" t="s">
        <v>26</v>
      </c>
      <c r="E3937" s="1">
        <v>23</v>
      </c>
      <c r="F3937" t="str">
        <f t="shared" si="61"/>
        <v>Average Per Device1-in-2October Monthly System Peak DayAll23</v>
      </c>
      <c r="G3937">
        <v>1.6218429999999999</v>
      </c>
      <c r="H3937">
        <v>1.6218429999999999</v>
      </c>
      <c r="I3937">
        <v>66.515299999999996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4674</v>
      </c>
      <c r="P3937" t="s">
        <v>58</v>
      </c>
      <c r="Q3937" t="s">
        <v>60</v>
      </c>
    </row>
    <row r="3938" spans="1:18" x14ac:dyDescent="0.25">
      <c r="A3938" t="s">
        <v>43</v>
      </c>
      <c r="B3938" t="s">
        <v>36</v>
      </c>
      <c r="C3938" t="s">
        <v>52</v>
      </c>
      <c r="D3938" t="s">
        <v>26</v>
      </c>
      <c r="E3938" s="1">
        <v>23</v>
      </c>
      <c r="F3938" t="str">
        <f t="shared" si="61"/>
        <v>Aggregate1-in-2October Monthly System Peak DayAll23</v>
      </c>
      <c r="G3938">
        <v>17.895409999999998</v>
      </c>
      <c r="H3938">
        <v>17.895409999999998</v>
      </c>
      <c r="I3938">
        <v>66.515299999999996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4674</v>
      </c>
      <c r="P3938" t="s">
        <v>58</v>
      </c>
      <c r="Q3938" t="s">
        <v>60</v>
      </c>
    </row>
    <row r="3939" spans="1:18" x14ac:dyDescent="0.25">
      <c r="A3939" t="s">
        <v>30</v>
      </c>
      <c r="B3939" t="s">
        <v>36</v>
      </c>
      <c r="C3939" t="s">
        <v>53</v>
      </c>
      <c r="D3939" t="s">
        <v>47</v>
      </c>
      <c r="E3939" s="1">
        <v>23</v>
      </c>
      <c r="F3939" t="str">
        <f t="shared" si="61"/>
        <v>Average Per Ton1-in-2September Monthly System Peak Day30% Cycling23</v>
      </c>
      <c r="G3939">
        <v>0.50122029999999995</v>
      </c>
      <c r="H3939">
        <v>0.50122029999999995</v>
      </c>
      <c r="I3939">
        <v>74.2834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1134</v>
      </c>
      <c r="P3939" t="s">
        <v>58</v>
      </c>
      <c r="Q3939" t="s">
        <v>60</v>
      </c>
      <c r="R3939" t="s">
        <v>71</v>
      </c>
    </row>
    <row r="3940" spans="1:18" x14ac:dyDescent="0.25">
      <c r="A3940" t="s">
        <v>28</v>
      </c>
      <c r="B3940" t="s">
        <v>36</v>
      </c>
      <c r="C3940" t="s">
        <v>53</v>
      </c>
      <c r="D3940" t="s">
        <v>47</v>
      </c>
      <c r="E3940" s="1">
        <v>23</v>
      </c>
      <c r="F3940" t="str">
        <f t="shared" si="61"/>
        <v>Average Per Premise1-in-2September Monthly System Peak Day30% Cycling23</v>
      </c>
      <c r="G3940">
        <v>5.5445840000000004</v>
      </c>
      <c r="H3940">
        <v>5.5445840000000004</v>
      </c>
      <c r="I3940">
        <v>74.2834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1134</v>
      </c>
      <c r="P3940" t="s">
        <v>58</v>
      </c>
      <c r="Q3940" t="s">
        <v>60</v>
      </c>
      <c r="R3940" t="s">
        <v>71</v>
      </c>
    </row>
    <row r="3941" spans="1:18" x14ac:dyDescent="0.25">
      <c r="A3941" t="s">
        <v>29</v>
      </c>
      <c r="B3941" t="s">
        <v>36</v>
      </c>
      <c r="C3941" t="s">
        <v>53</v>
      </c>
      <c r="D3941" t="s">
        <v>47</v>
      </c>
      <c r="E3941" s="1">
        <v>23</v>
      </c>
      <c r="F3941" t="str">
        <f t="shared" si="61"/>
        <v>Average Per Device1-in-2September Monthly System Peak Day30% Cycling23</v>
      </c>
      <c r="G3941">
        <v>1.938809</v>
      </c>
      <c r="H3941">
        <v>1.938809</v>
      </c>
      <c r="I3941">
        <v>74.2834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1134</v>
      </c>
      <c r="P3941" t="s">
        <v>58</v>
      </c>
      <c r="Q3941" t="s">
        <v>60</v>
      </c>
      <c r="R3941" t="s">
        <v>71</v>
      </c>
    </row>
    <row r="3942" spans="1:18" x14ac:dyDescent="0.25">
      <c r="A3942" t="s">
        <v>43</v>
      </c>
      <c r="B3942" t="s">
        <v>36</v>
      </c>
      <c r="C3942" t="s">
        <v>53</v>
      </c>
      <c r="D3942" t="s">
        <v>47</v>
      </c>
      <c r="E3942" s="1">
        <v>23</v>
      </c>
      <c r="F3942" t="str">
        <f t="shared" si="61"/>
        <v>Aggregate1-in-2September Monthly System Peak Day30% Cycling23</v>
      </c>
      <c r="G3942">
        <v>6.2875589999999999</v>
      </c>
      <c r="H3942">
        <v>6.2875589999999999</v>
      </c>
      <c r="I3942">
        <v>74.2834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1134</v>
      </c>
      <c r="P3942" t="s">
        <v>58</v>
      </c>
      <c r="Q3942" t="s">
        <v>60</v>
      </c>
      <c r="R3942" t="s">
        <v>71</v>
      </c>
    </row>
    <row r="3943" spans="1:18" x14ac:dyDescent="0.25">
      <c r="A3943" t="s">
        <v>30</v>
      </c>
      <c r="B3943" t="s">
        <v>36</v>
      </c>
      <c r="C3943" t="s">
        <v>53</v>
      </c>
      <c r="D3943" t="s">
        <v>31</v>
      </c>
      <c r="E3943" s="1">
        <v>23</v>
      </c>
      <c r="F3943" t="str">
        <f t="shared" si="61"/>
        <v>Average Per Ton1-in-2September Monthly System Peak Day50% Cycling23</v>
      </c>
      <c r="G3943">
        <v>0.44885049999999999</v>
      </c>
      <c r="H3943">
        <v>0.44885049999999999</v>
      </c>
      <c r="I3943">
        <v>74.362899999999996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3540</v>
      </c>
      <c r="P3943" t="s">
        <v>58</v>
      </c>
      <c r="Q3943" t="s">
        <v>60</v>
      </c>
      <c r="R3943" t="s">
        <v>71</v>
      </c>
    </row>
    <row r="3944" spans="1:18" x14ac:dyDescent="0.25">
      <c r="A3944" t="s">
        <v>28</v>
      </c>
      <c r="B3944" t="s">
        <v>36</v>
      </c>
      <c r="C3944" t="s">
        <v>53</v>
      </c>
      <c r="D3944" t="s">
        <v>31</v>
      </c>
      <c r="E3944" s="1">
        <v>23</v>
      </c>
      <c r="F3944" t="str">
        <f t="shared" si="61"/>
        <v>Average Per Premise1-in-2September Monthly System Peak Day50% Cycling23</v>
      </c>
      <c r="G3944">
        <v>3.7869160000000002</v>
      </c>
      <c r="H3944">
        <v>3.7869160000000002</v>
      </c>
      <c r="I3944">
        <v>74.362899999999996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3540</v>
      </c>
      <c r="P3944" t="s">
        <v>58</v>
      </c>
      <c r="Q3944" t="s">
        <v>60</v>
      </c>
      <c r="R3944" t="s">
        <v>71</v>
      </c>
    </row>
    <row r="3945" spans="1:18" x14ac:dyDescent="0.25">
      <c r="A3945" t="s">
        <v>29</v>
      </c>
      <c r="B3945" t="s">
        <v>36</v>
      </c>
      <c r="C3945" t="s">
        <v>53</v>
      </c>
      <c r="D3945" t="s">
        <v>31</v>
      </c>
      <c r="E3945" s="1">
        <v>23</v>
      </c>
      <c r="F3945" t="str">
        <f t="shared" si="61"/>
        <v>Average Per Device1-in-2September Monthly System Peak Day50% Cycling23</v>
      </c>
      <c r="G3945">
        <v>1.7206630000000001</v>
      </c>
      <c r="H3945">
        <v>1.7206630000000001</v>
      </c>
      <c r="I3945">
        <v>74.362899999999996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3540</v>
      </c>
      <c r="P3945" t="s">
        <v>58</v>
      </c>
      <c r="Q3945" t="s">
        <v>60</v>
      </c>
      <c r="R3945" t="s">
        <v>71</v>
      </c>
    </row>
    <row r="3946" spans="1:18" x14ac:dyDescent="0.25">
      <c r="A3946" t="s">
        <v>43</v>
      </c>
      <c r="B3946" t="s">
        <v>36</v>
      </c>
      <c r="C3946" t="s">
        <v>53</v>
      </c>
      <c r="D3946" t="s">
        <v>31</v>
      </c>
      <c r="E3946" s="1">
        <v>23</v>
      </c>
      <c r="F3946" t="str">
        <f t="shared" si="61"/>
        <v>Aggregate1-in-2September Monthly System Peak Day50% Cycling23</v>
      </c>
      <c r="G3946">
        <v>13.40568</v>
      </c>
      <c r="H3946">
        <v>13.40568</v>
      </c>
      <c r="I3946">
        <v>74.362899999999996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3540</v>
      </c>
      <c r="P3946" t="s">
        <v>58</v>
      </c>
      <c r="Q3946" t="s">
        <v>60</v>
      </c>
      <c r="R3946" t="s">
        <v>71</v>
      </c>
    </row>
    <row r="3947" spans="1:18" x14ac:dyDescent="0.25">
      <c r="A3947" t="s">
        <v>30</v>
      </c>
      <c r="B3947" t="s">
        <v>36</v>
      </c>
      <c r="C3947" t="s">
        <v>53</v>
      </c>
      <c r="D3947" t="s">
        <v>26</v>
      </c>
      <c r="E3947" s="1">
        <v>23</v>
      </c>
      <c r="F3947" t="str">
        <f t="shared" si="61"/>
        <v>Average Per Ton1-in-2September Monthly System Peak DayAll23</v>
      </c>
      <c r="G3947">
        <v>0.4615554</v>
      </c>
      <c r="H3947">
        <v>0.4615554</v>
      </c>
      <c r="I3947">
        <v>74.343599999999995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4674</v>
      </c>
      <c r="P3947" t="s">
        <v>58</v>
      </c>
      <c r="Q3947" t="s">
        <v>60</v>
      </c>
    </row>
    <row r="3948" spans="1:18" x14ac:dyDescent="0.25">
      <c r="A3948" t="s">
        <v>28</v>
      </c>
      <c r="B3948" t="s">
        <v>36</v>
      </c>
      <c r="C3948" t="s">
        <v>53</v>
      </c>
      <c r="D3948" t="s">
        <v>26</v>
      </c>
      <c r="E3948" s="1">
        <v>23</v>
      </c>
      <c r="F3948" t="str">
        <f t="shared" si="61"/>
        <v>Average Per Premise1-in-2September Monthly System Peak DayAll23</v>
      </c>
      <c r="G3948">
        <v>4.1880870000000003</v>
      </c>
      <c r="H3948">
        <v>4.1880870000000003</v>
      </c>
      <c r="I3948">
        <v>74.343599999999995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4674</v>
      </c>
      <c r="P3948" t="s">
        <v>58</v>
      </c>
      <c r="Q3948" t="s">
        <v>60</v>
      </c>
    </row>
    <row r="3949" spans="1:18" x14ac:dyDescent="0.25">
      <c r="A3949" t="s">
        <v>29</v>
      </c>
      <c r="B3949" t="s">
        <v>36</v>
      </c>
      <c r="C3949" t="s">
        <v>53</v>
      </c>
      <c r="D3949" t="s">
        <v>26</v>
      </c>
      <c r="E3949" s="1">
        <v>23</v>
      </c>
      <c r="F3949" t="str">
        <f t="shared" si="61"/>
        <v>Average Per Device1-in-2September Monthly System Peak DayAll23</v>
      </c>
      <c r="G3949">
        <v>1.774073</v>
      </c>
      <c r="H3949">
        <v>1.774073</v>
      </c>
      <c r="I3949">
        <v>74.343599999999995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4674</v>
      </c>
      <c r="P3949" t="s">
        <v>58</v>
      </c>
      <c r="Q3949" t="s">
        <v>60</v>
      </c>
    </row>
    <row r="3950" spans="1:18" x14ac:dyDescent="0.25">
      <c r="A3950" t="s">
        <v>43</v>
      </c>
      <c r="B3950" t="s">
        <v>36</v>
      </c>
      <c r="C3950" t="s">
        <v>53</v>
      </c>
      <c r="D3950" t="s">
        <v>26</v>
      </c>
      <c r="E3950" s="1">
        <v>23</v>
      </c>
      <c r="F3950" t="str">
        <f t="shared" si="61"/>
        <v>Aggregate1-in-2September Monthly System Peak DayAll23</v>
      </c>
      <c r="G3950">
        <v>19.575119999999998</v>
      </c>
      <c r="H3950">
        <v>19.575119999999998</v>
      </c>
      <c r="I3950">
        <v>74.343599999999995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4674</v>
      </c>
      <c r="P3950" t="s">
        <v>58</v>
      </c>
      <c r="Q3950" t="s">
        <v>60</v>
      </c>
    </row>
    <row r="3951" spans="1:18" x14ac:dyDescent="0.25">
      <c r="A3951" t="s">
        <v>30</v>
      </c>
      <c r="B3951" t="s">
        <v>36</v>
      </c>
      <c r="C3951" t="s">
        <v>48</v>
      </c>
      <c r="D3951" t="s">
        <v>47</v>
      </c>
      <c r="E3951" s="1">
        <v>24</v>
      </c>
      <c r="F3951" t="str">
        <f t="shared" si="61"/>
        <v>Average Per Ton1-in-2August Monthly System Peak Day30% Cycling24</v>
      </c>
      <c r="G3951">
        <v>0.4360774</v>
      </c>
      <c r="H3951">
        <v>0.4360774</v>
      </c>
      <c r="I3951">
        <v>72.261200000000002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1134</v>
      </c>
      <c r="P3951" t="s">
        <v>58</v>
      </c>
      <c r="Q3951" t="s">
        <v>60</v>
      </c>
      <c r="R3951" t="s">
        <v>66</v>
      </c>
    </row>
    <row r="3952" spans="1:18" x14ac:dyDescent="0.25">
      <c r="A3952" t="s">
        <v>28</v>
      </c>
      <c r="B3952" t="s">
        <v>36</v>
      </c>
      <c r="C3952" t="s">
        <v>48</v>
      </c>
      <c r="D3952" t="s">
        <v>47</v>
      </c>
      <c r="E3952" s="1">
        <v>24</v>
      </c>
      <c r="F3952" t="str">
        <f t="shared" si="61"/>
        <v>Average Per Premise1-in-2August Monthly System Peak Day30% Cycling24</v>
      </c>
      <c r="G3952">
        <v>4.8239619999999999</v>
      </c>
      <c r="H3952">
        <v>4.8239619999999999</v>
      </c>
      <c r="I3952">
        <v>72.261200000000002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1134</v>
      </c>
      <c r="P3952" t="s">
        <v>58</v>
      </c>
      <c r="Q3952" t="s">
        <v>60</v>
      </c>
      <c r="R3952" t="s">
        <v>66</v>
      </c>
    </row>
    <row r="3953" spans="1:18" x14ac:dyDescent="0.25">
      <c r="A3953" t="s">
        <v>29</v>
      </c>
      <c r="B3953" t="s">
        <v>36</v>
      </c>
      <c r="C3953" t="s">
        <v>48</v>
      </c>
      <c r="D3953" t="s">
        <v>47</v>
      </c>
      <c r="E3953" s="1">
        <v>24</v>
      </c>
      <c r="F3953" t="str">
        <f t="shared" si="61"/>
        <v>Average Per Device1-in-2August Monthly System Peak Day30% Cycling24</v>
      </c>
      <c r="G3953">
        <v>1.686825</v>
      </c>
      <c r="H3953">
        <v>1.686825</v>
      </c>
      <c r="I3953">
        <v>72.261200000000002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1134</v>
      </c>
      <c r="P3953" t="s">
        <v>58</v>
      </c>
      <c r="Q3953" t="s">
        <v>60</v>
      </c>
      <c r="R3953" t="s">
        <v>66</v>
      </c>
    </row>
    <row r="3954" spans="1:18" x14ac:dyDescent="0.25">
      <c r="A3954" t="s">
        <v>43</v>
      </c>
      <c r="B3954" t="s">
        <v>36</v>
      </c>
      <c r="C3954" t="s">
        <v>48</v>
      </c>
      <c r="D3954" t="s">
        <v>47</v>
      </c>
      <c r="E3954" s="1">
        <v>24</v>
      </c>
      <c r="F3954" t="str">
        <f t="shared" si="61"/>
        <v>Aggregate1-in-2August Monthly System Peak Day30% Cycling24</v>
      </c>
      <c r="G3954">
        <v>5.4703730000000004</v>
      </c>
      <c r="H3954">
        <v>5.4703730000000004</v>
      </c>
      <c r="I3954">
        <v>72.261200000000002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1134</v>
      </c>
      <c r="P3954" t="s">
        <v>58</v>
      </c>
      <c r="Q3954" t="s">
        <v>60</v>
      </c>
      <c r="R3954" t="s">
        <v>66</v>
      </c>
    </row>
    <row r="3955" spans="1:18" x14ac:dyDescent="0.25">
      <c r="A3955" t="s">
        <v>30</v>
      </c>
      <c r="B3955" t="s">
        <v>36</v>
      </c>
      <c r="C3955" t="s">
        <v>48</v>
      </c>
      <c r="D3955" t="s">
        <v>31</v>
      </c>
      <c r="E3955" s="1">
        <v>24</v>
      </c>
      <c r="F3955" t="str">
        <f t="shared" si="61"/>
        <v>Average Per Ton1-in-2August Monthly System Peak Day50% Cycling24</v>
      </c>
      <c r="G3955">
        <v>0.40093849999999998</v>
      </c>
      <c r="H3955">
        <v>0.40093849999999998</v>
      </c>
      <c r="I3955">
        <v>72.390600000000006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3540</v>
      </c>
      <c r="P3955" t="s">
        <v>58</v>
      </c>
      <c r="Q3955" t="s">
        <v>60</v>
      </c>
      <c r="R3955" t="s">
        <v>66</v>
      </c>
    </row>
    <row r="3956" spans="1:18" x14ac:dyDescent="0.25">
      <c r="A3956" t="s">
        <v>28</v>
      </c>
      <c r="B3956" t="s">
        <v>36</v>
      </c>
      <c r="C3956" t="s">
        <v>48</v>
      </c>
      <c r="D3956" t="s">
        <v>31</v>
      </c>
      <c r="E3956" s="1">
        <v>24</v>
      </c>
      <c r="F3956" t="str">
        <f t="shared" si="61"/>
        <v>Average Per Premise1-in-2August Monthly System Peak Day50% Cycling24</v>
      </c>
      <c r="G3956">
        <v>3.3826860000000001</v>
      </c>
      <c r="H3956">
        <v>3.3826860000000001</v>
      </c>
      <c r="I3956">
        <v>72.390600000000006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3540</v>
      </c>
      <c r="P3956" t="s">
        <v>58</v>
      </c>
      <c r="Q3956" t="s">
        <v>60</v>
      </c>
      <c r="R3956" t="s">
        <v>66</v>
      </c>
    </row>
    <row r="3957" spans="1:18" x14ac:dyDescent="0.25">
      <c r="A3957" t="s">
        <v>29</v>
      </c>
      <c r="B3957" t="s">
        <v>36</v>
      </c>
      <c r="C3957" t="s">
        <v>48</v>
      </c>
      <c r="D3957" t="s">
        <v>31</v>
      </c>
      <c r="E3957" s="1">
        <v>24</v>
      </c>
      <c r="F3957" t="str">
        <f t="shared" si="61"/>
        <v>Average Per Device1-in-2August Monthly System Peak Day50% Cycling24</v>
      </c>
      <c r="G3957">
        <v>1.5369930000000001</v>
      </c>
      <c r="H3957">
        <v>1.5369930000000001</v>
      </c>
      <c r="I3957">
        <v>72.390600000000006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3540</v>
      </c>
      <c r="P3957" t="s">
        <v>58</v>
      </c>
      <c r="Q3957" t="s">
        <v>60</v>
      </c>
      <c r="R3957" t="s">
        <v>66</v>
      </c>
    </row>
    <row r="3958" spans="1:18" x14ac:dyDescent="0.25">
      <c r="A3958" t="s">
        <v>43</v>
      </c>
      <c r="B3958" t="s">
        <v>36</v>
      </c>
      <c r="C3958" t="s">
        <v>48</v>
      </c>
      <c r="D3958" t="s">
        <v>31</v>
      </c>
      <c r="E3958" s="1">
        <v>24</v>
      </c>
      <c r="F3958" t="str">
        <f t="shared" si="61"/>
        <v>Aggregate1-in-2August Monthly System Peak Day50% Cycling24</v>
      </c>
      <c r="G3958">
        <v>11.97471</v>
      </c>
      <c r="H3958">
        <v>11.97471</v>
      </c>
      <c r="I3958">
        <v>72.390600000000006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3540</v>
      </c>
      <c r="P3958" t="s">
        <v>58</v>
      </c>
      <c r="Q3958" t="s">
        <v>60</v>
      </c>
      <c r="R3958" t="s">
        <v>66</v>
      </c>
    </row>
    <row r="3959" spans="1:18" x14ac:dyDescent="0.25">
      <c r="A3959" t="s">
        <v>30</v>
      </c>
      <c r="B3959" t="s">
        <v>36</v>
      </c>
      <c r="C3959" t="s">
        <v>48</v>
      </c>
      <c r="D3959" t="s">
        <v>26</v>
      </c>
      <c r="E3959" s="1">
        <v>24</v>
      </c>
      <c r="F3959" t="str">
        <f t="shared" si="61"/>
        <v>Average Per Ton1-in-2August Monthly System Peak DayAll24</v>
      </c>
      <c r="G3959">
        <v>0.40946320000000003</v>
      </c>
      <c r="H3959">
        <v>0.40946320000000003</v>
      </c>
      <c r="I3959">
        <v>72.359300000000005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4674</v>
      </c>
      <c r="P3959" t="s">
        <v>58</v>
      </c>
      <c r="Q3959" t="s">
        <v>60</v>
      </c>
    </row>
    <row r="3960" spans="1:18" x14ac:dyDescent="0.25">
      <c r="A3960" t="s">
        <v>28</v>
      </c>
      <c r="B3960" t="s">
        <v>36</v>
      </c>
      <c r="C3960" t="s">
        <v>48</v>
      </c>
      <c r="D3960" t="s">
        <v>26</v>
      </c>
      <c r="E3960" s="1">
        <v>24</v>
      </c>
      <c r="F3960" t="str">
        <f t="shared" si="61"/>
        <v>Average Per Premise1-in-2August Monthly System Peak DayAll24</v>
      </c>
      <c r="G3960">
        <v>3.7154099999999999</v>
      </c>
      <c r="H3960">
        <v>3.7154099999999999</v>
      </c>
      <c r="I3960">
        <v>72.359300000000005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4674</v>
      </c>
      <c r="P3960" t="s">
        <v>58</v>
      </c>
      <c r="Q3960" t="s">
        <v>60</v>
      </c>
    </row>
    <row r="3961" spans="1:18" x14ac:dyDescent="0.25">
      <c r="A3961" t="s">
        <v>29</v>
      </c>
      <c r="B3961" t="s">
        <v>36</v>
      </c>
      <c r="C3961" t="s">
        <v>48</v>
      </c>
      <c r="D3961" t="s">
        <v>26</v>
      </c>
      <c r="E3961" s="1">
        <v>24</v>
      </c>
      <c r="F3961" t="str">
        <f t="shared" si="61"/>
        <v>Average Per Device1-in-2August Monthly System Peak DayAll24</v>
      </c>
      <c r="G3961">
        <v>1.573847</v>
      </c>
      <c r="H3961">
        <v>1.573847</v>
      </c>
      <c r="I3961">
        <v>72.359300000000005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4674</v>
      </c>
      <c r="P3961" t="s">
        <v>58</v>
      </c>
      <c r="Q3961" t="s">
        <v>60</v>
      </c>
    </row>
    <row r="3962" spans="1:18" x14ac:dyDescent="0.25">
      <c r="A3962" t="s">
        <v>43</v>
      </c>
      <c r="B3962" t="s">
        <v>36</v>
      </c>
      <c r="C3962" t="s">
        <v>48</v>
      </c>
      <c r="D3962" t="s">
        <v>26</v>
      </c>
      <c r="E3962" s="1">
        <v>24</v>
      </c>
      <c r="F3962" t="str">
        <f t="shared" si="61"/>
        <v>Aggregate1-in-2August Monthly System Peak DayAll24</v>
      </c>
      <c r="G3962">
        <v>17.365819999999999</v>
      </c>
      <c r="H3962">
        <v>17.365819999999999</v>
      </c>
      <c r="I3962">
        <v>72.359300000000005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4674</v>
      </c>
      <c r="P3962" t="s">
        <v>58</v>
      </c>
      <c r="Q3962" t="s">
        <v>60</v>
      </c>
    </row>
    <row r="3963" spans="1:18" x14ac:dyDescent="0.25">
      <c r="A3963" t="s">
        <v>30</v>
      </c>
      <c r="B3963" t="s">
        <v>36</v>
      </c>
      <c r="C3963" t="s">
        <v>37</v>
      </c>
      <c r="D3963" t="s">
        <v>47</v>
      </c>
      <c r="E3963" s="1">
        <v>24</v>
      </c>
      <c r="F3963" t="str">
        <f t="shared" si="61"/>
        <v>Average Per Ton1-in-2August Typical Event Day30% Cycling24</v>
      </c>
      <c r="G3963">
        <v>0.42566300000000001</v>
      </c>
      <c r="H3963">
        <v>0.42566300000000001</v>
      </c>
      <c r="I3963">
        <v>69.822500000000005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1134</v>
      </c>
      <c r="P3963" t="s">
        <v>58</v>
      </c>
      <c r="Q3963" t="s">
        <v>60</v>
      </c>
      <c r="R3963" t="s">
        <v>66</v>
      </c>
    </row>
    <row r="3964" spans="1:18" x14ac:dyDescent="0.25">
      <c r="A3964" t="s">
        <v>28</v>
      </c>
      <c r="B3964" t="s">
        <v>36</v>
      </c>
      <c r="C3964" t="s">
        <v>37</v>
      </c>
      <c r="D3964" t="s">
        <v>47</v>
      </c>
      <c r="E3964" s="1">
        <v>24</v>
      </c>
      <c r="F3964" t="str">
        <f t="shared" si="61"/>
        <v>Average Per Premise1-in-2August Typical Event Day30% Cycling24</v>
      </c>
      <c r="G3964">
        <v>4.7087560000000002</v>
      </c>
      <c r="H3964">
        <v>4.7087560000000002</v>
      </c>
      <c r="I3964">
        <v>69.822500000000005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1134</v>
      </c>
      <c r="P3964" t="s">
        <v>58</v>
      </c>
      <c r="Q3964" t="s">
        <v>60</v>
      </c>
      <c r="R3964" t="s">
        <v>66</v>
      </c>
    </row>
    <row r="3965" spans="1:18" x14ac:dyDescent="0.25">
      <c r="A3965" t="s">
        <v>29</v>
      </c>
      <c r="B3965" t="s">
        <v>36</v>
      </c>
      <c r="C3965" t="s">
        <v>37</v>
      </c>
      <c r="D3965" t="s">
        <v>47</v>
      </c>
      <c r="E3965" s="1">
        <v>24</v>
      </c>
      <c r="F3965" t="str">
        <f t="shared" si="61"/>
        <v>Average Per Device1-in-2August Typical Event Day30% Cycling24</v>
      </c>
      <c r="G3965">
        <v>1.6465399999999999</v>
      </c>
      <c r="H3965">
        <v>1.6465399999999999</v>
      </c>
      <c r="I3965">
        <v>69.822500000000005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1134</v>
      </c>
      <c r="P3965" t="s">
        <v>58</v>
      </c>
      <c r="Q3965" t="s">
        <v>60</v>
      </c>
      <c r="R3965" t="s">
        <v>66</v>
      </c>
    </row>
    <row r="3966" spans="1:18" x14ac:dyDescent="0.25">
      <c r="A3966" t="s">
        <v>43</v>
      </c>
      <c r="B3966" t="s">
        <v>36</v>
      </c>
      <c r="C3966" t="s">
        <v>37</v>
      </c>
      <c r="D3966" t="s">
        <v>47</v>
      </c>
      <c r="E3966" s="1">
        <v>24</v>
      </c>
      <c r="F3966" t="str">
        <f t="shared" si="61"/>
        <v>Aggregate1-in-2August Typical Event Day30% Cycling24</v>
      </c>
      <c r="G3966">
        <v>5.3397290000000002</v>
      </c>
      <c r="H3966">
        <v>5.3397290000000002</v>
      </c>
      <c r="I3966">
        <v>69.822500000000005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1134</v>
      </c>
      <c r="P3966" t="s">
        <v>58</v>
      </c>
      <c r="Q3966" t="s">
        <v>60</v>
      </c>
      <c r="R3966" t="s">
        <v>66</v>
      </c>
    </row>
    <row r="3967" spans="1:18" x14ac:dyDescent="0.25">
      <c r="A3967" t="s">
        <v>30</v>
      </c>
      <c r="B3967" t="s">
        <v>36</v>
      </c>
      <c r="C3967" t="s">
        <v>37</v>
      </c>
      <c r="D3967" t="s">
        <v>31</v>
      </c>
      <c r="E3967" s="1">
        <v>24</v>
      </c>
      <c r="F3967" t="str">
        <f t="shared" si="61"/>
        <v>Average Per Ton1-in-2August Typical Event Day50% Cycling24</v>
      </c>
      <c r="G3967">
        <v>0.37954450000000001</v>
      </c>
      <c r="H3967">
        <v>0.37954450000000001</v>
      </c>
      <c r="I3967">
        <v>69.997100000000003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3540</v>
      </c>
      <c r="P3967" t="s">
        <v>58</v>
      </c>
      <c r="Q3967" t="s">
        <v>60</v>
      </c>
      <c r="R3967" t="s">
        <v>66</v>
      </c>
    </row>
    <row r="3968" spans="1:18" x14ac:dyDescent="0.25">
      <c r="A3968" t="s">
        <v>28</v>
      </c>
      <c r="B3968" t="s">
        <v>36</v>
      </c>
      <c r="C3968" t="s">
        <v>37</v>
      </c>
      <c r="D3968" t="s">
        <v>31</v>
      </c>
      <c r="E3968" s="1">
        <v>24</v>
      </c>
      <c r="F3968" t="str">
        <f t="shared" si="61"/>
        <v>Average Per Premise1-in-2August Typical Event Day50% Cycling24</v>
      </c>
      <c r="G3968">
        <v>3.2021860000000002</v>
      </c>
      <c r="H3968">
        <v>3.2021860000000002</v>
      </c>
      <c r="I3968">
        <v>69.997100000000003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3540</v>
      </c>
      <c r="P3968" t="s">
        <v>58</v>
      </c>
      <c r="Q3968" t="s">
        <v>60</v>
      </c>
      <c r="R3968" t="s">
        <v>66</v>
      </c>
    </row>
    <row r="3969" spans="1:18" x14ac:dyDescent="0.25">
      <c r="A3969" t="s">
        <v>29</v>
      </c>
      <c r="B3969" t="s">
        <v>36</v>
      </c>
      <c r="C3969" t="s">
        <v>37</v>
      </c>
      <c r="D3969" t="s">
        <v>31</v>
      </c>
      <c r="E3969" s="1">
        <v>24</v>
      </c>
      <c r="F3969" t="str">
        <f t="shared" si="61"/>
        <v>Average Per Device1-in-2August Typical Event Day50% Cycling24</v>
      </c>
      <c r="G3969">
        <v>1.454979</v>
      </c>
      <c r="H3969">
        <v>1.454979</v>
      </c>
      <c r="I3969">
        <v>69.997100000000003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3540</v>
      </c>
      <c r="P3969" t="s">
        <v>58</v>
      </c>
      <c r="Q3969" t="s">
        <v>60</v>
      </c>
      <c r="R3969" t="s">
        <v>66</v>
      </c>
    </row>
    <row r="3970" spans="1:18" x14ac:dyDescent="0.25">
      <c r="A3970" t="s">
        <v>43</v>
      </c>
      <c r="B3970" t="s">
        <v>36</v>
      </c>
      <c r="C3970" t="s">
        <v>37</v>
      </c>
      <c r="D3970" t="s">
        <v>31</v>
      </c>
      <c r="E3970" s="1">
        <v>24</v>
      </c>
      <c r="F3970" t="str">
        <f t="shared" si="61"/>
        <v>Aggregate1-in-2August Typical Event Day50% Cycling24</v>
      </c>
      <c r="G3970">
        <v>11.335739999999999</v>
      </c>
      <c r="H3970">
        <v>11.335739999999999</v>
      </c>
      <c r="I3970">
        <v>69.997100000000003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3540</v>
      </c>
      <c r="P3970" t="s">
        <v>58</v>
      </c>
      <c r="Q3970" t="s">
        <v>60</v>
      </c>
      <c r="R3970" t="s">
        <v>66</v>
      </c>
    </row>
    <row r="3971" spans="1:18" x14ac:dyDescent="0.25">
      <c r="A3971" t="s">
        <v>30</v>
      </c>
      <c r="B3971" t="s">
        <v>36</v>
      </c>
      <c r="C3971" t="s">
        <v>37</v>
      </c>
      <c r="D3971" t="s">
        <v>26</v>
      </c>
      <c r="E3971" s="1">
        <v>24</v>
      </c>
      <c r="F3971" t="str">
        <f t="shared" ref="F3971:F4034" si="62">CONCATENATE(A3971,B3971,C3971,D3971,E3971)</f>
        <v>Average Per Ton1-in-2August Typical Event DayAll24</v>
      </c>
      <c r="G3971">
        <v>0.39073279999999999</v>
      </c>
      <c r="H3971">
        <v>0.39073279999999999</v>
      </c>
      <c r="I3971">
        <v>69.954700000000003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4674</v>
      </c>
      <c r="P3971" t="s">
        <v>58</v>
      </c>
      <c r="Q3971" t="s">
        <v>60</v>
      </c>
    </row>
    <row r="3972" spans="1:18" x14ac:dyDescent="0.25">
      <c r="A3972" t="s">
        <v>28</v>
      </c>
      <c r="B3972" t="s">
        <v>36</v>
      </c>
      <c r="C3972" t="s">
        <v>37</v>
      </c>
      <c r="D3972" t="s">
        <v>26</v>
      </c>
      <c r="E3972" s="1">
        <v>24</v>
      </c>
      <c r="F3972" t="str">
        <f t="shared" si="62"/>
        <v>Average Per Premise1-in-2August Typical Event DayAll24</v>
      </c>
      <c r="G3972">
        <v>3.5454530000000002</v>
      </c>
      <c r="H3972">
        <v>3.5454530000000002</v>
      </c>
      <c r="I3972">
        <v>69.954700000000003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4674</v>
      </c>
      <c r="P3972" t="s">
        <v>58</v>
      </c>
      <c r="Q3972" t="s">
        <v>60</v>
      </c>
    </row>
    <row r="3973" spans="1:18" x14ac:dyDescent="0.25">
      <c r="A3973" t="s">
        <v>29</v>
      </c>
      <c r="B3973" t="s">
        <v>36</v>
      </c>
      <c r="C3973" t="s">
        <v>37</v>
      </c>
      <c r="D3973" t="s">
        <v>26</v>
      </c>
      <c r="E3973" s="1">
        <v>24</v>
      </c>
      <c r="F3973" t="str">
        <f t="shared" si="62"/>
        <v>Average Per Device1-in-2August Typical Event DayAll24</v>
      </c>
      <c r="G3973">
        <v>1.5018530000000001</v>
      </c>
      <c r="H3973">
        <v>1.5018530000000001</v>
      </c>
      <c r="I3973">
        <v>69.954700000000003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4674</v>
      </c>
      <c r="P3973" t="s">
        <v>58</v>
      </c>
      <c r="Q3973" t="s">
        <v>60</v>
      </c>
    </row>
    <row r="3974" spans="1:18" x14ac:dyDescent="0.25">
      <c r="A3974" t="s">
        <v>43</v>
      </c>
      <c r="B3974" t="s">
        <v>36</v>
      </c>
      <c r="C3974" t="s">
        <v>37</v>
      </c>
      <c r="D3974" t="s">
        <v>26</v>
      </c>
      <c r="E3974" s="1">
        <v>24</v>
      </c>
      <c r="F3974" t="str">
        <f t="shared" si="62"/>
        <v>Aggregate1-in-2August Typical Event DayAll24</v>
      </c>
      <c r="G3974">
        <v>16.571449999999999</v>
      </c>
      <c r="H3974">
        <v>16.571449999999999</v>
      </c>
      <c r="I3974">
        <v>69.954700000000003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4674</v>
      </c>
      <c r="P3974" t="s">
        <v>58</v>
      </c>
      <c r="Q3974" t="s">
        <v>60</v>
      </c>
    </row>
    <row r="3975" spans="1:18" x14ac:dyDescent="0.25">
      <c r="A3975" t="s">
        <v>30</v>
      </c>
      <c r="B3975" t="s">
        <v>36</v>
      </c>
      <c r="C3975" t="s">
        <v>49</v>
      </c>
      <c r="D3975" t="s">
        <v>47</v>
      </c>
      <c r="E3975" s="1">
        <v>24</v>
      </c>
      <c r="F3975" t="str">
        <f t="shared" si="62"/>
        <v>Average Per Ton1-in-2July Monthly System Peak Day30% Cycling24</v>
      </c>
      <c r="G3975">
        <v>0.42373539999999998</v>
      </c>
      <c r="H3975">
        <v>0.42373539999999998</v>
      </c>
      <c r="I3975">
        <v>70.041200000000003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1134</v>
      </c>
      <c r="P3975" t="s">
        <v>58</v>
      </c>
      <c r="Q3975" t="s">
        <v>60</v>
      </c>
      <c r="R3975" t="s">
        <v>67</v>
      </c>
    </row>
    <row r="3976" spans="1:18" x14ac:dyDescent="0.25">
      <c r="A3976" t="s">
        <v>28</v>
      </c>
      <c r="B3976" t="s">
        <v>36</v>
      </c>
      <c r="C3976" t="s">
        <v>49</v>
      </c>
      <c r="D3976" t="s">
        <v>47</v>
      </c>
      <c r="E3976" s="1">
        <v>24</v>
      </c>
      <c r="F3976" t="str">
        <f t="shared" si="62"/>
        <v>Average Per Premise1-in-2July Monthly System Peak Day30% Cycling24</v>
      </c>
      <c r="G3976">
        <v>4.6874330000000004</v>
      </c>
      <c r="H3976">
        <v>4.6874330000000004</v>
      </c>
      <c r="I3976">
        <v>70.041200000000003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1134</v>
      </c>
      <c r="P3976" t="s">
        <v>58</v>
      </c>
      <c r="Q3976" t="s">
        <v>60</v>
      </c>
      <c r="R3976" t="s">
        <v>67</v>
      </c>
    </row>
    <row r="3977" spans="1:18" x14ac:dyDescent="0.25">
      <c r="A3977" t="s">
        <v>29</v>
      </c>
      <c r="B3977" t="s">
        <v>36</v>
      </c>
      <c r="C3977" t="s">
        <v>49</v>
      </c>
      <c r="D3977" t="s">
        <v>47</v>
      </c>
      <c r="E3977" s="1">
        <v>24</v>
      </c>
      <c r="F3977" t="str">
        <f t="shared" si="62"/>
        <v>Average Per Device1-in-2July Monthly System Peak Day30% Cycling24</v>
      </c>
      <c r="G3977">
        <v>1.639084</v>
      </c>
      <c r="H3977">
        <v>1.639084</v>
      </c>
      <c r="I3977">
        <v>70.041200000000003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1134</v>
      </c>
      <c r="P3977" t="s">
        <v>58</v>
      </c>
      <c r="Q3977" t="s">
        <v>60</v>
      </c>
      <c r="R3977" t="s">
        <v>67</v>
      </c>
    </row>
    <row r="3978" spans="1:18" x14ac:dyDescent="0.25">
      <c r="A3978" t="s">
        <v>43</v>
      </c>
      <c r="B3978" t="s">
        <v>36</v>
      </c>
      <c r="C3978" t="s">
        <v>49</v>
      </c>
      <c r="D3978" t="s">
        <v>47</v>
      </c>
      <c r="E3978" s="1">
        <v>24</v>
      </c>
      <c r="F3978" t="str">
        <f t="shared" si="62"/>
        <v>Aggregate1-in-2July Monthly System Peak Day30% Cycling24</v>
      </c>
      <c r="G3978">
        <v>5.3155489999999999</v>
      </c>
      <c r="H3978">
        <v>5.3155489999999999</v>
      </c>
      <c r="I3978">
        <v>70.041200000000003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1134</v>
      </c>
      <c r="P3978" t="s">
        <v>58</v>
      </c>
      <c r="Q3978" t="s">
        <v>60</v>
      </c>
      <c r="R3978" t="s">
        <v>67</v>
      </c>
    </row>
    <row r="3979" spans="1:18" x14ac:dyDescent="0.25">
      <c r="A3979" t="s">
        <v>30</v>
      </c>
      <c r="B3979" t="s">
        <v>36</v>
      </c>
      <c r="C3979" t="s">
        <v>49</v>
      </c>
      <c r="D3979" t="s">
        <v>31</v>
      </c>
      <c r="E3979" s="1">
        <v>24</v>
      </c>
      <c r="F3979" t="str">
        <f t="shared" si="62"/>
        <v>Average Per Ton1-in-2July Monthly System Peak Day50% Cycling24</v>
      </c>
      <c r="G3979">
        <v>0.3748399</v>
      </c>
      <c r="H3979">
        <v>0.3748399</v>
      </c>
      <c r="I3979">
        <v>70.122900000000001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3540</v>
      </c>
      <c r="P3979" t="s">
        <v>58</v>
      </c>
      <c r="Q3979" t="s">
        <v>60</v>
      </c>
      <c r="R3979" t="s">
        <v>67</v>
      </c>
    </row>
    <row r="3980" spans="1:18" x14ac:dyDescent="0.25">
      <c r="A3980" t="s">
        <v>28</v>
      </c>
      <c r="B3980" t="s">
        <v>36</v>
      </c>
      <c r="C3980" t="s">
        <v>49</v>
      </c>
      <c r="D3980" t="s">
        <v>31</v>
      </c>
      <c r="E3980" s="1">
        <v>24</v>
      </c>
      <c r="F3980" t="str">
        <f t="shared" si="62"/>
        <v>Average Per Premise1-in-2July Monthly System Peak Day50% Cycling24</v>
      </c>
      <c r="G3980">
        <v>3.1624949999999998</v>
      </c>
      <c r="H3980">
        <v>3.1624949999999998</v>
      </c>
      <c r="I3980">
        <v>70.122900000000001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3540</v>
      </c>
      <c r="P3980" t="s">
        <v>58</v>
      </c>
      <c r="Q3980" t="s">
        <v>60</v>
      </c>
      <c r="R3980" t="s">
        <v>67</v>
      </c>
    </row>
    <row r="3981" spans="1:18" x14ac:dyDescent="0.25">
      <c r="A3981" t="s">
        <v>29</v>
      </c>
      <c r="B3981" t="s">
        <v>36</v>
      </c>
      <c r="C3981" t="s">
        <v>49</v>
      </c>
      <c r="D3981" t="s">
        <v>31</v>
      </c>
      <c r="E3981" s="1">
        <v>24</v>
      </c>
      <c r="F3981" t="str">
        <f t="shared" si="62"/>
        <v>Average Per Device1-in-2July Monthly System Peak Day50% Cycling24</v>
      </c>
      <c r="G3981">
        <v>1.436944</v>
      </c>
      <c r="H3981">
        <v>1.436944</v>
      </c>
      <c r="I3981">
        <v>70.122900000000001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3540</v>
      </c>
      <c r="P3981" t="s">
        <v>58</v>
      </c>
      <c r="Q3981" t="s">
        <v>60</v>
      </c>
      <c r="R3981" t="s">
        <v>67</v>
      </c>
    </row>
    <row r="3982" spans="1:18" x14ac:dyDescent="0.25">
      <c r="A3982" t="s">
        <v>43</v>
      </c>
      <c r="B3982" t="s">
        <v>36</v>
      </c>
      <c r="C3982" t="s">
        <v>49</v>
      </c>
      <c r="D3982" t="s">
        <v>31</v>
      </c>
      <c r="E3982" s="1">
        <v>24</v>
      </c>
      <c r="F3982" t="str">
        <f t="shared" si="62"/>
        <v>Aggregate1-in-2July Monthly System Peak Day50% Cycling24</v>
      </c>
      <c r="G3982">
        <v>11.19523</v>
      </c>
      <c r="H3982">
        <v>11.19523</v>
      </c>
      <c r="I3982">
        <v>70.122900000000001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3540</v>
      </c>
      <c r="P3982" t="s">
        <v>58</v>
      </c>
      <c r="Q3982" t="s">
        <v>60</v>
      </c>
      <c r="R3982" t="s">
        <v>67</v>
      </c>
    </row>
    <row r="3983" spans="1:18" x14ac:dyDescent="0.25">
      <c r="A3983" t="s">
        <v>30</v>
      </c>
      <c r="B3983" t="s">
        <v>36</v>
      </c>
      <c r="C3983" t="s">
        <v>49</v>
      </c>
      <c r="D3983" t="s">
        <v>26</v>
      </c>
      <c r="E3983" s="1">
        <v>24</v>
      </c>
      <c r="F3983" t="str">
        <f t="shared" si="62"/>
        <v>Average Per Ton1-in-2July Monthly System Peak DayAll24</v>
      </c>
      <c r="G3983">
        <v>0.38670199999999999</v>
      </c>
      <c r="H3983">
        <v>0.38670199999999999</v>
      </c>
      <c r="I3983">
        <v>70.103099999999998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4674</v>
      </c>
      <c r="P3983" t="s">
        <v>58</v>
      </c>
      <c r="Q3983" t="s">
        <v>60</v>
      </c>
    </row>
    <row r="3984" spans="1:18" x14ac:dyDescent="0.25">
      <c r="A3984" t="s">
        <v>28</v>
      </c>
      <c r="B3984" t="s">
        <v>36</v>
      </c>
      <c r="C3984" t="s">
        <v>49</v>
      </c>
      <c r="D3984" t="s">
        <v>26</v>
      </c>
      <c r="E3984" s="1">
        <v>24</v>
      </c>
      <c r="F3984" t="str">
        <f t="shared" si="62"/>
        <v>Average Per Premise1-in-2July Monthly System Peak DayAll24</v>
      </c>
      <c r="G3984">
        <v>3.5088780000000002</v>
      </c>
      <c r="H3984">
        <v>3.5088780000000002</v>
      </c>
      <c r="I3984">
        <v>70.103099999999998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4674</v>
      </c>
      <c r="P3984" t="s">
        <v>58</v>
      </c>
      <c r="Q3984" t="s">
        <v>60</v>
      </c>
    </row>
    <row r="3985" spans="1:18" x14ac:dyDescent="0.25">
      <c r="A3985" t="s">
        <v>29</v>
      </c>
      <c r="B3985" t="s">
        <v>36</v>
      </c>
      <c r="C3985" t="s">
        <v>49</v>
      </c>
      <c r="D3985" t="s">
        <v>26</v>
      </c>
      <c r="E3985" s="1">
        <v>24</v>
      </c>
      <c r="F3985" t="str">
        <f t="shared" si="62"/>
        <v>Average Per Device1-in-2July Monthly System Peak DayAll24</v>
      </c>
      <c r="G3985">
        <v>1.4863599999999999</v>
      </c>
      <c r="H3985">
        <v>1.4863599999999999</v>
      </c>
      <c r="I3985">
        <v>70.103099999999998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4674</v>
      </c>
      <c r="P3985" t="s">
        <v>58</v>
      </c>
      <c r="Q3985" t="s">
        <v>60</v>
      </c>
    </row>
    <row r="3986" spans="1:18" x14ac:dyDescent="0.25">
      <c r="A3986" t="s">
        <v>43</v>
      </c>
      <c r="B3986" t="s">
        <v>36</v>
      </c>
      <c r="C3986" t="s">
        <v>49</v>
      </c>
      <c r="D3986" t="s">
        <v>26</v>
      </c>
      <c r="E3986" s="1">
        <v>24</v>
      </c>
      <c r="F3986" t="str">
        <f t="shared" si="62"/>
        <v>Aggregate1-in-2July Monthly System Peak DayAll24</v>
      </c>
      <c r="G3986">
        <v>16.400500000000001</v>
      </c>
      <c r="H3986">
        <v>16.400490000000001</v>
      </c>
      <c r="I3986">
        <v>70.103099999999998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4674</v>
      </c>
      <c r="P3986" t="s">
        <v>58</v>
      </c>
      <c r="Q3986" t="s">
        <v>60</v>
      </c>
    </row>
    <row r="3987" spans="1:18" x14ac:dyDescent="0.25">
      <c r="A3987" t="s">
        <v>30</v>
      </c>
      <c r="B3987" t="s">
        <v>36</v>
      </c>
      <c r="C3987" t="s">
        <v>50</v>
      </c>
      <c r="D3987" t="s">
        <v>47</v>
      </c>
      <c r="E3987" s="1">
        <v>24</v>
      </c>
      <c r="F3987" t="str">
        <f t="shared" si="62"/>
        <v>Average Per Ton1-in-2June Monthly System Peak Day30% Cycling24</v>
      </c>
      <c r="G3987">
        <v>0.40389789999999998</v>
      </c>
      <c r="H3987">
        <v>0.40389789999999998</v>
      </c>
      <c r="I3987">
        <v>64.103099999999998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1134</v>
      </c>
      <c r="P3987" t="s">
        <v>58</v>
      </c>
      <c r="Q3987" t="s">
        <v>60</v>
      </c>
      <c r="R3987" t="s">
        <v>68</v>
      </c>
    </row>
    <row r="3988" spans="1:18" x14ac:dyDescent="0.25">
      <c r="A3988" t="s">
        <v>28</v>
      </c>
      <c r="B3988" t="s">
        <v>36</v>
      </c>
      <c r="C3988" t="s">
        <v>50</v>
      </c>
      <c r="D3988" t="s">
        <v>47</v>
      </c>
      <c r="E3988" s="1">
        <v>24</v>
      </c>
      <c r="F3988" t="str">
        <f t="shared" si="62"/>
        <v>Average Per Premise1-in-2June Monthly System Peak Day30% Cycling24</v>
      </c>
      <c r="G3988">
        <v>4.4679869999999999</v>
      </c>
      <c r="H3988">
        <v>4.4679869999999999</v>
      </c>
      <c r="I3988">
        <v>64.103099999999998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1134</v>
      </c>
      <c r="P3988" t="s">
        <v>58</v>
      </c>
      <c r="Q3988" t="s">
        <v>60</v>
      </c>
      <c r="R3988" t="s">
        <v>68</v>
      </c>
    </row>
    <row r="3989" spans="1:18" x14ac:dyDescent="0.25">
      <c r="A3989" t="s">
        <v>29</v>
      </c>
      <c r="B3989" t="s">
        <v>36</v>
      </c>
      <c r="C3989" t="s">
        <v>50</v>
      </c>
      <c r="D3989" t="s">
        <v>47</v>
      </c>
      <c r="E3989" s="1">
        <v>24</v>
      </c>
      <c r="F3989" t="str">
        <f t="shared" si="62"/>
        <v>Average Per Device1-in-2June Monthly System Peak Day30% Cycling24</v>
      </c>
      <c r="G3989">
        <v>1.562349</v>
      </c>
      <c r="H3989">
        <v>1.562349</v>
      </c>
      <c r="I3989">
        <v>64.103099999999998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1134</v>
      </c>
      <c r="P3989" t="s">
        <v>58</v>
      </c>
      <c r="Q3989" t="s">
        <v>60</v>
      </c>
      <c r="R3989" t="s">
        <v>68</v>
      </c>
    </row>
    <row r="3990" spans="1:18" x14ac:dyDescent="0.25">
      <c r="A3990" t="s">
        <v>43</v>
      </c>
      <c r="B3990" t="s">
        <v>36</v>
      </c>
      <c r="C3990" t="s">
        <v>50</v>
      </c>
      <c r="D3990" t="s">
        <v>47</v>
      </c>
      <c r="E3990" s="1">
        <v>24</v>
      </c>
      <c r="F3990" t="str">
        <f t="shared" si="62"/>
        <v>Aggregate1-in-2June Monthly System Peak Day30% Cycling24</v>
      </c>
      <c r="G3990">
        <v>5.0666969999999996</v>
      </c>
      <c r="H3990">
        <v>5.0666969999999996</v>
      </c>
      <c r="I3990">
        <v>64.103099999999998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1134</v>
      </c>
      <c r="P3990" t="s">
        <v>58</v>
      </c>
      <c r="Q3990" t="s">
        <v>60</v>
      </c>
      <c r="R3990" t="s">
        <v>68</v>
      </c>
    </row>
    <row r="3991" spans="1:18" x14ac:dyDescent="0.25">
      <c r="A3991" t="s">
        <v>30</v>
      </c>
      <c r="B3991" t="s">
        <v>36</v>
      </c>
      <c r="C3991" t="s">
        <v>50</v>
      </c>
      <c r="D3991" t="s">
        <v>31</v>
      </c>
      <c r="E3991" s="1">
        <v>24</v>
      </c>
      <c r="F3991" t="str">
        <f t="shared" si="62"/>
        <v>Average Per Ton1-in-2June Monthly System Peak Day50% Cycling24</v>
      </c>
      <c r="G3991">
        <v>0.3380088</v>
      </c>
      <c r="H3991">
        <v>0.3380088</v>
      </c>
      <c r="I3991">
        <v>64.482699999999994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3540</v>
      </c>
      <c r="P3991" t="s">
        <v>58</v>
      </c>
      <c r="Q3991" t="s">
        <v>60</v>
      </c>
      <c r="R3991" t="s">
        <v>68</v>
      </c>
    </row>
    <row r="3992" spans="1:18" x14ac:dyDescent="0.25">
      <c r="A3992" t="s">
        <v>28</v>
      </c>
      <c r="B3992" t="s">
        <v>36</v>
      </c>
      <c r="C3992" t="s">
        <v>50</v>
      </c>
      <c r="D3992" t="s">
        <v>31</v>
      </c>
      <c r="E3992" s="1">
        <v>24</v>
      </c>
      <c r="F3992" t="str">
        <f t="shared" si="62"/>
        <v>Average Per Premise1-in-2June Monthly System Peak Day50% Cycling24</v>
      </c>
      <c r="G3992">
        <v>2.851753</v>
      </c>
      <c r="H3992">
        <v>2.851753</v>
      </c>
      <c r="I3992">
        <v>64.482699999999994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3540</v>
      </c>
      <c r="P3992" t="s">
        <v>58</v>
      </c>
      <c r="Q3992" t="s">
        <v>60</v>
      </c>
      <c r="R3992" t="s">
        <v>68</v>
      </c>
    </row>
    <row r="3993" spans="1:18" x14ac:dyDescent="0.25">
      <c r="A3993" t="s">
        <v>29</v>
      </c>
      <c r="B3993" t="s">
        <v>36</v>
      </c>
      <c r="C3993" t="s">
        <v>50</v>
      </c>
      <c r="D3993" t="s">
        <v>31</v>
      </c>
      <c r="E3993" s="1">
        <v>24</v>
      </c>
      <c r="F3993" t="str">
        <f t="shared" si="62"/>
        <v>Average Per Device1-in-2June Monthly System Peak Day50% Cycling24</v>
      </c>
      <c r="G3993">
        <v>1.295752</v>
      </c>
      <c r="H3993">
        <v>1.295752</v>
      </c>
      <c r="I3993">
        <v>64.482699999999994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3540</v>
      </c>
      <c r="P3993" t="s">
        <v>58</v>
      </c>
      <c r="Q3993" t="s">
        <v>60</v>
      </c>
      <c r="R3993" t="s">
        <v>68</v>
      </c>
    </row>
    <row r="3994" spans="1:18" x14ac:dyDescent="0.25">
      <c r="A3994" t="s">
        <v>43</v>
      </c>
      <c r="B3994" t="s">
        <v>36</v>
      </c>
      <c r="C3994" t="s">
        <v>50</v>
      </c>
      <c r="D3994" t="s">
        <v>31</v>
      </c>
      <c r="E3994" s="1">
        <v>24</v>
      </c>
      <c r="F3994" t="str">
        <f t="shared" si="62"/>
        <v>Aggregate1-in-2June Monthly System Peak Day50% Cycling24</v>
      </c>
      <c r="G3994">
        <v>10.09521</v>
      </c>
      <c r="H3994">
        <v>10.09521</v>
      </c>
      <c r="I3994">
        <v>64.482699999999994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3540</v>
      </c>
      <c r="P3994" t="s">
        <v>58</v>
      </c>
      <c r="Q3994" t="s">
        <v>60</v>
      </c>
      <c r="R3994" t="s">
        <v>68</v>
      </c>
    </row>
    <row r="3995" spans="1:18" x14ac:dyDescent="0.25">
      <c r="A3995" t="s">
        <v>30</v>
      </c>
      <c r="B3995" t="s">
        <v>36</v>
      </c>
      <c r="C3995" t="s">
        <v>50</v>
      </c>
      <c r="D3995" t="s">
        <v>26</v>
      </c>
      <c r="E3995" s="1">
        <v>24</v>
      </c>
      <c r="F3995" t="str">
        <f t="shared" si="62"/>
        <v>Average Per Ton1-in-2June Monthly System Peak DayAll24</v>
      </c>
      <c r="G3995">
        <v>0.35399350000000002</v>
      </c>
      <c r="H3995">
        <v>0.35399350000000002</v>
      </c>
      <c r="I3995">
        <v>64.390600000000006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4674</v>
      </c>
      <c r="P3995" t="s">
        <v>58</v>
      </c>
      <c r="Q3995" t="s">
        <v>60</v>
      </c>
    </row>
    <row r="3996" spans="1:18" x14ac:dyDescent="0.25">
      <c r="A3996" t="s">
        <v>28</v>
      </c>
      <c r="B3996" t="s">
        <v>36</v>
      </c>
      <c r="C3996" t="s">
        <v>50</v>
      </c>
      <c r="D3996" t="s">
        <v>26</v>
      </c>
      <c r="E3996" s="1">
        <v>24</v>
      </c>
      <c r="F3996" t="str">
        <f t="shared" si="62"/>
        <v>Average Per Premise1-in-2June Monthly System Peak DayAll24</v>
      </c>
      <c r="G3996">
        <v>3.2120860000000002</v>
      </c>
      <c r="H3996">
        <v>3.2120860000000002</v>
      </c>
      <c r="I3996">
        <v>64.390600000000006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4674</v>
      </c>
      <c r="P3996" t="s">
        <v>58</v>
      </c>
      <c r="Q3996" t="s">
        <v>60</v>
      </c>
    </row>
    <row r="3997" spans="1:18" x14ac:dyDescent="0.25">
      <c r="A3997" t="s">
        <v>29</v>
      </c>
      <c r="B3997" t="s">
        <v>36</v>
      </c>
      <c r="C3997" t="s">
        <v>50</v>
      </c>
      <c r="D3997" t="s">
        <v>26</v>
      </c>
      <c r="E3997" s="1">
        <v>24</v>
      </c>
      <c r="F3997" t="str">
        <f t="shared" si="62"/>
        <v>Average Per Device1-in-2June Monthly System Peak DayAll24</v>
      </c>
      <c r="G3997">
        <v>1.3606389999999999</v>
      </c>
      <c r="H3997">
        <v>1.3606389999999999</v>
      </c>
      <c r="I3997">
        <v>64.390600000000006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4674</v>
      </c>
      <c r="P3997" t="s">
        <v>58</v>
      </c>
      <c r="Q3997" t="s">
        <v>60</v>
      </c>
    </row>
    <row r="3998" spans="1:18" x14ac:dyDescent="0.25">
      <c r="A3998" t="s">
        <v>43</v>
      </c>
      <c r="B3998" t="s">
        <v>36</v>
      </c>
      <c r="C3998" t="s">
        <v>50</v>
      </c>
      <c r="D3998" t="s">
        <v>26</v>
      </c>
      <c r="E3998" s="1">
        <v>24</v>
      </c>
      <c r="F3998" t="str">
        <f t="shared" si="62"/>
        <v>Aggregate1-in-2June Monthly System Peak DayAll24</v>
      </c>
      <c r="G3998">
        <v>15.01329</v>
      </c>
      <c r="H3998">
        <v>15.01329</v>
      </c>
      <c r="I3998">
        <v>64.390600000000006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4674</v>
      </c>
      <c r="P3998" t="s">
        <v>58</v>
      </c>
      <c r="Q3998" t="s">
        <v>60</v>
      </c>
    </row>
    <row r="3999" spans="1:18" x14ac:dyDescent="0.25">
      <c r="A3999" t="s">
        <v>30</v>
      </c>
      <c r="B3999" t="s">
        <v>36</v>
      </c>
      <c r="C3999" t="s">
        <v>51</v>
      </c>
      <c r="D3999" t="s">
        <v>47</v>
      </c>
      <c r="E3999" s="1">
        <v>24</v>
      </c>
      <c r="F3999" t="str">
        <f t="shared" si="62"/>
        <v>Average Per Ton1-in-2May Monthly System Peak Day30% Cycling24</v>
      </c>
      <c r="G3999">
        <v>0.40318549999999997</v>
      </c>
      <c r="H3999">
        <v>0.40318549999999997</v>
      </c>
      <c r="I3999">
        <v>63.881300000000003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1134</v>
      </c>
      <c r="P3999" t="s">
        <v>58</v>
      </c>
      <c r="Q3999" t="s">
        <v>60</v>
      </c>
      <c r="R3999" t="s">
        <v>69</v>
      </c>
    </row>
    <row r="4000" spans="1:18" x14ac:dyDescent="0.25">
      <c r="A4000" t="s">
        <v>28</v>
      </c>
      <c r="B4000" t="s">
        <v>36</v>
      </c>
      <c r="C4000" t="s">
        <v>51</v>
      </c>
      <c r="D4000" t="s">
        <v>47</v>
      </c>
      <c r="E4000" s="1">
        <v>24</v>
      </c>
      <c r="F4000" t="str">
        <f t="shared" si="62"/>
        <v>Average Per Premise1-in-2May Monthly System Peak Day30% Cycling24</v>
      </c>
      <c r="G4000">
        <v>4.4601059999999997</v>
      </c>
      <c r="H4000">
        <v>4.4601059999999997</v>
      </c>
      <c r="I4000">
        <v>63.881300000000003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1134</v>
      </c>
      <c r="P4000" t="s">
        <v>58</v>
      </c>
      <c r="Q4000" t="s">
        <v>60</v>
      </c>
      <c r="R4000" t="s">
        <v>69</v>
      </c>
    </row>
    <row r="4001" spans="1:18" x14ac:dyDescent="0.25">
      <c r="A4001" t="s">
        <v>29</v>
      </c>
      <c r="B4001" t="s">
        <v>36</v>
      </c>
      <c r="C4001" t="s">
        <v>51</v>
      </c>
      <c r="D4001" t="s">
        <v>47</v>
      </c>
      <c r="E4001" s="1">
        <v>24</v>
      </c>
      <c r="F4001" t="str">
        <f t="shared" si="62"/>
        <v>Average Per Device1-in-2May Monthly System Peak Day30% Cycling24</v>
      </c>
      <c r="G4001">
        <v>1.559593</v>
      </c>
      <c r="H4001">
        <v>1.559593</v>
      </c>
      <c r="I4001">
        <v>63.881300000000003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1134</v>
      </c>
      <c r="P4001" t="s">
        <v>58</v>
      </c>
      <c r="Q4001" t="s">
        <v>60</v>
      </c>
      <c r="R4001" t="s">
        <v>69</v>
      </c>
    </row>
    <row r="4002" spans="1:18" x14ac:dyDescent="0.25">
      <c r="A4002" t="s">
        <v>43</v>
      </c>
      <c r="B4002" t="s">
        <v>36</v>
      </c>
      <c r="C4002" t="s">
        <v>51</v>
      </c>
      <c r="D4002" t="s">
        <v>47</v>
      </c>
      <c r="E4002" s="1">
        <v>24</v>
      </c>
      <c r="F4002" t="str">
        <f t="shared" si="62"/>
        <v>Aggregate1-in-2May Monthly System Peak Day30% Cycling24</v>
      </c>
      <c r="G4002">
        <v>5.05776</v>
      </c>
      <c r="H4002">
        <v>5.0577610000000002</v>
      </c>
      <c r="I4002">
        <v>63.881300000000003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1134</v>
      </c>
      <c r="P4002" t="s">
        <v>58</v>
      </c>
      <c r="Q4002" t="s">
        <v>60</v>
      </c>
      <c r="R4002" t="s">
        <v>69</v>
      </c>
    </row>
    <row r="4003" spans="1:18" x14ac:dyDescent="0.25">
      <c r="A4003" t="s">
        <v>30</v>
      </c>
      <c r="B4003" t="s">
        <v>36</v>
      </c>
      <c r="C4003" t="s">
        <v>51</v>
      </c>
      <c r="D4003" t="s">
        <v>31</v>
      </c>
      <c r="E4003" s="1">
        <v>24</v>
      </c>
      <c r="F4003" t="str">
        <f t="shared" si="62"/>
        <v>Average Per Ton1-in-2May Monthly System Peak Day50% Cycling24</v>
      </c>
      <c r="G4003">
        <v>0.3352678</v>
      </c>
      <c r="H4003">
        <v>0.33526790000000001</v>
      </c>
      <c r="I4003">
        <v>64.128600000000006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3540</v>
      </c>
      <c r="P4003" t="s">
        <v>58</v>
      </c>
      <c r="Q4003" t="s">
        <v>60</v>
      </c>
      <c r="R4003" t="s">
        <v>69</v>
      </c>
    </row>
    <row r="4004" spans="1:18" x14ac:dyDescent="0.25">
      <c r="A4004" t="s">
        <v>28</v>
      </c>
      <c r="B4004" t="s">
        <v>36</v>
      </c>
      <c r="C4004" t="s">
        <v>51</v>
      </c>
      <c r="D4004" t="s">
        <v>31</v>
      </c>
      <c r="E4004" s="1">
        <v>24</v>
      </c>
      <c r="F4004" t="str">
        <f t="shared" si="62"/>
        <v>Average Per Premise1-in-2May Monthly System Peak Day50% Cycling24</v>
      </c>
      <c r="G4004">
        <v>2.8286280000000001</v>
      </c>
      <c r="H4004">
        <v>2.8286280000000001</v>
      </c>
      <c r="I4004">
        <v>64.128600000000006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3540</v>
      </c>
      <c r="P4004" t="s">
        <v>58</v>
      </c>
      <c r="Q4004" t="s">
        <v>60</v>
      </c>
      <c r="R4004" t="s">
        <v>69</v>
      </c>
    </row>
    <row r="4005" spans="1:18" x14ac:dyDescent="0.25">
      <c r="A4005" t="s">
        <v>29</v>
      </c>
      <c r="B4005" t="s">
        <v>36</v>
      </c>
      <c r="C4005" t="s">
        <v>51</v>
      </c>
      <c r="D4005" t="s">
        <v>31</v>
      </c>
      <c r="E4005" s="1">
        <v>24</v>
      </c>
      <c r="F4005" t="str">
        <f t="shared" si="62"/>
        <v>Average Per Device1-in-2May Monthly System Peak Day50% Cycling24</v>
      </c>
      <c r="G4005">
        <v>1.285245</v>
      </c>
      <c r="H4005">
        <v>1.285245</v>
      </c>
      <c r="I4005">
        <v>64.128600000000006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3540</v>
      </c>
      <c r="P4005" t="s">
        <v>58</v>
      </c>
      <c r="Q4005" t="s">
        <v>60</v>
      </c>
      <c r="R4005" t="s">
        <v>69</v>
      </c>
    </row>
    <row r="4006" spans="1:18" x14ac:dyDescent="0.25">
      <c r="A4006" t="s">
        <v>43</v>
      </c>
      <c r="B4006" t="s">
        <v>36</v>
      </c>
      <c r="C4006" t="s">
        <v>51</v>
      </c>
      <c r="D4006" t="s">
        <v>31</v>
      </c>
      <c r="E4006" s="1">
        <v>24</v>
      </c>
      <c r="F4006" t="str">
        <f t="shared" si="62"/>
        <v>Aggregate1-in-2May Monthly System Peak Day50% Cycling24</v>
      </c>
      <c r="G4006">
        <v>10.013339999999999</v>
      </c>
      <c r="H4006">
        <v>10.013339999999999</v>
      </c>
      <c r="I4006">
        <v>64.128600000000006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3540</v>
      </c>
      <c r="P4006" t="s">
        <v>58</v>
      </c>
      <c r="Q4006" t="s">
        <v>60</v>
      </c>
      <c r="R4006" t="s">
        <v>69</v>
      </c>
    </row>
    <row r="4007" spans="1:18" x14ac:dyDescent="0.25">
      <c r="A4007" t="s">
        <v>30</v>
      </c>
      <c r="B4007" t="s">
        <v>36</v>
      </c>
      <c r="C4007" t="s">
        <v>51</v>
      </c>
      <c r="D4007" t="s">
        <v>26</v>
      </c>
      <c r="E4007" s="1">
        <v>24</v>
      </c>
      <c r="F4007" t="str">
        <f t="shared" si="62"/>
        <v>Average Per Ton1-in-2May Monthly System Peak DayAll24</v>
      </c>
      <c r="G4007">
        <v>0.35174470000000002</v>
      </c>
      <c r="H4007">
        <v>0.35174470000000002</v>
      </c>
      <c r="I4007">
        <v>64.068600000000004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4674</v>
      </c>
      <c r="P4007" t="s">
        <v>58</v>
      </c>
      <c r="Q4007" t="s">
        <v>60</v>
      </c>
    </row>
    <row r="4008" spans="1:18" x14ac:dyDescent="0.25">
      <c r="A4008" t="s">
        <v>28</v>
      </c>
      <c r="B4008" t="s">
        <v>36</v>
      </c>
      <c r="C4008" t="s">
        <v>51</v>
      </c>
      <c r="D4008" t="s">
        <v>26</v>
      </c>
      <c r="E4008" s="1">
        <v>24</v>
      </c>
      <c r="F4008" t="str">
        <f t="shared" si="62"/>
        <v>Average Per Premise1-in-2May Monthly System Peak DayAll24</v>
      </c>
      <c r="G4008">
        <v>3.1916799999999999</v>
      </c>
      <c r="H4008">
        <v>3.1916799999999999</v>
      </c>
      <c r="I4008">
        <v>64.068600000000004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4674</v>
      </c>
      <c r="P4008" t="s">
        <v>58</v>
      </c>
      <c r="Q4008" t="s">
        <v>60</v>
      </c>
    </row>
    <row r="4009" spans="1:18" x14ac:dyDescent="0.25">
      <c r="A4009" t="s">
        <v>29</v>
      </c>
      <c r="B4009" t="s">
        <v>36</v>
      </c>
      <c r="C4009" t="s">
        <v>51</v>
      </c>
      <c r="D4009" t="s">
        <v>26</v>
      </c>
      <c r="E4009" s="1">
        <v>24</v>
      </c>
      <c r="F4009" t="str">
        <f t="shared" si="62"/>
        <v>Average Per Device1-in-2May Monthly System Peak DayAll24</v>
      </c>
      <c r="G4009">
        <v>1.3519950000000001</v>
      </c>
      <c r="H4009">
        <v>1.3519950000000001</v>
      </c>
      <c r="I4009">
        <v>64.068600000000004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4674</v>
      </c>
      <c r="P4009" t="s">
        <v>58</v>
      </c>
      <c r="Q4009" t="s">
        <v>60</v>
      </c>
    </row>
    <row r="4010" spans="1:18" x14ac:dyDescent="0.25">
      <c r="A4010" t="s">
        <v>43</v>
      </c>
      <c r="B4010" t="s">
        <v>36</v>
      </c>
      <c r="C4010" t="s">
        <v>51</v>
      </c>
      <c r="D4010" t="s">
        <v>26</v>
      </c>
      <c r="E4010" s="1">
        <v>24</v>
      </c>
      <c r="F4010" t="str">
        <f t="shared" si="62"/>
        <v>Aggregate1-in-2May Monthly System Peak DayAll24</v>
      </c>
      <c r="G4010">
        <v>14.917909999999999</v>
      </c>
      <c r="H4010">
        <v>14.917909999999999</v>
      </c>
      <c r="I4010">
        <v>64.068600000000004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4674</v>
      </c>
      <c r="P4010" t="s">
        <v>58</v>
      </c>
      <c r="Q4010" t="s">
        <v>60</v>
      </c>
    </row>
    <row r="4011" spans="1:18" x14ac:dyDescent="0.25">
      <c r="A4011" t="s">
        <v>30</v>
      </c>
      <c r="B4011" t="s">
        <v>36</v>
      </c>
      <c r="C4011" t="s">
        <v>52</v>
      </c>
      <c r="D4011" t="s">
        <v>47</v>
      </c>
      <c r="E4011" s="1">
        <v>24</v>
      </c>
      <c r="F4011" t="str">
        <f t="shared" si="62"/>
        <v>Average Per Ton1-in-2October Monthly System Peak Day30% Cycling24</v>
      </c>
      <c r="G4011">
        <v>0.4178925</v>
      </c>
      <c r="H4011">
        <v>0.4178925</v>
      </c>
      <c r="I4011">
        <v>65.135400000000004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1134</v>
      </c>
      <c r="P4011" t="s">
        <v>58</v>
      </c>
      <c r="Q4011" t="s">
        <v>60</v>
      </c>
      <c r="R4011" t="s">
        <v>70</v>
      </c>
    </row>
    <row r="4012" spans="1:18" x14ac:dyDescent="0.25">
      <c r="A4012" t="s">
        <v>28</v>
      </c>
      <c r="B4012" t="s">
        <v>36</v>
      </c>
      <c r="C4012" t="s">
        <v>52</v>
      </c>
      <c r="D4012" t="s">
        <v>47</v>
      </c>
      <c r="E4012" s="1">
        <v>24</v>
      </c>
      <c r="F4012" t="str">
        <f t="shared" si="62"/>
        <v>Average Per Premise1-in-2October Monthly System Peak Day30% Cycling24</v>
      </c>
      <c r="G4012">
        <v>4.6227980000000004</v>
      </c>
      <c r="H4012">
        <v>4.6227980000000004</v>
      </c>
      <c r="I4012">
        <v>65.135400000000004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1134</v>
      </c>
      <c r="P4012" t="s">
        <v>58</v>
      </c>
      <c r="Q4012" t="s">
        <v>60</v>
      </c>
      <c r="R4012" t="s">
        <v>70</v>
      </c>
    </row>
    <row r="4013" spans="1:18" x14ac:dyDescent="0.25">
      <c r="A4013" t="s">
        <v>29</v>
      </c>
      <c r="B4013" t="s">
        <v>36</v>
      </c>
      <c r="C4013" t="s">
        <v>52</v>
      </c>
      <c r="D4013" t="s">
        <v>47</v>
      </c>
      <c r="E4013" s="1">
        <v>24</v>
      </c>
      <c r="F4013" t="str">
        <f t="shared" si="62"/>
        <v>Average Per Device1-in-2October Monthly System Peak Day30% Cycling24</v>
      </c>
      <c r="G4013">
        <v>1.616482</v>
      </c>
      <c r="H4013">
        <v>1.616482</v>
      </c>
      <c r="I4013">
        <v>65.135400000000004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1134</v>
      </c>
      <c r="P4013" t="s">
        <v>58</v>
      </c>
      <c r="Q4013" t="s">
        <v>60</v>
      </c>
      <c r="R4013" t="s">
        <v>70</v>
      </c>
    </row>
    <row r="4014" spans="1:18" x14ac:dyDescent="0.25">
      <c r="A4014" t="s">
        <v>43</v>
      </c>
      <c r="B4014" t="s">
        <v>36</v>
      </c>
      <c r="C4014" t="s">
        <v>52</v>
      </c>
      <c r="D4014" t="s">
        <v>47</v>
      </c>
      <c r="E4014" s="1">
        <v>24</v>
      </c>
      <c r="F4014" t="str">
        <f t="shared" si="62"/>
        <v>Aggregate1-in-2October Monthly System Peak Day30% Cycling24</v>
      </c>
      <c r="G4014">
        <v>5.2422529999999998</v>
      </c>
      <c r="H4014">
        <v>5.2422529999999998</v>
      </c>
      <c r="I4014">
        <v>65.135400000000004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1134</v>
      </c>
      <c r="P4014" t="s">
        <v>58</v>
      </c>
      <c r="Q4014" t="s">
        <v>60</v>
      </c>
      <c r="R4014" t="s">
        <v>70</v>
      </c>
    </row>
    <row r="4015" spans="1:18" x14ac:dyDescent="0.25">
      <c r="A4015" t="s">
        <v>30</v>
      </c>
      <c r="B4015" t="s">
        <v>36</v>
      </c>
      <c r="C4015" t="s">
        <v>52</v>
      </c>
      <c r="D4015" t="s">
        <v>31</v>
      </c>
      <c r="E4015" s="1">
        <v>24</v>
      </c>
      <c r="F4015" t="str">
        <f t="shared" si="62"/>
        <v>Average Per Ton1-in-2October Monthly System Peak Day50% Cycling24</v>
      </c>
      <c r="G4015">
        <v>0.36421500000000001</v>
      </c>
      <c r="H4015">
        <v>0.36421500000000001</v>
      </c>
      <c r="I4015">
        <v>65.734499999999997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3540</v>
      </c>
      <c r="P4015" t="s">
        <v>58</v>
      </c>
      <c r="Q4015" t="s">
        <v>60</v>
      </c>
      <c r="R4015" t="s">
        <v>70</v>
      </c>
    </row>
    <row r="4016" spans="1:18" x14ac:dyDescent="0.25">
      <c r="A4016" t="s">
        <v>28</v>
      </c>
      <c r="B4016" t="s">
        <v>36</v>
      </c>
      <c r="C4016" t="s">
        <v>52</v>
      </c>
      <c r="D4016" t="s">
        <v>31</v>
      </c>
      <c r="E4016" s="1">
        <v>24</v>
      </c>
      <c r="F4016" t="str">
        <f t="shared" si="62"/>
        <v>Average Per Premise1-in-2October Monthly System Peak Day50% Cycling24</v>
      </c>
      <c r="G4016">
        <v>3.0728529999999998</v>
      </c>
      <c r="H4016">
        <v>3.0728529999999998</v>
      </c>
      <c r="I4016">
        <v>65.734499999999997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3540</v>
      </c>
      <c r="P4016" t="s">
        <v>58</v>
      </c>
      <c r="Q4016" t="s">
        <v>60</v>
      </c>
      <c r="R4016" t="s">
        <v>70</v>
      </c>
    </row>
    <row r="4017" spans="1:18" x14ac:dyDescent="0.25">
      <c r="A4017" t="s">
        <v>29</v>
      </c>
      <c r="B4017" t="s">
        <v>36</v>
      </c>
      <c r="C4017" t="s">
        <v>52</v>
      </c>
      <c r="D4017" t="s">
        <v>31</v>
      </c>
      <c r="E4017" s="1">
        <v>24</v>
      </c>
      <c r="F4017" t="str">
        <f t="shared" si="62"/>
        <v>Average Per Device1-in-2October Monthly System Peak Day50% Cycling24</v>
      </c>
      <c r="G4017">
        <v>1.3962140000000001</v>
      </c>
      <c r="H4017">
        <v>1.3962140000000001</v>
      </c>
      <c r="I4017">
        <v>65.734499999999997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3540</v>
      </c>
      <c r="P4017" t="s">
        <v>58</v>
      </c>
      <c r="Q4017" t="s">
        <v>60</v>
      </c>
      <c r="R4017" t="s">
        <v>70</v>
      </c>
    </row>
    <row r="4018" spans="1:18" x14ac:dyDescent="0.25">
      <c r="A4018" t="s">
        <v>43</v>
      </c>
      <c r="B4018" t="s">
        <v>36</v>
      </c>
      <c r="C4018" t="s">
        <v>52</v>
      </c>
      <c r="D4018" t="s">
        <v>31</v>
      </c>
      <c r="E4018" s="1">
        <v>24</v>
      </c>
      <c r="F4018" t="str">
        <f t="shared" si="62"/>
        <v>Aggregate1-in-2October Monthly System Peak Day50% Cycling24</v>
      </c>
      <c r="G4018">
        <v>10.8779</v>
      </c>
      <c r="H4018">
        <v>10.8779</v>
      </c>
      <c r="I4018">
        <v>65.734499999999997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3540</v>
      </c>
      <c r="P4018" t="s">
        <v>58</v>
      </c>
      <c r="Q4018" t="s">
        <v>60</v>
      </c>
      <c r="R4018" t="s">
        <v>70</v>
      </c>
    </row>
    <row r="4019" spans="1:18" x14ac:dyDescent="0.25">
      <c r="A4019" t="s">
        <v>30</v>
      </c>
      <c r="B4019" t="s">
        <v>36</v>
      </c>
      <c r="C4019" t="s">
        <v>52</v>
      </c>
      <c r="D4019" t="s">
        <v>26</v>
      </c>
      <c r="E4019" s="1">
        <v>24</v>
      </c>
      <c r="F4019" t="str">
        <f t="shared" si="62"/>
        <v>Average Per Ton1-in-2October Monthly System Peak DayAll24</v>
      </c>
      <c r="G4019">
        <v>0.37723719999999999</v>
      </c>
      <c r="H4019">
        <v>0.37723719999999999</v>
      </c>
      <c r="I4019">
        <v>65.589100000000002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4674</v>
      </c>
      <c r="P4019" t="s">
        <v>58</v>
      </c>
      <c r="Q4019" t="s">
        <v>60</v>
      </c>
    </row>
    <row r="4020" spans="1:18" x14ac:dyDescent="0.25">
      <c r="A4020" t="s">
        <v>28</v>
      </c>
      <c r="B4020" t="s">
        <v>36</v>
      </c>
      <c r="C4020" t="s">
        <v>52</v>
      </c>
      <c r="D4020" t="s">
        <v>26</v>
      </c>
      <c r="E4020" s="1">
        <v>24</v>
      </c>
      <c r="F4020" t="str">
        <f t="shared" si="62"/>
        <v>Average Per Premise1-in-2October Monthly System Peak DayAll24</v>
      </c>
      <c r="G4020">
        <v>3.4229959999999999</v>
      </c>
      <c r="H4020">
        <v>3.4229959999999999</v>
      </c>
      <c r="I4020">
        <v>65.589100000000002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4674</v>
      </c>
      <c r="P4020" t="s">
        <v>58</v>
      </c>
      <c r="Q4020" t="s">
        <v>60</v>
      </c>
    </row>
    <row r="4021" spans="1:18" x14ac:dyDescent="0.25">
      <c r="A4021" t="s">
        <v>29</v>
      </c>
      <c r="B4021" t="s">
        <v>36</v>
      </c>
      <c r="C4021" t="s">
        <v>52</v>
      </c>
      <c r="D4021" t="s">
        <v>26</v>
      </c>
      <c r="E4021" s="1">
        <v>24</v>
      </c>
      <c r="F4021" t="str">
        <f t="shared" si="62"/>
        <v>Average Per Device1-in-2October Monthly System Peak DayAll24</v>
      </c>
      <c r="G4021">
        <v>1.44998</v>
      </c>
      <c r="H4021">
        <v>1.44998</v>
      </c>
      <c r="I4021">
        <v>65.589100000000002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4674</v>
      </c>
      <c r="P4021" t="s">
        <v>58</v>
      </c>
      <c r="Q4021" t="s">
        <v>60</v>
      </c>
    </row>
    <row r="4022" spans="1:18" x14ac:dyDescent="0.25">
      <c r="A4022" t="s">
        <v>43</v>
      </c>
      <c r="B4022" t="s">
        <v>36</v>
      </c>
      <c r="C4022" t="s">
        <v>52</v>
      </c>
      <c r="D4022" t="s">
        <v>26</v>
      </c>
      <c r="E4022" s="1">
        <v>24</v>
      </c>
      <c r="F4022" t="str">
        <f t="shared" si="62"/>
        <v>Aggregate1-in-2October Monthly System Peak DayAll24</v>
      </c>
      <c r="G4022">
        <v>15.999079999999999</v>
      </c>
      <c r="H4022">
        <v>15.999079999999999</v>
      </c>
      <c r="I4022">
        <v>65.589100000000002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4674</v>
      </c>
      <c r="P4022" t="s">
        <v>58</v>
      </c>
      <c r="Q4022" t="s">
        <v>60</v>
      </c>
    </row>
    <row r="4023" spans="1:18" x14ac:dyDescent="0.25">
      <c r="A4023" t="s">
        <v>30</v>
      </c>
      <c r="B4023" t="s">
        <v>36</v>
      </c>
      <c r="C4023" t="s">
        <v>53</v>
      </c>
      <c r="D4023" t="s">
        <v>47</v>
      </c>
      <c r="E4023" s="1">
        <v>24</v>
      </c>
      <c r="F4023" t="str">
        <f t="shared" si="62"/>
        <v>Average Per Ton1-in-2September Monthly System Peak Day30% Cycling24</v>
      </c>
      <c r="G4023">
        <v>0.43894100000000003</v>
      </c>
      <c r="H4023">
        <v>0.43894100000000003</v>
      </c>
      <c r="I4023">
        <v>72.884399999999999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1134</v>
      </c>
      <c r="P4023" t="s">
        <v>58</v>
      </c>
      <c r="Q4023" t="s">
        <v>60</v>
      </c>
      <c r="R4023" t="s">
        <v>71</v>
      </c>
    </row>
    <row r="4024" spans="1:18" x14ac:dyDescent="0.25">
      <c r="A4024" t="s">
        <v>28</v>
      </c>
      <c r="B4024" t="s">
        <v>36</v>
      </c>
      <c r="C4024" t="s">
        <v>53</v>
      </c>
      <c r="D4024" t="s">
        <v>47</v>
      </c>
      <c r="E4024" s="1">
        <v>24</v>
      </c>
      <c r="F4024" t="str">
        <f t="shared" si="62"/>
        <v>Average Per Premise1-in-2September Monthly System Peak Day30% Cycling24</v>
      </c>
      <c r="G4024">
        <v>4.8556400000000002</v>
      </c>
      <c r="H4024">
        <v>4.8556400000000002</v>
      </c>
      <c r="I4024">
        <v>72.884399999999999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1134</v>
      </c>
      <c r="P4024" t="s">
        <v>58</v>
      </c>
      <c r="Q4024" t="s">
        <v>60</v>
      </c>
      <c r="R4024" t="s">
        <v>71</v>
      </c>
    </row>
    <row r="4025" spans="1:18" x14ac:dyDescent="0.25">
      <c r="A4025" t="s">
        <v>29</v>
      </c>
      <c r="B4025" t="s">
        <v>36</v>
      </c>
      <c r="C4025" t="s">
        <v>53</v>
      </c>
      <c r="D4025" t="s">
        <v>47</v>
      </c>
      <c r="E4025" s="1">
        <v>24</v>
      </c>
      <c r="F4025" t="str">
        <f t="shared" si="62"/>
        <v>Average Per Device1-in-2September Monthly System Peak Day30% Cycling24</v>
      </c>
      <c r="G4025">
        <v>1.697902</v>
      </c>
      <c r="H4025">
        <v>1.697902</v>
      </c>
      <c r="I4025">
        <v>72.884399999999999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1134</v>
      </c>
      <c r="P4025" t="s">
        <v>58</v>
      </c>
      <c r="Q4025" t="s">
        <v>60</v>
      </c>
      <c r="R4025" t="s">
        <v>71</v>
      </c>
    </row>
    <row r="4026" spans="1:18" x14ac:dyDescent="0.25">
      <c r="A4026" t="s">
        <v>43</v>
      </c>
      <c r="B4026" t="s">
        <v>36</v>
      </c>
      <c r="C4026" t="s">
        <v>53</v>
      </c>
      <c r="D4026" t="s">
        <v>47</v>
      </c>
      <c r="E4026" s="1">
        <v>24</v>
      </c>
      <c r="F4026" t="str">
        <f t="shared" si="62"/>
        <v>Aggregate1-in-2September Monthly System Peak Day30% Cycling24</v>
      </c>
      <c r="G4026">
        <v>5.5062959999999999</v>
      </c>
      <c r="H4026">
        <v>5.5062959999999999</v>
      </c>
      <c r="I4026">
        <v>72.884399999999999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1134</v>
      </c>
      <c r="P4026" t="s">
        <v>58</v>
      </c>
      <c r="Q4026" t="s">
        <v>60</v>
      </c>
      <c r="R4026" t="s">
        <v>71</v>
      </c>
    </row>
    <row r="4027" spans="1:18" x14ac:dyDescent="0.25">
      <c r="A4027" t="s">
        <v>30</v>
      </c>
      <c r="B4027" t="s">
        <v>36</v>
      </c>
      <c r="C4027" t="s">
        <v>53</v>
      </c>
      <c r="D4027" t="s">
        <v>31</v>
      </c>
      <c r="E4027" s="1">
        <v>24</v>
      </c>
      <c r="F4027" t="str">
        <f t="shared" si="62"/>
        <v>Average Per Ton1-in-2September Monthly System Peak Day50% Cycling24</v>
      </c>
      <c r="G4027">
        <v>0.40439049999999999</v>
      </c>
      <c r="H4027">
        <v>0.40439049999999999</v>
      </c>
      <c r="I4027">
        <v>72.992199999999997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3540</v>
      </c>
      <c r="P4027" t="s">
        <v>58</v>
      </c>
      <c r="Q4027" t="s">
        <v>60</v>
      </c>
      <c r="R4027" t="s">
        <v>71</v>
      </c>
    </row>
    <row r="4028" spans="1:18" x14ac:dyDescent="0.25">
      <c r="A4028" t="s">
        <v>28</v>
      </c>
      <c r="B4028" t="s">
        <v>36</v>
      </c>
      <c r="C4028" t="s">
        <v>53</v>
      </c>
      <c r="D4028" t="s">
        <v>31</v>
      </c>
      <c r="E4028" s="1">
        <v>24</v>
      </c>
      <c r="F4028" t="str">
        <f t="shared" si="62"/>
        <v>Average Per Premise1-in-2September Monthly System Peak Day50% Cycling24</v>
      </c>
      <c r="G4028">
        <v>3.4118110000000001</v>
      </c>
      <c r="H4028">
        <v>3.4118110000000001</v>
      </c>
      <c r="I4028">
        <v>72.992199999999997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3540</v>
      </c>
      <c r="P4028" t="s">
        <v>58</v>
      </c>
      <c r="Q4028" t="s">
        <v>60</v>
      </c>
      <c r="R4028" t="s">
        <v>71</v>
      </c>
    </row>
    <row r="4029" spans="1:18" x14ac:dyDescent="0.25">
      <c r="A4029" t="s">
        <v>29</v>
      </c>
      <c r="B4029" t="s">
        <v>36</v>
      </c>
      <c r="C4029" t="s">
        <v>53</v>
      </c>
      <c r="D4029" t="s">
        <v>31</v>
      </c>
      <c r="E4029" s="1">
        <v>24</v>
      </c>
      <c r="F4029" t="str">
        <f t="shared" si="62"/>
        <v>Average Per Device1-in-2September Monthly System Peak Day50% Cycling24</v>
      </c>
      <c r="G4029">
        <v>1.5502260000000001</v>
      </c>
      <c r="H4029">
        <v>1.5502260000000001</v>
      </c>
      <c r="I4029">
        <v>72.992199999999997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3540</v>
      </c>
      <c r="P4029" t="s">
        <v>58</v>
      </c>
      <c r="Q4029" t="s">
        <v>60</v>
      </c>
      <c r="R4029" t="s">
        <v>71</v>
      </c>
    </row>
    <row r="4030" spans="1:18" x14ac:dyDescent="0.25">
      <c r="A4030" t="s">
        <v>43</v>
      </c>
      <c r="B4030" t="s">
        <v>36</v>
      </c>
      <c r="C4030" t="s">
        <v>53</v>
      </c>
      <c r="D4030" t="s">
        <v>31</v>
      </c>
      <c r="E4030" s="1">
        <v>24</v>
      </c>
      <c r="F4030" t="str">
        <f t="shared" si="62"/>
        <v>Aggregate1-in-2September Monthly System Peak Day50% Cycling24</v>
      </c>
      <c r="G4030">
        <v>12.077809999999999</v>
      </c>
      <c r="H4030">
        <v>12.077809999999999</v>
      </c>
      <c r="I4030">
        <v>72.992199999999997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3540</v>
      </c>
      <c r="P4030" t="s">
        <v>58</v>
      </c>
      <c r="Q4030" t="s">
        <v>60</v>
      </c>
      <c r="R4030" t="s">
        <v>71</v>
      </c>
    </row>
    <row r="4031" spans="1:18" x14ac:dyDescent="0.25">
      <c r="A4031" t="s">
        <v>30</v>
      </c>
      <c r="B4031" t="s">
        <v>36</v>
      </c>
      <c r="C4031" t="s">
        <v>53</v>
      </c>
      <c r="D4031" t="s">
        <v>26</v>
      </c>
      <c r="E4031" s="1">
        <v>24</v>
      </c>
      <c r="F4031" t="str">
        <f t="shared" si="62"/>
        <v>Average Per Ton1-in-2September Monthly System Peak DayAll24</v>
      </c>
      <c r="G4031">
        <v>0.41277249999999999</v>
      </c>
      <c r="H4031">
        <v>0.41277249999999999</v>
      </c>
      <c r="I4031">
        <v>72.965999999999994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4674</v>
      </c>
      <c r="P4031" t="s">
        <v>58</v>
      </c>
      <c r="Q4031" t="s">
        <v>60</v>
      </c>
    </row>
    <row r="4032" spans="1:18" x14ac:dyDescent="0.25">
      <c r="A4032" t="s">
        <v>28</v>
      </c>
      <c r="B4032" t="s">
        <v>36</v>
      </c>
      <c r="C4032" t="s">
        <v>53</v>
      </c>
      <c r="D4032" t="s">
        <v>26</v>
      </c>
      <c r="E4032" s="1">
        <v>24</v>
      </c>
      <c r="F4032" t="str">
        <f t="shared" si="62"/>
        <v>Average Per Premise1-in-2September Monthly System Peak DayAll24</v>
      </c>
      <c r="G4032">
        <v>3.745438</v>
      </c>
      <c r="H4032">
        <v>3.745438</v>
      </c>
      <c r="I4032">
        <v>72.965999999999994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4674</v>
      </c>
      <c r="P4032" t="s">
        <v>58</v>
      </c>
      <c r="Q4032" t="s">
        <v>60</v>
      </c>
    </row>
    <row r="4033" spans="1:17" x14ac:dyDescent="0.25">
      <c r="A4033" t="s">
        <v>29</v>
      </c>
      <c r="B4033" t="s">
        <v>36</v>
      </c>
      <c r="C4033" t="s">
        <v>53</v>
      </c>
      <c r="D4033" t="s">
        <v>26</v>
      </c>
      <c r="E4033" s="1">
        <v>24</v>
      </c>
      <c r="F4033" t="str">
        <f t="shared" si="62"/>
        <v>Average Per Device1-in-2September Monthly System Peak DayAll24</v>
      </c>
      <c r="G4033">
        <v>1.5865670000000001</v>
      </c>
      <c r="H4033">
        <v>1.5865670000000001</v>
      </c>
      <c r="I4033">
        <v>72.965999999999994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4674</v>
      </c>
      <c r="P4033" t="s">
        <v>58</v>
      </c>
      <c r="Q4033" t="s">
        <v>60</v>
      </c>
    </row>
    <row r="4034" spans="1:17" x14ac:dyDescent="0.25">
      <c r="A4034" t="s">
        <v>43</v>
      </c>
      <c r="B4034" t="s">
        <v>36</v>
      </c>
      <c r="C4034" t="s">
        <v>53</v>
      </c>
      <c r="D4034" t="s">
        <v>26</v>
      </c>
      <c r="E4034" s="1">
        <v>24</v>
      </c>
      <c r="F4034" t="str">
        <f t="shared" si="62"/>
        <v>Aggregate1-in-2September Monthly System Peak DayAll24</v>
      </c>
      <c r="G4034">
        <v>17.506180000000001</v>
      </c>
      <c r="H4034">
        <v>17.506180000000001</v>
      </c>
      <c r="I4034">
        <v>72.965999999999994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4674</v>
      </c>
      <c r="P4034" t="s">
        <v>58</v>
      </c>
      <c r="Q4034" t="s">
        <v>60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3" sqref="D3:D4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9.42578125" customWidth="1"/>
    <col min="4" max="4" width="27.8554687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5"/>
      <c r="B1" s="5"/>
      <c r="C1" s="5"/>
      <c r="D1" s="5"/>
      <c r="E1" s="5"/>
      <c r="F1" s="5"/>
      <c r="H1" s="5"/>
      <c r="I1" s="5"/>
      <c r="J1" s="5"/>
      <c r="K1" s="5"/>
    </row>
    <row r="2" spans="1:11" x14ac:dyDescent="0.25">
      <c r="A2" s="5" t="s">
        <v>51</v>
      </c>
      <c r="B2" s="6"/>
      <c r="C2" s="7"/>
      <c r="D2" s="7"/>
      <c r="E2" s="8"/>
      <c r="F2" s="5"/>
      <c r="H2" s="5"/>
      <c r="I2" s="5"/>
      <c r="J2" s="5"/>
      <c r="K2" s="5"/>
    </row>
    <row r="3" spans="1:11" x14ac:dyDescent="0.25">
      <c r="A3" s="2" t="s">
        <v>50</v>
      </c>
      <c r="B3" s="6"/>
      <c r="C3" s="7"/>
      <c r="D3" s="7" t="s">
        <v>64</v>
      </c>
      <c r="E3" s="5"/>
      <c r="F3" s="5"/>
      <c r="H3" s="5"/>
      <c r="I3" s="5"/>
      <c r="J3" s="5"/>
      <c r="K3" s="5"/>
    </row>
    <row r="4" spans="1:11" x14ac:dyDescent="0.25">
      <c r="A4" s="2" t="s">
        <v>49</v>
      </c>
      <c r="B4" s="6"/>
      <c r="C4" s="7"/>
      <c r="D4" s="66" t="s">
        <v>63</v>
      </c>
      <c r="E4" s="5"/>
      <c r="F4" s="5"/>
      <c r="H4" s="5"/>
      <c r="I4" s="5"/>
      <c r="J4" s="5"/>
      <c r="K4" s="5"/>
    </row>
    <row r="5" spans="1:11" x14ac:dyDescent="0.25">
      <c r="A5" s="2" t="s">
        <v>48</v>
      </c>
      <c r="B5" s="6"/>
      <c r="C5" s="7"/>
      <c r="D5" s="66"/>
      <c r="E5" s="5"/>
      <c r="F5" s="5"/>
      <c r="H5" s="5"/>
      <c r="I5" s="5"/>
      <c r="J5" s="5"/>
      <c r="K5" s="5"/>
    </row>
    <row r="6" spans="1:11" x14ac:dyDescent="0.25">
      <c r="A6" s="2" t="s">
        <v>37</v>
      </c>
      <c r="B6" s="6"/>
      <c r="C6" s="7"/>
      <c r="D6" s="66"/>
      <c r="E6" s="5"/>
      <c r="F6" s="5"/>
      <c r="H6" s="5"/>
      <c r="I6" s="5"/>
      <c r="J6" s="5"/>
      <c r="K6" s="5"/>
    </row>
    <row r="7" spans="1:11" x14ac:dyDescent="0.25">
      <c r="A7" s="2" t="s">
        <v>53</v>
      </c>
      <c r="B7" s="6"/>
      <c r="C7" s="7"/>
      <c r="D7" s="7"/>
      <c r="E7" s="5"/>
      <c r="F7" s="5"/>
      <c r="H7" s="5"/>
      <c r="I7" s="5"/>
      <c r="J7" s="5"/>
      <c r="K7" s="5"/>
    </row>
    <row r="8" spans="1:11" x14ac:dyDescent="0.25">
      <c r="A8" s="2" t="s">
        <v>52</v>
      </c>
      <c r="B8" s="6"/>
      <c r="C8" s="7"/>
      <c r="D8" s="7"/>
      <c r="E8" s="5"/>
      <c r="F8" s="5"/>
      <c r="H8" s="5"/>
      <c r="I8" s="5"/>
      <c r="J8" s="5"/>
      <c r="K8" s="5"/>
    </row>
    <row r="9" spans="1:11" x14ac:dyDescent="0.25">
      <c r="A9" s="2"/>
      <c r="B9" s="6"/>
      <c r="C9" s="7"/>
      <c r="D9" s="7"/>
      <c r="E9" s="5"/>
      <c r="F9" s="5"/>
      <c r="H9" s="5"/>
      <c r="I9" s="5"/>
      <c r="J9" s="5"/>
      <c r="K9" s="9"/>
    </row>
    <row r="10" spans="1:11" x14ac:dyDescent="0.25">
      <c r="A10" s="2" t="s">
        <v>36</v>
      </c>
      <c r="B10" s="5"/>
      <c r="C10" s="5"/>
      <c r="D10" s="5"/>
      <c r="E10" s="5"/>
      <c r="F10" s="5"/>
    </row>
    <row r="11" spans="1:11" x14ac:dyDescent="0.25">
      <c r="A11" s="5" t="s">
        <v>38</v>
      </c>
      <c r="B11" s="5"/>
      <c r="C11" s="5"/>
      <c r="D11" s="5"/>
      <c r="E11" s="5"/>
      <c r="F11" s="5"/>
    </row>
    <row r="12" spans="1:11" x14ac:dyDescent="0.25">
      <c r="A12" s="5"/>
      <c r="B12" s="5"/>
      <c r="C12" s="5"/>
      <c r="D12" s="5"/>
      <c r="E12" s="5"/>
      <c r="F12" s="5"/>
    </row>
    <row r="13" spans="1:11" x14ac:dyDescent="0.25">
      <c r="A13" s="1" t="s">
        <v>28</v>
      </c>
    </row>
    <row r="14" spans="1:11" x14ac:dyDescent="0.25">
      <c r="A14" s="1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1" t="s">
        <v>26</v>
      </c>
    </row>
    <row r="19" spans="1:1" x14ac:dyDescent="0.25">
      <c r="A19" s="1" t="s">
        <v>47</v>
      </c>
    </row>
    <row r="20" spans="1:1" x14ac:dyDescent="0.25">
      <c r="A20" s="1" t="s">
        <v>31</v>
      </c>
    </row>
    <row r="22" spans="1:1" x14ac:dyDescent="0.25">
      <c r="A22" s="13">
        <v>2016</v>
      </c>
    </row>
    <row r="23" spans="1:1" x14ac:dyDescent="0.25">
      <c r="A23" s="14">
        <f>A22+1</f>
        <v>2017</v>
      </c>
    </row>
    <row r="24" spans="1:1" x14ac:dyDescent="0.25">
      <c r="A24" s="14">
        <f t="shared" ref="A24:A32" si="0">A23+1</f>
        <v>2018</v>
      </c>
    </row>
    <row r="25" spans="1:1" x14ac:dyDescent="0.25">
      <c r="A25" s="14">
        <f t="shared" si="0"/>
        <v>2019</v>
      </c>
    </row>
    <row r="26" spans="1:1" x14ac:dyDescent="0.25">
      <c r="A26" s="14">
        <f t="shared" si="0"/>
        <v>2020</v>
      </c>
    </row>
    <row r="27" spans="1:1" x14ac:dyDescent="0.25">
      <c r="A27" s="14">
        <f t="shared" si="0"/>
        <v>2021</v>
      </c>
    </row>
    <row r="28" spans="1:1" x14ac:dyDescent="0.25">
      <c r="A28" s="14">
        <f t="shared" si="0"/>
        <v>2022</v>
      </c>
    </row>
    <row r="29" spans="1:1" x14ac:dyDescent="0.25">
      <c r="A29" s="14">
        <f t="shared" si="0"/>
        <v>2023</v>
      </c>
    </row>
    <row r="30" spans="1:1" x14ac:dyDescent="0.25">
      <c r="A30" s="14">
        <f t="shared" si="0"/>
        <v>2024</v>
      </c>
    </row>
    <row r="31" spans="1:1" x14ac:dyDescent="0.25">
      <c r="A31" s="14">
        <f t="shared" si="0"/>
        <v>2025</v>
      </c>
    </row>
    <row r="32" spans="1:1" x14ac:dyDescent="0.25">
      <c r="A32" s="14">
        <f t="shared" si="0"/>
        <v>2026</v>
      </c>
    </row>
    <row r="33" spans="1:1" x14ac:dyDescent="0.25">
      <c r="A3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Gai, Jennifer</cp:lastModifiedBy>
  <dcterms:created xsi:type="dcterms:W3CDTF">2011-10-10T22:52:04Z</dcterms:created>
  <dcterms:modified xsi:type="dcterms:W3CDTF">2016-03-27T21:40:05Z</dcterms:modified>
</cp:coreProperties>
</file>