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80" windowWidth="17520" windowHeight="6975"/>
  </bookViews>
  <sheets>
    <sheet name="INPUTS-OUTPUTS" sheetId="2" r:id="rId1"/>
    <sheet name="LOOKUP" sheetId="3" r:id="rId2"/>
    <sheet name="DATA" sheetId="1" r:id="rId3"/>
  </sheets>
  <definedNames>
    <definedName name="_xlnm._FilterDatabase" localSheetId="2" hidden="1">DATA!$A$2:$T$1225</definedName>
    <definedName name="AggregateTons">'INPUTS-OUTPUTS'!$B$13</definedName>
    <definedName name="ATDP">'INPUTS-OUTPUTS'!$B$15</definedName>
    <definedName name="AverageTons">'INPUTS-OUTPUTS'!$B$12</definedName>
    <definedName name="criteria1">LOOKUP!$K$2:$O$3</definedName>
    <definedName name="criteria10">LOOKUP!$K$29:$O$30</definedName>
    <definedName name="criteria11">LOOKUP!$K$32:$O$33</definedName>
    <definedName name="criteria12">LOOKUP!$K$35:$O$36</definedName>
    <definedName name="criteria13">LOOKUP!$K$38:$O$39</definedName>
    <definedName name="criteria14">LOOKUP!$K$41:$O$42</definedName>
    <definedName name="criteria15">LOOKUP!$K$44:$O$45</definedName>
    <definedName name="criteria16">LOOKUP!$K$47:$O$48</definedName>
    <definedName name="criteria17">LOOKUP!$K$50:$O$51</definedName>
    <definedName name="criteria18">LOOKUP!$K$53:$O$54</definedName>
    <definedName name="criteria19">LOOKUP!$K$56:$O$57</definedName>
    <definedName name="criteria2">LOOKUP!$K$5:$O$6</definedName>
    <definedName name="criteria20">LOOKUP!$K$59:$O$60</definedName>
    <definedName name="criteria21">LOOKUP!$K$62:$O$63</definedName>
    <definedName name="criteria22">LOOKUP!$K$65:$O$66</definedName>
    <definedName name="criteria23">LOOKUP!$K$68:$O$69</definedName>
    <definedName name="criteria24">LOOKUP!$K$71:$O$72</definedName>
    <definedName name="criteria3">LOOKUP!$K$8:$O$9</definedName>
    <definedName name="criteria4">LOOKUP!$K$11:$O$12</definedName>
    <definedName name="criteria5">LOOKUP!$K$14:$O$15</definedName>
    <definedName name="criteria6">LOOKUP!$K$17:$O$18</definedName>
    <definedName name="criteria7">LOOKUP!$K$20:$O$21</definedName>
    <definedName name="criteria8">LOOKUP!$K$23:$O$24</definedName>
    <definedName name="criteria9">LOOKUP!$K$26:$O$27</definedName>
    <definedName name="CustChar">'INPUTS-OUTPUTS'!$B$10</definedName>
    <definedName name="CustCharList">LOOKUP!$G$2:$G$4</definedName>
    <definedName name="DATA">DATA!$A$1:$T$1009</definedName>
    <definedName name="DayType">'INPUTS-OUTPUTS'!$B$9</definedName>
    <definedName name="DayTypeList">LOOKUP!$E$2:$E$9</definedName>
    <definedName name="Enrollment">#REF!</definedName>
    <definedName name="EnrollmentCriteria">LOOKUP!$K$75:$L$76</definedName>
    <definedName name="ForecastYear">'INPUTS-OUTPUTS'!$B$8</definedName>
    <definedName name="ForecastYearList">LOOKUP!$A$2:$A$12</definedName>
    <definedName name="GrowthYearList">LOOKUP!$A$2:$A$11</definedName>
    <definedName name="TypeofResult">'INPUTS-OUTPUTS'!$B$6</definedName>
    <definedName name="TypeofResultList">LOOKUP!$I$2:$I$5</definedName>
    <definedName name="WeatherYear">'INPUTS-OUTPUTS'!$B$7</definedName>
    <definedName name="WeatherYearList">LOOKUP!$C$2:$C$3</definedName>
  </definedNames>
  <calcPr calcId="125725"/>
</workbook>
</file>

<file path=xl/calcChain.xml><?xml version="1.0" encoding="utf-8"?>
<calcChain xmlns="http://schemas.openxmlformats.org/spreadsheetml/2006/main">
  <c r="M21" i="2"/>
  <c r="M22"/>
  <c r="M23"/>
  <c r="M24"/>
  <c r="M20"/>
  <c r="L21"/>
  <c r="L22"/>
  <c r="L23"/>
  <c r="L24"/>
  <c r="L20"/>
  <c r="K21"/>
  <c r="K22"/>
  <c r="K23"/>
  <c r="K24"/>
  <c r="K20"/>
  <c r="J21"/>
  <c r="J22"/>
  <c r="J23"/>
  <c r="J24"/>
  <c r="J20"/>
  <c r="I21"/>
  <c r="I22"/>
  <c r="I23"/>
  <c r="I20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7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B15"/>
  <c r="F15" i="3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14"/>
  <c r="D35"/>
  <c r="D36" s="1"/>
  <c r="D37" s="1"/>
  <c r="D16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15"/>
  <c r="M72"/>
  <c r="M69"/>
  <c r="M66"/>
  <c r="M63"/>
  <c r="M60"/>
  <c r="M57"/>
  <c r="M54"/>
  <c r="M51"/>
  <c r="M48"/>
  <c r="M45"/>
  <c r="M42"/>
  <c r="M39"/>
  <c r="M36"/>
  <c r="M33"/>
  <c r="M30"/>
  <c r="M27"/>
  <c r="M24"/>
  <c r="M21"/>
  <c r="M18"/>
  <c r="M15"/>
  <c r="M12"/>
  <c r="M9"/>
  <c r="M6"/>
  <c r="M3"/>
  <c r="F5" i="2"/>
  <c r="G5"/>
  <c r="E5"/>
  <c r="K3" i="3"/>
  <c r="N3"/>
  <c r="L3"/>
  <c r="L76"/>
  <c r="K6"/>
  <c r="N6"/>
  <c r="L6"/>
  <c r="K9"/>
  <c r="N9"/>
  <c r="L9"/>
  <c r="K12"/>
  <c r="N12"/>
  <c r="L12"/>
  <c r="K15"/>
  <c r="N15"/>
  <c r="L15"/>
  <c r="K18"/>
  <c r="N18"/>
  <c r="L18"/>
  <c r="K21"/>
  <c r="N21"/>
  <c r="L21"/>
  <c r="K24"/>
  <c r="N24"/>
  <c r="L24"/>
  <c r="K27"/>
  <c r="N27"/>
  <c r="L27"/>
  <c r="K30"/>
  <c r="N30"/>
  <c r="L30"/>
  <c r="K33"/>
  <c r="N33"/>
  <c r="L33"/>
  <c r="K36"/>
  <c r="N36"/>
  <c r="L36"/>
  <c r="K39"/>
  <c r="N39"/>
  <c r="L39"/>
  <c r="K42"/>
  <c r="N42"/>
  <c r="L42"/>
  <c r="K45"/>
  <c r="N45"/>
  <c r="L45"/>
  <c r="K48"/>
  <c r="N48"/>
  <c r="L48"/>
  <c r="K51"/>
  <c r="N51"/>
  <c r="L51"/>
  <c r="K54"/>
  <c r="N54"/>
  <c r="L54"/>
  <c r="K57"/>
  <c r="N57"/>
  <c r="L57"/>
  <c r="K60"/>
  <c r="N60"/>
  <c r="L60"/>
  <c r="K63"/>
  <c r="N63"/>
  <c r="L63"/>
  <c r="K66"/>
  <c r="N66"/>
  <c r="L66"/>
  <c r="K69"/>
  <c r="N69"/>
  <c r="L69"/>
  <c r="K72"/>
  <c r="N72"/>
  <c r="L72"/>
  <c r="A3" i="2"/>
  <c r="G31"/>
  <c r="F31"/>
  <c r="E31"/>
  <c r="H14"/>
  <c r="H13"/>
  <c r="H22"/>
  <c r="H26"/>
  <c r="H28"/>
  <c r="H19"/>
  <c r="H9"/>
  <c r="H27"/>
  <c r="H11"/>
  <c r="H12"/>
  <c r="H10"/>
  <c r="H30"/>
  <c r="H16"/>
  <c r="H21"/>
  <c r="H23"/>
  <c r="H25"/>
  <c r="H15"/>
  <c r="H29"/>
  <c r="H7"/>
  <c r="H17"/>
  <c r="H20"/>
  <c r="H8"/>
  <c r="H24"/>
  <c r="H18"/>
  <c r="O7" l="1"/>
  <c r="O26"/>
  <c r="O25"/>
  <c r="O17"/>
  <c r="O24"/>
  <c r="O14"/>
  <c r="O20"/>
  <c r="O28"/>
  <c r="O18"/>
  <c r="O16"/>
  <c r="O11"/>
  <c r="O30"/>
  <c r="O8"/>
  <c r="O12"/>
  <c r="O13"/>
  <c r="O10"/>
  <c r="O23"/>
  <c r="O21"/>
  <c r="B12"/>
  <c r="K76" i="3"/>
  <c r="O27" i="2"/>
  <c r="O19"/>
  <c r="O29"/>
  <c r="O15"/>
  <c r="O22"/>
  <c r="B13"/>
  <c r="O9"/>
  <c r="K14"/>
  <c r="L12"/>
  <c r="L13"/>
  <c r="J16"/>
  <c r="M7"/>
  <c r="J17"/>
  <c r="L18"/>
  <c r="J15"/>
  <c r="I10"/>
  <c r="K7"/>
  <c r="K10"/>
  <c r="M8"/>
  <c r="L11"/>
  <c r="M10"/>
  <c r="K9"/>
  <c r="K8"/>
  <c r="M14"/>
  <c r="J7"/>
  <c r="I17"/>
  <c r="L7"/>
  <c r="K12"/>
  <c r="J13"/>
  <c r="J18"/>
  <c r="J9"/>
  <c r="K19"/>
  <c r="M16"/>
  <c r="I19"/>
  <c r="I7"/>
  <c r="J8"/>
  <c r="L14"/>
  <c r="M13"/>
  <c r="I14"/>
  <c r="J14"/>
  <c r="L17"/>
  <c r="K16"/>
  <c r="L9"/>
  <c r="M12"/>
  <c r="M9"/>
  <c r="K15"/>
  <c r="M11"/>
  <c r="J19"/>
  <c r="M18"/>
  <c r="I9"/>
  <c r="L15"/>
  <c r="K11"/>
  <c r="M17"/>
  <c r="L8"/>
  <c r="K17"/>
  <c r="I18"/>
  <c r="K13"/>
  <c r="L19"/>
  <c r="L10"/>
  <c r="L16"/>
  <c r="M19"/>
  <c r="I11"/>
  <c r="I8"/>
  <c r="I15"/>
  <c r="I12"/>
  <c r="I13"/>
  <c r="K18"/>
  <c r="J11"/>
  <c r="J10"/>
  <c r="I24"/>
  <c r="J12"/>
  <c r="I16"/>
  <c r="M15"/>
  <c r="P8" l="1"/>
  <c r="Q8" s="1"/>
  <c r="P12"/>
  <c r="Q12" s="1"/>
  <c r="P14"/>
  <c r="Q14" s="1"/>
  <c r="P30"/>
  <c r="Q30" s="1"/>
  <c r="P23"/>
  <c r="Q23" s="1"/>
  <c r="P20"/>
  <c r="Q20" s="1"/>
  <c r="P9"/>
  <c r="Q9" s="1"/>
  <c r="P29"/>
  <c r="Q29" s="1"/>
  <c r="P26"/>
  <c r="Q26" s="1"/>
  <c r="P25"/>
  <c r="Q25" s="1"/>
  <c r="P15"/>
  <c r="Q15" s="1"/>
  <c r="P7"/>
  <c r="Q7" s="1"/>
  <c r="P28"/>
  <c r="Q28" s="1"/>
  <c r="P17"/>
  <c r="Q17" s="1"/>
  <c r="P10"/>
  <c r="Q10" s="1"/>
  <c r="P19"/>
  <c r="Q19" s="1"/>
  <c r="P16"/>
  <c r="Q16" s="1"/>
  <c r="P21"/>
  <c r="Q21" s="1"/>
  <c r="P22"/>
  <c r="Q22" s="1"/>
  <c r="P18"/>
  <c r="Q18" s="1"/>
  <c r="P11"/>
  <c r="Q11" s="1"/>
  <c r="P27"/>
  <c r="Q27" s="1"/>
  <c r="P24"/>
  <c r="Q24" s="1"/>
  <c r="P13"/>
  <c r="Q13" s="1"/>
  <c r="G20"/>
  <c r="G28"/>
  <c r="G27"/>
  <c r="G11"/>
  <c r="M33"/>
  <c r="I33"/>
  <c r="K33"/>
  <c r="G25"/>
  <c r="J33"/>
  <c r="L33"/>
  <c r="G24"/>
  <c r="G21"/>
  <c r="G18"/>
  <c r="G30"/>
  <c r="G19"/>
  <c r="G14"/>
  <c r="G10"/>
  <c r="G23"/>
  <c r="G9"/>
  <c r="G12"/>
  <c r="G29"/>
  <c r="G16"/>
  <c r="G8"/>
  <c r="H33"/>
  <c r="G17"/>
  <c r="G7"/>
  <c r="E33"/>
  <c r="G13"/>
  <c r="G26"/>
  <c r="G15"/>
  <c r="G22"/>
  <c r="F33"/>
  <c r="Q31" l="1"/>
  <c r="P31" s="1"/>
  <c r="B14"/>
  <c r="G33"/>
</calcChain>
</file>

<file path=xl/sharedStrings.xml><?xml version="1.0" encoding="utf-8"?>
<sst xmlns="http://schemas.openxmlformats.org/spreadsheetml/2006/main" count="3226" uniqueCount="65">
  <si>
    <t>Forecast Year List</t>
  </si>
  <si>
    <t>Forecast Year</t>
  </si>
  <si>
    <t>Type of Result List</t>
  </si>
  <si>
    <t>Aggregate</t>
  </si>
  <si>
    <t>PCTILE10</t>
  </si>
  <si>
    <t>PCTILE30</t>
  </si>
  <si>
    <t>PCTILE50</t>
  </si>
  <si>
    <t>PCTILE70</t>
  </si>
  <si>
    <t>PCTILE90</t>
  </si>
  <si>
    <t>May Monthly Peak</t>
  </si>
  <si>
    <t>June Monthly Peak</t>
  </si>
  <si>
    <t>July Monthly Peak</t>
  </si>
  <si>
    <t>August Monthly Peak</t>
  </si>
  <si>
    <t>September Monthly Peak</t>
  </si>
  <si>
    <t>Day Type</t>
  </si>
  <si>
    <t>Hour</t>
  </si>
  <si>
    <t>Reference Load</t>
  </si>
  <si>
    <t>Observed Load</t>
  </si>
  <si>
    <t>Temperature</t>
  </si>
  <si>
    <t>Standard Error</t>
  </si>
  <si>
    <t>TABLE 1: Menu options</t>
  </si>
  <si>
    <t>Hour Ending</t>
  </si>
  <si>
    <t>Weighted Temp (F)</t>
  </si>
  <si>
    <t>Uncertainty Adjusted Impact - Percentiles</t>
  </si>
  <si>
    <t>Type of Results</t>
  </si>
  <si>
    <t>10th</t>
  </si>
  <si>
    <t>30th</t>
  </si>
  <si>
    <t>50th</t>
  </si>
  <si>
    <t>70th</t>
  </si>
  <si>
    <t>90th</t>
  </si>
  <si>
    <t xml:space="preserve"> </t>
  </si>
  <si>
    <t>Daily</t>
  </si>
  <si>
    <t>Weather Year</t>
  </si>
  <si>
    <t>Weather Year List</t>
  </si>
  <si>
    <t>Day Type List</t>
  </si>
  <si>
    <t>TABLE 2: Output</t>
  </si>
  <si>
    <t>Customer Characteristic</t>
  </si>
  <si>
    <t>Customer Characteristic List</t>
  </si>
  <si>
    <t>CDH 70</t>
  </si>
  <si>
    <t>Month</t>
  </si>
  <si>
    <t>Cooling Degree Hours (Base 70)</t>
  </si>
  <si>
    <t>Std Err</t>
  </si>
  <si>
    <t>Variance</t>
  </si>
  <si>
    <t>Year</t>
  </si>
  <si>
    <t>ENROLLMENT CRITERIA</t>
  </si>
  <si>
    <t>1-in-10</t>
  </si>
  <si>
    <t>1-in-2</t>
  </si>
  <si>
    <t>San Diego Gas &amp; Electric</t>
  </si>
  <si>
    <t>Per Ton</t>
  </si>
  <si>
    <t>Average Tons</t>
  </si>
  <si>
    <t>Aggregate Tons</t>
  </si>
  <si>
    <t>% Load Reduction (1 to 6 pm)</t>
  </si>
  <si>
    <t>Summer Saver Ex-Ante Load Impact Tables</t>
  </si>
  <si>
    <t>All Commercial Customers</t>
  </si>
  <si>
    <t>Commercial - 30% Cycling</t>
  </si>
  <si>
    <t>Commercial - 50% Cycling</t>
  </si>
  <si>
    <t>October Monthly Peak</t>
  </si>
  <si>
    <t>Typical Event Day</t>
  </si>
  <si>
    <t>criteria</t>
  </si>
  <si>
    <t>Aggregate  Ref Load</t>
  </si>
  <si>
    <t>Aggregate Observed Load</t>
  </si>
  <si>
    <t>Average Premise</t>
  </si>
  <si>
    <t>Average Tons per Premise</t>
  </si>
  <si>
    <t>Per AC Unit</t>
  </si>
  <si>
    <t>atpd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</si>
</sst>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h:mm;@"/>
    <numFmt numFmtId="166" formatCode="[$-F800]dddd\,\ mmmm\ dd\,\ yyyy"/>
    <numFmt numFmtId="167" formatCode="0.0%"/>
    <numFmt numFmtId="168" formatCode="0.00000000000000"/>
  </numFmts>
  <fonts count="19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medium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 style="thin">
        <color indexed="8"/>
      </right>
      <top/>
      <bottom style="medium">
        <color indexed="56"/>
      </bottom>
      <diagonal/>
    </border>
    <border>
      <left style="thin">
        <color indexed="8"/>
      </left>
      <right style="medium">
        <color indexed="56"/>
      </right>
      <top/>
      <bottom style="medium">
        <color indexed="56"/>
      </bottom>
      <diagonal/>
    </border>
    <border>
      <left style="thin">
        <color indexed="8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medium">
        <color indexed="56"/>
      </right>
      <top style="thin">
        <color indexed="9"/>
      </top>
      <bottom/>
      <diagonal/>
    </border>
    <border>
      <left style="thin">
        <color indexed="56"/>
      </left>
      <right style="medium">
        <color indexed="56"/>
      </right>
      <top/>
      <bottom/>
      <diagonal/>
    </border>
    <border>
      <left style="medium">
        <color indexed="56"/>
      </left>
      <right style="thin">
        <color indexed="8"/>
      </right>
      <top style="thin">
        <color indexed="56"/>
      </top>
      <bottom/>
      <diagonal/>
    </border>
    <border>
      <left style="thin">
        <color indexed="8"/>
      </left>
      <right style="thin">
        <color indexed="8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164" fontId="4" fillId="3" borderId="3" xfId="0" applyNumberFormat="1" applyFont="1" applyFill="1" applyBorder="1" applyAlignment="1">
      <alignment horizontal="right" indent="1"/>
    </xf>
    <xf numFmtId="164" fontId="4" fillId="3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vertical="center"/>
    </xf>
    <xf numFmtId="0" fontId="6" fillId="3" borderId="6" xfId="0" applyFont="1" applyFill="1" applyBorder="1"/>
    <xf numFmtId="0" fontId="6" fillId="0" borderId="0" xfId="0" applyFont="1"/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5" fillId="3" borderId="7" xfId="0" applyFont="1" applyFill="1" applyBorder="1" applyAlignment="1">
      <alignment vertical="center"/>
    </xf>
    <xf numFmtId="0" fontId="8" fillId="3" borderId="7" xfId="0" applyFont="1" applyFill="1" applyBorder="1"/>
    <xf numFmtId="0" fontId="8" fillId="3" borderId="7" xfId="0" applyFont="1" applyFill="1" applyBorder="1" applyAlignment="1">
      <alignment vertical="center"/>
    </xf>
    <xf numFmtId="0" fontId="8" fillId="0" borderId="7" xfId="0" applyFont="1" applyBorder="1"/>
    <xf numFmtId="0" fontId="6" fillId="0" borderId="0" xfId="0" applyFont="1" applyAlignment="1">
      <alignment horizontal="right" indent="1"/>
    </xf>
    <xf numFmtId="0" fontId="9" fillId="0" borderId="0" xfId="0" applyFont="1"/>
    <xf numFmtId="0" fontId="6" fillId="0" borderId="0" xfId="0" applyFont="1" applyFill="1"/>
    <xf numFmtId="4" fontId="4" fillId="0" borderId="0" xfId="0" applyNumberFormat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Border="1"/>
    <xf numFmtId="10" fontId="6" fillId="0" borderId="0" xfId="0" applyNumberFormat="1" applyFont="1"/>
    <xf numFmtId="0" fontId="8" fillId="0" borderId="0" xfId="0" applyFont="1"/>
    <xf numFmtId="0" fontId="10" fillId="2" borderId="8" xfId="0" applyFont="1" applyFill="1" applyBorder="1" applyAlignment="1">
      <alignment horizontal="centerContinuous"/>
    </xf>
    <xf numFmtId="0" fontId="11" fillId="2" borderId="8" xfId="0" applyFont="1" applyFill="1" applyBorder="1" applyAlignment="1">
      <alignment horizontal="centerContinuous"/>
    </xf>
    <xf numFmtId="0" fontId="11" fillId="2" borderId="9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right" wrapText="1" indent="1"/>
    </xf>
    <xf numFmtId="0" fontId="13" fillId="2" borderId="14" xfId="0" applyFont="1" applyFill="1" applyBorder="1" applyAlignment="1">
      <alignment horizontal="right" wrapText="1" indent="1"/>
    </xf>
    <xf numFmtId="165" fontId="6" fillId="0" borderId="11" xfId="0" applyNumberFormat="1" applyFont="1" applyBorder="1" applyAlignment="1">
      <alignment horizontal="center" vertical="center"/>
    </xf>
    <xf numFmtId="2" fontId="6" fillId="0" borderId="0" xfId="0" applyNumberFormat="1" applyFo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indent="1"/>
    </xf>
    <xf numFmtId="3" fontId="6" fillId="0" borderId="0" xfId="0" applyNumberFormat="1" applyFont="1"/>
    <xf numFmtId="0" fontId="11" fillId="2" borderId="15" xfId="0" applyFont="1" applyFill="1" applyBorder="1"/>
    <xf numFmtId="0" fontId="10" fillId="2" borderId="16" xfId="0" applyFont="1" applyFill="1" applyBorder="1" applyAlignment="1">
      <alignment horizontal="centerContinuous"/>
    </xf>
    <xf numFmtId="0" fontId="11" fillId="2" borderId="16" xfId="0" applyFont="1" applyFill="1" applyBorder="1" applyAlignment="1">
      <alignment horizontal="centerContinuous"/>
    </xf>
    <xf numFmtId="0" fontId="11" fillId="2" borderId="17" xfId="0" applyFont="1" applyFill="1" applyBorder="1" applyAlignment="1">
      <alignment horizontal="centerContinuous"/>
    </xf>
    <xf numFmtId="0" fontId="8" fillId="3" borderId="18" xfId="0" applyFont="1" applyFill="1" applyBorder="1"/>
    <xf numFmtId="168" fontId="6" fillId="0" borderId="0" xfId="0" applyNumberFormat="1" applyFont="1"/>
    <xf numFmtId="0" fontId="6" fillId="0" borderId="0" xfId="0" applyFont="1" applyAlignment="1">
      <alignment vertical="top"/>
    </xf>
    <xf numFmtId="0" fontId="4" fillId="3" borderId="19" xfId="0" applyFont="1" applyFill="1" applyBorder="1"/>
    <xf numFmtId="4" fontId="4" fillId="3" borderId="20" xfId="0" applyNumberFormat="1" applyFont="1" applyFill="1" applyBorder="1" applyAlignment="1">
      <alignment horizontal="left" indent="1"/>
    </xf>
    <xf numFmtId="4" fontId="4" fillId="3" borderId="5" xfId="0" applyNumberFormat="1" applyFont="1" applyFill="1" applyBorder="1" applyAlignment="1">
      <alignment horizontal="left" indent="1"/>
    </xf>
    <xf numFmtId="2" fontId="4" fillId="3" borderId="5" xfId="0" applyNumberFormat="1" applyFont="1" applyFill="1" applyBorder="1"/>
    <xf numFmtId="2" fontId="4" fillId="3" borderId="21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10" fontId="6" fillId="0" borderId="0" xfId="0" applyNumberFormat="1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 indent="1"/>
    </xf>
    <xf numFmtId="0" fontId="15" fillId="0" borderId="0" xfId="0" applyFont="1" applyFill="1" applyBorder="1"/>
    <xf numFmtId="0" fontId="6" fillId="0" borderId="0" xfId="0" applyFont="1" applyFill="1" applyBorder="1" applyAlignment="1">
      <alignment horizontal="right" indent="1"/>
    </xf>
    <xf numFmtId="0" fontId="9" fillId="0" borderId="0" xfId="0" applyFont="1" applyFill="1" applyBorder="1"/>
    <xf numFmtId="166" fontId="15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0" fontId="0" fillId="0" borderId="22" xfId="0" applyBorder="1"/>
    <xf numFmtId="0" fontId="0" fillId="0" borderId="0" xfId="0" applyBorder="1"/>
    <xf numFmtId="0" fontId="12" fillId="2" borderId="23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 readingOrder="1"/>
    </xf>
    <xf numFmtId="1" fontId="6" fillId="0" borderId="11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164" fontId="4" fillId="0" borderId="3" xfId="0" applyNumberFormat="1" applyFont="1" applyFill="1" applyBorder="1" applyAlignment="1">
      <alignment horizontal="right" indent="1"/>
    </xf>
    <xf numFmtId="164" fontId="4" fillId="0" borderId="4" xfId="0" applyNumberFormat="1" applyFont="1" applyFill="1" applyBorder="1" applyAlignment="1">
      <alignment horizontal="right" indent="1"/>
    </xf>
    <xf numFmtId="0" fontId="12" fillId="2" borderId="24" xfId="0" applyFont="1" applyFill="1" applyBorder="1" applyAlignment="1">
      <alignment horizontal="center" vertical="center"/>
    </xf>
    <xf numFmtId="164" fontId="4" fillId="0" borderId="0" xfId="0" applyNumberFormat="1" applyFont="1"/>
    <xf numFmtId="0" fontId="16" fillId="0" borderId="0" xfId="0" applyFont="1"/>
    <xf numFmtId="0" fontId="13" fillId="2" borderId="32" xfId="0" applyFont="1" applyFill="1" applyBorder="1" applyAlignment="1">
      <alignment horizontal="center" wrapText="1"/>
    </xf>
    <xf numFmtId="0" fontId="13" fillId="2" borderId="33" xfId="0" applyFont="1" applyFill="1" applyBorder="1" applyAlignment="1">
      <alignment horizontal="center" wrapText="1"/>
    </xf>
    <xf numFmtId="0" fontId="13" fillId="2" borderId="34" xfId="0" applyFont="1" applyFill="1" applyBorder="1" applyAlignment="1">
      <alignment horizontal="center" wrapText="1"/>
    </xf>
    <xf numFmtId="0" fontId="1" fillId="4" borderId="11" xfId="1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Fill="1" applyBorder="1"/>
    <xf numFmtId="0" fontId="12" fillId="2" borderId="25" xfId="0" applyFont="1" applyFill="1" applyBorder="1" applyAlignment="1">
      <alignment horizontal="center" vertical="center"/>
    </xf>
    <xf numFmtId="164" fontId="16" fillId="5" borderId="11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0" fontId="2" fillId="0" borderId="0" xfId="0" applyFont="1"/>
    <xf numFmtId="2" fontId="4" fillId="3" borderId="3" xfId="0" applyNumberFormat="1" applyFont="1" applyFill="1" applyBorder="1" applyAlignment="1">
      <alignment horizontal="right" indent="1"/>
    </xf>
    <xf numFmtId="167" fontId="16" fillId="5" borderId="11" xfId="0" applyNumberFormat="1" applyFont="1" applyFill="1" applyBorder="1" applyAlignment="1">
      <alignment horizontal="center" vertical="center"/>
    </xf>
    <xf numFmtId="2" fontId="4" fillId="3" borderId="26" xfId="0" applyNumberFormat="1" applyFont="1" applyFill="1" applyBorder="1" applyAlignment="1">
      <alignment horizontal="right" indent="1"/>
    </xf>
    <xf numFmtId="2" fontId="4" fillId="3" borderId="27" xfId="0" applyNumberFormat="1" applyFont="1" applyFill="1" applyBorder="1" applyAlignment="1">
      <alignment horizontal="right" indent="1"/>
    </xf>
    <xf numFmtId="2" fontId="17" fillId="3" borderId="27" xfId="0" applyNumberFormat="1" applyFont="1" applyFill="1" applyBorder="1" applyAlignment="1">
      <alignment horizontal="center"/>
    </xf>
    <xf numFmtId="0" fontId="2" fillId="0" borderId="0" xfId="0" applyFont="1" applyFill="1"/>
    <xf numFmtId="164" fontId="4" fillId="3" borderId="27" xfId="0" applyNumberFormat="1" applyFont="1" applyFill="1" applyBorder="1" applyAlignment="1">
      <alignment horizontal="right" indent="1"/>
    </xf>
    <xf numFmtId="1" fontId="4" fillId="3" borderId="28" xfId="0" applyNumberFormat="1" applyFont="1" applyFill="1" applyBorder="1" applyAlignment="1">
      <alignment horizontal="center"/>
    </xf>
    <xf numFmtId="0" fontId="0" fillId="0" borderId="22" xfId="0" applyFill="1" applyBorder="1"/>
    <xf numFmtId="0" fontId="1" fillId="0" borderId="0" xfId="0" applyFont="1"/>
    <xf numFmtId="0" fontId="0" fillId="0" borderId="0" xfId="0" applyFill="1" applyBorder="1"/>
    <xf numFmtId="2" fontId="1" fillId="0" borderId="0" xfId="0" applyNumberFormat="1" applyFont="1"/>
    <xf numFmtId="0" fontId="1" fillId="0" borderId="0" xfId="0" applyFont="1" applyAlignment="1">
      <alignment wrapText="1"/>
    </xf>
    <xf numFmtId="49" fontId="1" fillId="0" borderId="11" xfId="0" applyNumberFormat="1" applyFont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/>
    </xf>
    <xf numFmtId="0" fontId="18" fillId="0" borderId="0" xfId="0" applyFont="1"/>
    <xf numFmtId="0" fontId="10" fillId="2" borderId="8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top" wrapText="1" readingOrder="1"/>
    </xf>
    <xf numFmtId="0" fontId="11" fillId="2" borderId="29" xfId="0" applyFont="1" applyFill="1" applyBorder="1" applyAlignment="1">
      <alignment horizontal="center" wrapText="1"/>
    </xf>
    <xf numFmtId="0" fontId="11" fillId="2" borderId="30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538310412573674"/>
          <c:y val="0.12555079582400777"/>
          <c:w val="0.79371316306483297"/>
          <c:h val="0.7444941927809583"/>
        </c:manualLayout>
      </c:layout>
      <c:scatterChart>
        <c:scatterStyle val="smoothMarker"/>
        <c:ser>
          <c:idx val="1"/>
          <c:order val="0"/>
          <c:tx>
            <c:strRef>
              <c:f>'INPUTS-OUTPUTS'!$E$5</c:f>
              <c:strCache>
                <c:ptCount val="1"/>
                <c:pt idx="0">
                  <c:v>Reference Load (kW)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'INPUTS-OUTPUTS'!$D$7:$D$30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'INPUTS-OUTPUTS'!$E$7:$E$30</c:f>
              <c:numCache>
                <c:formatCode>0.00</c:formatCode>
                <c:ptCount val="24"/>
                <c:pt idx="0">
                  <c:v>0.86309049600000021</c:v>
                </c:pt>
                <c:pt idx="1">
                  <c:v>0.84794138100000016</c:v>
                </c:pt>
                <c:pt idx="2">
                  <c:v>0.79205006700000025</c:v>
                </c:pt>
                <c:pt idx="3">
                  <c:v>0.77458204800000019</c:v>
                </c:pt>
                <c:pt idx="4">
                  <c:v>0.76166592300000013</c:v>
                </c:pt>
                <c:pt idx="5">
                  <c:v>0.79895182500000006</c:v>
                </c:pt>
                <c:pt idx="6">
                  <c:v>0.93759031800000014</c:v>
                </c:pt>
                <c:pt idx="7">
                  <c:v>1.1231537220000003</c:v>
                </c:pt>
                <c:pt idx="8">
                  <c:v>1.5345811620000003</c:v>
                </c:pt>
                <c:pt idx="9">
                  <c:v>1.953378243</c:v>
                </c:pt>
                <c:pt idx="10">
                  <c:v>2.354130675</c:v>
                </c:pt>
                <c:pt idx="11">
                  <c:v>2.7179280900000005</c:v>
                </c:pt>
                <c:pt idx="12">
                  <c:v>2.7711688410000006</c:v>
                </c:pt>
                <c:pt idx="13">
                  <c:v>2.8498323960000005</c:v>
                </c:pt>
                <c:pt idx="14">
                  <c:v>2.894866038</c:v>
                </c:pt>
                <c:pt idx="15">
                  <c:v>2.8712087280000005</c:v>
                </c:pt>
                <c:pt idx="16">
                  <c:v>2.6883562590000003</c:v>
                </c:pt>
                <c:pt idx="17">
                  <c:v>2.2586361030000002</c:v>
                </c:pt>
                <c:pt idx="18">
                  <c:v>1.8908092440000002</c:v>
                </c:pt>
                <c:pt idx="19">
                  <c:v>1.6053518520000003</c:v>
                </c:pt>
                <c:pt idx="20">
                  <c:v>1.3678271190000002</c:v>
                </c:pt>
                <c:pt idx="21">
                  <c:v>1.1665019790000002</c:v>
                </c:pt>
                <c:pt idx="22">
                  <c:v>0.98627840100000019</c:v>
                </c:pt>
                <c:pt idx="23">
                  <c:v>0.90002577600000022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'INPUTS-OUTPUTS'!$F$5</c:f>
              <c:strCache>
                <c:ptCount val="1"/>
                <c:pt idx="0">
                  <c:v>Estimated Load w/ DR (kW)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square"/>
            <c:size val="3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'INPUTS-OUTPUTS'!$D$7:$D$30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'INPUTS-OUTPUTS'!$F$7:$F$30</c:f>
              <c:numCache>
                <c:formatCode>0.00</c:formatCode>
                <c:ptCount val="24"/>
                <c:pt idx="0">
                  <c:v>0.86309049600000021</c:v>
                </c:pt>
                <c:pt idx="1">
                  <c:v>0.84794138100000016</c:v>
                </c:pt>
                <c:pt idx="2">
                  <c:v>0.79205006700000025</c:v>
                </c:pt>
                <c:pt idx="3">
                  <c:v>0.77458204800000019</c:v>
                </c:pt>
                <c:pt idx="4">
                  <c:v>0.76166592300000013</c:v>
                </c:pt>
                <c:pt idx="5">
                  <c:v>0.79895182500000006</c:v>
                </c:pt>
                <c:pt idx="6">
                  <c:v>0.93759031800000014</c:v>
                </c:pt>
                <c:pt idx="7">
                  <c:v>1.1231537220000003</c:v>
                </c:pt>
                <c:pt idx="8">
                  <c:v>1.5345811620000003</c:v>
                </c:pt>
                <c:pt idx="9">
                  <c:v>1.953378243</c:v>
                </c:pt>
                <c:pt idx="10">
                  <c:v>2.354130675</c:v>
                </c:pt>
                <c:pt idx="11">
                  <c:v>2.7179280900000005</c:v>
                </c:pt>
                <c:pt idx="12">
                  <c:v>2.7711688410000006</c:v>
                </c:pt>
                <c:pt idx="13">
                  <c:v>2.5149891600000007</c:v>
                </c:pt>
                <c:pt idx="14">
                  <c:v>2.5177898790000004</c:v>
                </c:pt>
                <c:pt idx="15">
                  <c:v>2.5131060180000007</c:v>
                </c:pt>
                <c:pt idx="16">
                  <c:v>2.3219144730000001</c:v>
                </c:pt>
                <c:pt idx="17">
                  <c:v>1.9073484630000004</c:v>
                </c:pt>
                <c:pt idx="18">
                  <c:v>1.8908092440000002</c:v>
                </c:pt>
                <c:pt idx="19">
                  <c:v>1.6053518520000003</c:v>
                </c:pt>
                <c:pt idx="20">
                  <c:v>1.3678271190000002</c:v>
                </c:pt>
                <c:pt idx="21">
                  <c:v>1.1665019790000002</c:v>
                </c:pt>
                <c:pt idx="22">
                  <c:v>0.98627840100000019</c:v>
                </c:pt>
                <c:pt idx="23">
                  <c:v>0.90002577600000022</c:v>
                </c:pt>
              </c:numCache>
            </c:numRef>
          </c:yVal>
          <c:smooth val="1"/>
        </c:ser>
        <c:axId val="44711296"/>
        <c:axId val="44713856"/>
      </c:scatterChart>
      <c:valAx>
        <c:axId val="44711296"/>
        <c:scaling>
          <c:orientation val="minMax"/>
          <c:max val="24"/>
          <c:min val="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</c:title>
        <c:numFmt formatCode="0" sourceLinked="1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44713856"/>
        <c:crosses val="autoZero"/>
        <c:crossBetween val="midCat"/>
        <c:majorUnit val="2"/>
        <c:minorUnit val="1"/>
      </c:valAx>
      <c:valAx>
        <c:axId val="44713856"/>
        <c:scaling>
          <c:orientation val="minMax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.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447112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</c:legend>
    <c:plotVisOnly val="1"/>
    <c:dispBlanksAs val="gap"/>
  </c:chart>
  <c:spPr>
    <a:solidFill>
      <a:srgbClr val="EAEAEA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28575</xdr:rowOff>
    </xdr:from>
    <xdr:to>
      <xdr:col>2</xdr:col>
      <xdr:colOff>2503714</xdr:colOff>
      <xdr:row>32</xdr:row>
      <xdr:rowOff>57150</xdr:rowOff>
    </xdr:to>
    <xdr:graphicFrame macro="">
      <xdr:nvGraphicFramePr>
        <xdr:cNvPr id="1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0</xdr:row>
      <xdr:rowOff>200025</xdr:rowOff>
    </xdr:from>
    <xdr:to>
      <xdr:col>10</xdr:col>
      <xdr:colOff>590551</xdr:colOff>
      <xdr:row>2</xdr:row>
      <xdr:rowOff>19050</xdr:rowOff>
    </xdr:to>
    <xdr:pic>
      <xdr:nvPicPr>
        <xdr:cNvPr id="1326" name="Picture 2" descr="FSC Logo NEW PURPLE 20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0938"/>
        <a:stretch>
          <a:fillRect/>
        </a:stretch>
      </xdr:blipFill>
      <xdr:spPr bwMode="auto">
        <a:xfrm>
          <a:off x="8591550" y="200025"/>
          <a:ext cx="19621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171450</xdr:colOff>
      <xdr:row>0</xdr:row>
      <xdr:rowOff>47625</xdr:rowOff>
    </xdr:from>
    <xdr:to>
      <xdr:col>12</xdr:col>
      <xdr:colOff>542925</xdr:colOff>
      <xdr:row>2</xdr:row>
      <xdr:rowOff>171450</xdr:rowOff>
    </xdr:to>
    <xdr:pic>
      <xdr:nvPicPr>
        <xdr:cNvPr id="1327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48975" y="47625"/>
          <a:ext cx="108585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showGridLines="0" tabSelected="1" zoomScale="70" zoomScaleNormal="70" workbookViewId="0">
      <selection activeCell="L28" sqref="L28"/>
    </sheetView>
  </sheetViews>
  <sheetFormatPr defaultColWidth="9.140625" defaultRowHeight="12.75"/>
  <cols>
    <col min="1" max="1" width="35" style="9" customWidth="1"/>
    <col min="2" max="2" width="36" style="9" customWidth="1"/>
    <col min="3" max="3" width="42.140625" style="9" customWidth="1"/>
    <col min="4" max="4" width="9.140625" style="9"/>
    <col min="5" max="5" width="12.7109375" style="9" customWidth="1"/>
    <col min="6" max="6" width="11.28515625" style="9" customWidth="1"/>
    <col min="7" max="8" width="10.7109375" style="9" customWidth="1"/>
    <col min="9" max="9" width="11.7109375" style="9" bestFit="1" customWidth="1"/>
    <col min="10" max="13" width="10.7109375" style="9" customWidth="1"/>
    <col min="14" max="14" width="9.140625" style="9"/>
    <col min="15" max="17" width="11.28515625" style="9" hidden="1" customWidth="1"/>
    <col min="18" max="16384" width="9.140625" style="9"/>
  </cols>
  <sheetData>
    <row r="1" spans="1:18" ht="18">
      <c r="A1" s="7" t="s">
        <v>47</v>
      </c>
      <c r="B1" s="8"/>
      <c r="C1" s="8"/>
      <c r="D1" s="7"/>
      <c r="E1" s="8"/>
      <c r="F1" s="8"/>
      <c r="G1" s="8"/>
      <c r="H1" s="8"/>
      <c r="I1" s="8"/>
      <c r="J1" s="8"/>
      <c r="K1" s="8"/>
      <c r="L1" s="8"/>
      <c r="M1" s="8"/>
    </row>
    <row r="2" spans="1:18" ht="27">
      <c r="A2" s="10" t="s">
        <v>52</v>
      </c>
      <c r="B2" s="11"/>
      <c r="C2" s="11"/>
      <c r="D2" s="10"/>
      <c r="E2" s="11"/>
      <c r="F2" s="11"/>
      <c r="G2" s="11"/>
      <c r="H2" s="11"/>
      <c r="I2" s="11"/>
      <c r="J2" s="11"/>
      <c r="K2" s="11"/>
      <c r="L2" s="11"/>
      <c r="M2" s="11"/>
    </row>
    <row r="3" spans="1:18" s="15" customFormat="1" ht="18" customHeight="1" thickBot="1">
      <c r="A3" s="12" t="str">
        <f>CONCATENATE( CustChar, ", ", WeatherYear, " Weather Year, ", DayType)</f>
        <v>All Commercial Customers, 1-in-2 Weather Year, August Monthly Peak</v>
      </c>
      <c r="B3" s="13"/>
      <c r="C3" s="13"/>
      <c r="D3" s="14"/>
      <c r="E3" s="13"/>
      <c r="F3" s="13"/>
      <c r="G3" s="13"/>
      <c r="H3" s="13"/>
      <c r="I3" s="13"/>
      <c r="J3" s="13"/>
      <c r="K3" s="13"/>
      <c r="L3" s="13"/>
      <c r="M3" s="13"/>
    </row>
    <row r="4" spans="1:18" ht="9" customHeight="1" thickBot="1">
      <c r="A4" s="16"/>
      <c r="B4" s="17"/>
      <c r="C4" s="18"/>
      <c r="E4" s="19"/>
      <c r="F4" s="20"/>
      <c r="G4" s="21"/>
      <c r="H4" s="22"/>
    </row>
    <row r="5" spans="1:18" ht="33" customHeight="1">
      <c r="A5" s="23" t="s">
        <v>20</v>
      </c>
      <c r="C5" s="18"/>
      <c r="D5" s="103" t="s">
        <v>21</v>
      </c>
      <c r="E5" s="101" t="str">
        <f>IF(TypeofResult="Aggregate","Reference Load (MW)",IF(TypeofResult="Per Ton","Reference Load (kW/Ton)","Reference Load (kW)"))</f>
        <v>Reference Load (kW)</v>
      </c>
      <c r="F5" s="101" t="str">
        <f>IF(TypeofResult="Aggregate","Estimated Load w/ DR (MW)",IF(TypeofResult="Per Ton","Estimated Load w/ DR (kW/Ton)","Estimated Load w/ DR (kW)"))</f>
        <v>Estimated Load w/ DR (kW)</v>
      </c>
      <c r="G5" s="101" t="str">
        <f>IF(TypeofResult="Aggregate"," Load Impact (MW)",IF(TypeofResult="Per Ton","Load Impact (kW/Ton)","Load Impact (kW)"))</f>
        <v>Load Impact (kW)</v>
      </c>
      <c r="H5" s="101" t="s">
        <v>22</v>
      </c>
      <c r="I5" s="24" t="s">
        <v>23</v>
      </c>
      <c r="J5" s="25"/>
      <c r="K5" s="25"/>
      <c r="L5" s="25"/>
      <c r="M5" s="26"/>
    </row>
    <row r="6" spans="1:18" ht="19.5" customHeight="1">
      <c r="A6" s="27" t="s">
        <v>24</v>
      </c>
      <c r="B6" s="98" t="s">
        <v>63</v>
      </c>
      <c r="C6" s="28"/>
      <c r="D6" s="104"/>
      <c r="E6" s="102"/>
      <c r="F6" s="102"/>
      <c r="G6" s="102"/>
      <c r="H6" s="102"/>
      <c r="I6" s="30" t="s">
        <v>25</v>
      </c>
      <c r="J6" s="30" t="s">
        <v>26</v>
      </c>
      <c r="K6" s="30" t="s">
        <v>27</v>
      </c>
      <c r="L6" s="30" t="s">
        <v>28</v>
      </c>
      <c r="M6" s="31" t="s">
        <v>29</v>
      </c>
      <c r="O6" s="75" t="s">
        <v>38</v>
      </c>
      <c r="P6" s="76" t="s">
        <v>41</v>
      </c>
      <c r="Q6" s="77" t="s">
        <v>42</v>
      </c>
    </row>
    <row r="7" spans="1:18" ht="20.100000000000001" customHeight="1">
      <c r="A7" s="64" t="s">
        <v>32</v>
      </c>
      <c r="B7" s="32" t="s">
        <v>46</v>
      </c>
      <c r="C7" s="18"/>
      <c r="D7" s="92">
        <v>1</v>
      </c>
      <c r="E7" s="85">
        <f ca="1">DGET(DATA,"Reference Load",INDIRECT(LOOKUP!F14))*IF(TypeofResult="Aggregate",AggregateTons/1000,1)*IF(TypeofResult&lt;&gt;"Average Premise",1/AverageTons,1)*IF(TypeofResult="Per AC Unit",(AverageTons/1)*0.387,1)</f>
        <v>0.86309049600000021</v>
      </c>
      <c r="F7" s="85">
        <f ca="1">DGET(DATA,"Observed Load",INDIRECT(LOOKUP!F14))*IF(TypeofResult="Aggregate",AggregateTons/1000,1)*IF(TypeofResult&lt;&gt;"Average Premise",1/AverageTons,1)*IF(TypeofResult="Per AC Unit",(AverageTons/1)*0.387,1)</f>
        <v>0.86309049600000021</v>
      </c>
      <c r="G7" s="85">
        <f ca="1">E7-F7</f>
        <v>0</v>
      </c>
      <c r="H7" s="4">
        <f ca="1">DGET(DATA,"Temperature", INDIRECT(LOOKUP!F14))</f>
        <v>70.5779</v>
      </c>
      <c r="I7" s="85">
        <f ca="1">-DGET(DATA,"PCTILE10",INDIRECT(LOOKUP!F14))*IF(TypeofResult="Aggregate",AggregateTons/1000,1)*IF(TypeofResult&lt;&gt;"Average Premise",1/AverageTons,1)</f>
        <v>0</v>
      </c>
      <c r="J7" s="85">
        <f ca="1">-DGET(DATA,"PCTILE30",INDIRECT(LOOKUP!F14))*IF(TypeofResult="Aggregate",AggregateTons/1000,1)*IF(TypeofResult&lt;&gt;"Average Premise",1/AverageTons,1)</f>
        <v>0</v>
      </c>
      <c r="K7" s="85">
        <f ca="1">-DGET(DATA,"PCTILE50",INDIRECT(LOOKUP!F14))*IF(TypeofResult="Aggregate",AggregateTons/1000,1)*IF(TypeofResult&lt;&gt;"Average Premise",1/AverageTons,1)</f>
        <v>0</v>
      </c>
      <c r="L7" s="85">
        <f ca="1">-DGET(DATA,"PCTILE70",INDIRECT(LOOKUP!F14))*IF(TypeofResult="Aggregate",AggregateTons/1000,1)*IF(TypeofResult&lt;&gt;"Average Premise",1/AverageTons,1)</f>
        <v>0</v>
      </c>
      <c r="M7" s="85">
        <f ca="1">-DGET(DATA,"PCTILE90",INDIRECT(LOOKUP!F14))*IF(TypeofResult="Aggregate",AggregateTons/1000,1)*IF(TypeofResult&lt;&gt;"Average Premise",1/AverageTons,1)</f>
        <v>0</v>
      </c>
      <c r="N7" s="84"/>
      <c r="O7" s="70">
        <f ca="1">MAX(0,H7-70)</f>
        <v>0.57789999999999964</v>
      </c>
      <c r="P7" s="70">
        <f>DGET(DATA,"Standard Error",criteria1)*IF(TypeofResult="Aggregate",AggregateTons/1000,1)*IF(TypeofResult&lt;&gt;"Average Premise",1/AverageTons,1)</f>
        <v>6.3866937945066121E-3</v>
      </c>
      <c r="Q7" s="70">
        <f>P7^2</f>
        <v>4.0789857624789265E-5</v>
      </c>
      <c r="R7" s="33"/>
    </row>
    <row r="8" spans="1:18" ht="20.100000000000001" customHeight="1">
      <c r="A8" s="64" t="s">
        <v>1</v>
      </c>
      <c r="B8" s="66">
        <v>2011</v>
      </c>
      <c r="C8" s="18"/>
      <c r="D8" s="92">
        <v>2</v>
      </c>
      <c r="E8" s="85">
        <f ca="1">DGET(DATA,"Reference Load",INDIRECT(LOOKUP!F15))*IF(TypeofResult="Aggregate",AggregateTons/1000,1)*IF(TypeofResult&lt;&gt;"Average Premise",1/AverageTons,1)*IF(TypeofResult="Per AC Unit",(AverageTons/1)*0.387,1)</f>
        <v>0.84794138100000016</v>
      </c>
      <c r="F8" s="85">
        <f ca="1">DGET(DATA,"Observed Load",INDIRECT(LOOKUP!F15))*IF(TypeofResult="Aggregate",AggregateTons/1000,1)*IF(TypeofResult&lt;&gt;"Average Premise",1/AverageTons,1)*IF(TypeofResult="Per AC Unit",(AverageTons/1)*0.387,1)</f>
        <v>0.84794138100000016</v>
      </c>
      <c r="G8" s="85">
        <f t="shared" ref="G8:G30" ca="1" si="0">E8-F8</f>
        <v>0</v>
      </c>
      <c r="H8" s="4">
        <f ca="1">DGET(DATA,"Temperature", INDIRECT(LOOKUP!F15))</f>
        <v>69.319400000000002</v>
      </c>
      <c r="I8" s="85">
        <f ca="1">-DGET(DATA,"PCTILE10",INDIRECT(LOOKUP!F15))*IF(TypeofResult="Aggregate",AggregateTons/1000,1)*IF(TypeofResult&lt;&gt;"Average Premise",1/AverageTons,1)</f>
        <v>0</v>
      </c>
      <c r="J8" s="85">
        <f ca="1">-DGET(DATA,"PCTILE30",INDIRECT(LOOKUP!F15))*IF(TypeofResult="Aggregate",AggregateTons/1000,1)*IF(TypeofResult&lt;&gt;"Average Premise",1/AverageTons,1)</f>
        <v>0</v>
      </c>
      <c r="K8" s="85">
        <f ca="1">-DGET(DATA,"PCTILE50",INDIRECT(LOOKUP!F15))*IF(TypeofResult="Aggregate",AggregateTons/1000,1)*IF(TypeofResult&lt;&gt;"Average Premise",1/AverageTons,1)</f>
        <v>0</v>
      </c>
      <c r="L8" s="85">
        <f ca="1">-DGET(DATA,"PCTILE70",INDIRECT(LOOKUP!F15))*IF(TypeofResult="Aggregate",AggregateTons/1000,1)*IF(TypeofResult&lt;&gt;"Average Premise",1/AverageTons,1)</f>
        <v>0</v>
      </c>
      <c r="M8" s="85">
        <f ca="1">-DGET(DATA,"PCTILE90",INDIRECT(LOOKUP!F15))*IF(TypeofResult="Aggregate",AggregateTons/1000,1)*IF(TypeofResult&lt;&gt;"Average Premise",1/AverageTons,1)</f>
        <v>0</v>
      </c>
      <c r="N8" s="84"/>
      <c r="O8" s="71">
        <f t="shared" ref="O8:O30" ca="1" si="1">MAX(0,H8-70)</f>
        <v>0</v>
      </c>
      <c r="P8" s="71">
        <f>DGET(DATA,"Standard Error",criteria2)*IF(TypeofResult="Aggregate",AggregateTons/1000,1)*IF(TypeofResult&lt;&gt;"Average Premise",1/AverageTons,1)</f>
        <v>6.6825534079348933E-3</v>
      </c>
      <c r="Q8" s="70">
        <f t="shared" ref="Q8:Q30" si="2">P8^2</f>
        <v>4.4656520049902258E-5</v>
      </c>
    </row>
    <row r="9" spans="1:18" ht="20.100000000000001" customHeight="1">
      <c r="A9" s="64" t="s">
        <v>14</v>
      </c>
      <c r="B9" s="32" t="s">
        <v>12</v>
      </c>
      <c r="C9" s="18"/>
      <c r="D9" s="92">
        <v>3</v>
      </c>
      <c r="E9" s="85">
        <f ca="1">DGET(DATA,"Reference Load",INDIRECT(LOOKUP!F16))*IF(TypeofResult="Aggregate",AggregateTons/1000,1)*IF(TypeofResult&lt;&gt;"Average Premise",1/AverageTons,1)*IF(TypeofResult="Per AC Unit",(AverageTons/1)*0.387,1)</f>
        <v>0.79205006700000025</v>
      </c>
      <c r="F9" s="85">
        <f ca="1">DGET(DATA,"Observed Load",INDIRECT(LOOKUP!F16))*IF(TypeofResult="Aggregate",AggregateTons/1000,1)*IF(TypeofResult&lt;&gt;"Average Premise",1/AverageTons,1)*IF(TypeofResult="Per AC Unit",(AverageTons/1)*0.387,1)</f>
        <v>0.79205006700000025</v>
      </c>
      <c r="G9" s="85">
        <f t="shared" ca="1" si="0"/>
        <v>0</v>
      </c>
      <c r="H9" s="4">
        <f ca="1">DGET(DATA,"Temperature", INDIRECT(LOOKUP!F16))</f>
        <v>68.422600000000003</v>
      </c>
      <c r="I9" s="85">
        <f ca="1">-DGET(DATA,"PCTILE10",INDIRECT(LOOKUP!F16))*IF(TypeofResult="Aggregate",AggregateTons/1000,1)*IF(TypeofResult&lt;&gt;"Average Premise",1/AverageTons,1)</f>
        <v>0</v>
      </c>
      <c r="J9" s="85">
        <f ca="1">-DGET(DATA,"PCTILE30",INDIRECT(LOOKUP!F16))*IF(TypeofResult="Aggregate",AggregateTons/1000,1)*IF(TypeofResult&lt;&gt;"Average Premise",1/AverageTons,1)</f>
        <v>0</v>
      </c>
      <c r="K9" s="85">
        <f ca="1">-DGET(DATA,"PCTILE50",INDIRECT(LOOKUP!F16))*IF(TypeofResult="Aggregate",AggregateTons/1000,1)*IF(TypeofResult&lt;&gt;"Average Premise",1/AverageTons,1)</f>
        <v>0</v>
      </c>
      <c r="L9" s="85">
        <f ca="1">-DGET(DATA,"PCTILE70",INDIRECT(LOOKUP!F16))*IF(TypeofResult="Aggregate",AggregateTons/1000,1)*IF(TypeofResult&lt;&gt;"Average Premise",1/AverageTons,1)</f>
        <v>0</v>
      </c>
      <c r="M9" s="85">
        <f ca="1">-DGET(DATA,"PCTILE90",INDIRECT(LOOKUP!F16))*IF(TypeofResult="Aggregate",AggregateTons/1000,1)*IF(TypeofResult&lt;&gt;"Average Premise",1/AverageTons,1)</f>
        <v>0</v>
      </c>
      <c r="N9" s="84"/>
      <c r="O9" s="71">
        <f t="shared" ca="1" si="1"/>
        <v>0</v>
      </c>
      <c r="P9" s="71">
        <f>DGET(DATA,"Standard Error",criteria3)*IF(TypeofResult="Aggregate",AggregateTons/1000,1)*IF(TypeofResult&lt;&gt;"Average Premise",1/AverageTons,1)</f>
        <v>6.1546286876907426E-3</v>
      </c>
      <c r="Q9" s="70">
        <f t="shared" si="2"/>
        <v>3.7879454283345873E-5</v>
      </c>
    </row>
    <row r="10" spans="1:18" ht="20.100000000000001" customHeight="1">
      <c r="A10" s="72" t="s">
        <v>36</v>
      </c>
      <c r="B10" s="78" t="s">
        <v>53</v>
      </c>
      <c r="C10" s="18"/>
      <c r="D10" s="92">
        <v>4</v>
      </c>
      <c r="E10" s="85">
        <f ca="1">DGET(DATA,"Reference Load",INDIRECT(LOOKUP!F17))*IF(TypeofResult="Aggregate",AggregateTons/1000,1)*IF(TypeofResult&lt;&gt;"Average Premise",1/AverageTons,1)*IF(TypeofResult="Per AC Unit",(AverageTons/1)*0.387,1)</f>
        <v>0.77458204800000019</v>
      </c>
      <c r="F10" s="85">
        <f ca="1">DGET(DATA,"Observed Load",INDIRECT(LOOKUP!F17))*IF(TypeofResult="Aggregate",AggregateTons/1000,1)*IF(TypeofResult&lt;&gt;"Average Premise",1/AverageTons,1)*IF(TypeofResult="Per AC Unit",(AverageTons/1)*0.387,1)</f>
        <v>0.77458204800000019</v>
      </c>
      <c r="G10" s="85">
        <f t="shared" ca="1" si="0"/>
        <v>0</v>
      </c>
      <c r="H10" s="4">
        <f ca="1">DGET(DATA,"Temperature", INDIRECT(LOOKUP!F17))</f>
        <v>69.424899999999994</v>
      </c>
      <c r="I10" s="85">
        <f ca="1">-DGET(DATA,"PCTILE10",INDIRECT(LOOKUP!F17))*IF(TypeofResult="Aggregate",AggregateTons/1000,1)*IF(TypeofResult&lt;&gt;"Average Premise",1/AverageTons,1)</f>
        <v>0</v>
      </c>
      <c r="J10" s="85">
        <f ca="1">-DGET(DATA,"PCTILE30",INDIRECT(LOOKUP!F17))*IF(TypeofResult="Aggregate",AggregateTons/1000,1)*IF(TypeofResult&lt;&gt;"Average Premise",1/AverageTons,1)</f>
        <v>0</v>
      </c>
      <c r="K10" s="85">
        <f ca="1">-DGET(DATA,"PCTILE50",INDIRECT(LOOKUP!F17))*IF(TypeofResult="Aggregate",AggregateTons/1000,1)*IF(TypeofResult&lt;&gt;"Average Premise",1/AverageTons,1)</f>
        <v>0</v>
      </c>
      <c r="L10" s="85">
        <f ca="1">-DGET(DATA,"PCTILE70",INDIRECT(LOOKUP!F17))*IF(TypeofResult="Aggregate",AggregateTons/1000,1)*IF(TypeofResult&lt;&gt;"Average Premise",1/AverageTons,1)</f>
        <v>0</v>
      </c>
      <c r="M10" s="85">
        <f ca="1">-DGET(DATA,"PCTILE90",INDIRECT(LOOKUP!F17))*IF(TypeofResult="Aggregate",AggregateTons/1000,1)*IF(TypeofResult&lt;&gt;"Average Premise",1/AverageTons,1)</f>
        <v>0</v>
      </c>
      <c r="N10" s="84"/>
      <c r="O10" s="71">
        <f t="shared" ca="1" si="1"/>
        <v>0</v>
      </c>
      <c r="P10" s="71">
        <f>DGET(DATA,"Standard Error",criteria4)*IF(TypeofResult="Aggregate",AggregateTons/1000,1)*IF(TypeofResult&lt;&gt;"Average Premise",1/AverageTons,1)</f>
        <v>3.7539064089521872E-3</v>
      </c>
      <c r="Q10" s="70">
        <f t="shared" si="2"/>
        <v>1.4091813327172305E-5</v>
      </c>
    </row>
    <row r="11" spans="1:18" ht="20.100000000000001" customHeight="1">
      <c r="A11" s="23" t="s">
        <v>35</v>
      </c>
      <c r="C11" s="18"/>
      <c r="D11" s="92">
        <v>5</v>
      </c>
      <c r="E11" s="85">
        <f ca="1">DGET(DATA,"Reference Load",INDIRECT(LOOKUP!F18))*IF(TypeofResult="Aggregate",AggregateTons/1000,1)*IF(TypeofResult&lt;&gt;"Average Premise",1/AverageTons,1)*IF(TypeofResult="Per AC Unit",(AverageTons/1)*0.387,1)</f>
        <v>0.76166592300000013</v>
      </c>
      <c r="F11" s="85">
        <f ca="1">DGET(DATA,"Observed Load",INDIRECT(LOOKUP!F18))*IF(TypeofResult="Aggregate",AggregateTons/1000,1)*IF(TypeofResult&lt;&gt;"Average Premise",1/AverageTons,1)*IF(TypeofResult="Per AC Unit",(AverageTons/1)*0.387,1)</f>
        <v>0.76166592300000013</v>
      </c>
      <c r="G11" s="85">
        <f t="shared" ca="1" si="0"/>
        <v>0</v>
      </c>
      <c r="H11" s="4">
        <f ca="1">DGET(DATA,"Temperature", INDIRECT(LOOKUP!F18))</f>
        <v>69.191800000000001</v>
      </c>
      <c r="I11" s="85">
        <f ca="1">-DGET(DATA,"PCTILE10",INDIRECT(LOOKUP!F18))*IF(TypeofResult="Aggregate",AggregateTons/1000,1)*IF(TypeofResult&lt;&gt;"Average Premise",1/AverageTons,1)</f>
        <v>0</v>
      </c>
      <c r="J11" s="85">
        <f ca="1">-DGET(DATA,"PCTILE30",INDIRECT(LOOKUP!F18))*IF(TypeofResult="Aggregate",AggregateTons/1000,1)*IF(TypeofResult&lt;&gt;"Average Premise",1/AverageTons,1)</f>
        <v>0</v>
      </c>
      <c r="K11" s="85">
        <f ca="1">-DGET(DATA,"PCTILE50",INDIRECT(LOOKUP!F18))*IF(TypeofResult="Aggregate",AggregateTons/1000,1)*IF(TypeofResult&lt;&gt;"Average Premise",1/AverageTons,1)</f>
        <v>0</v>
      </c>
      <c r="L11" s="85">
        <f ca="1">-DGET(DATA,"PCTILE70",INDIRECT(LOOKUP!F18))*IF(TypeofResult="Aggregate",AggregateTons/1000,1)*IF(TypeofResult&lt;&gt;"Average Premise",1/AverageTons,1)</f>
        <v>0</v>
      </c>
      <c r="M11" s="85">
        <f ca="1">-DGET(DATA,"PCTILE90",INDIRECT(LOOKUP!F18))*IF(TypeofResult="Aggregate",AggregateTons/1000,1)*IF(TypeofResult&lt;&gt;"Average Premise",1/AverageTons,1)</f>
        <v>0</v>
      </c>
      <c r="N11" s="84"/>
      <c r="O11" s="71">
        <f t="shared" ca="1" si="1"/>
        <v>0</v>
      </c>
      <c r="P11" s="71">
        <f>DGET(DATA,"Standard Error",criteria5)*IF(TypeofResult="Aggregate",AggregateTons/1000,1)*IF(TypeofResult&lt;&gt;"Average Premise",1/AverageTons,1)</f>
        <v>5.8985961342828078E-3</v>
      </c>
      <c r="Q11" s="70">
        <f t="shared" si="2"/>
        <v>3.4793436355376085E-5</v>
      </c>
    </row>
    <row r="12" spans="1:18" ht="20.100000000000001" customHeight="1">
      <c r="A12" s="81" t="s">
        <v>62</v>
      </c>
      <c r="B12" s="82">
        <f>DGET(DATA,"Average Tons", criteria1)</f>
        <v>9.83</v>
      </c>
      <c r="C12" s="34"/>
      <c r="D12" s="92">
        <v>6</v>
      </c>
      <c r="E12" s="85">
        <f ca="1">DGET(DATA,"Reference Load",INDIRECT(LOOKUP!F19))*IF(TypeofResult="Aggregate",AggregateTons/1000,1)*IF(TypeofResult&lt;&gt;"Average Premise",1/AverageTons,1)*IF(TypeofResult="Per AC Unit",(AverageTons/1)*0.387,1)</f>
        <v>0.79895182500000006</v>
      </c>
      <c r="F12" s="85">
        <f ca="1">DGET(DATA,"Observed Load",INDIRECT(LOOKUP!F19))*IF(TypeofResult="Aggregate",AggregateTons/1000,1)*IF(TypeofResult&lt;&gt;"Average Premise",1/AverageTons,1)*IF(TypeofResult="Per AC Unit",(AverageTons/1)*0.387,1)</f>
        <v>0.79895182500000006</v>
      </c>
      <c r="G12" s="85">
        <f t="shared" ca="1" si="0"/>
        <v>0</v>
      </c>
      <c r="H12" s="4">
        <f ca="1">DGET(DATA,"Temperature", INDIRECT(LOOKUP!F19))</f>
        <v>68.529300000000006</v>
      </c>
      <c r="I12" s="85">
        <f ca="1">-DGET(DATA,"PCTILE10",INDIRECT(LOOKUP!F19))*IF(TypeofResult="Aggregate",AggregateTons/1000,1)*IF(TypeofResult&lt;&gt;"Average Premise",1/AverageTons,1)</f>
        <v>0</v>
      </c>
      <c r="J12" s="85">
        <f ca="1">-DGET(DATA,"PCTILE30",INDIRECT(LOOKUP!F19))*IF(TypeofResult="Aggregate",AggregateTons/1000,1)*IF(TypeofResult&lt;&gt;"Average Premise",1/AverageTons,1)</f>
        <v>0</v>
      </c>
      <c r="K12" s="85">
        <f ca="1">-DGET(DATA,"PCTILE50",INDIRECT(LOOKUP!F19))*IF(TypeofResult="Aggregate",AggregateTons/1000,1)*IF(TypeofResult&lt;&gt;"Average Premise",1/AverageTons,1)</f>
        <v>0</v>
      </c>
      <c r="L12" s="85">
        <f ca="1">-DGET(DATA,"PCTILE70",INDIRECT(LOOKUP!F19))*IF(TypeofResult="Aggregate",AggregateTons/1000,1)*IF(TypeofResult&lt;&gt;"Average Premise",1/AverageTons,1)</f>
        <v>0</v>
      </c>
      <c r="M12" s="85">
        <f ca="1">-DGET(DATA,"PCTILE90",INDIRECT(LOOKUP!F19))*IF(TypeofResult="Aggregate",AggregateTons/1000,1)*IF(TypeofResult&lt;&gt;"Average Premise",1/AverageTons,1)</f>
        <v>0</v>
      </c>
      <c r="N12" s="84"/>
      <c r="O12" s="71">
        <f t="shared" ca="1" si="1"/>
        <v>0</v>
      </c>
      <c r="P12" s="71">
        <f>DGET(DATA,"Standard Error",criteria6)*IF(TypeofResult="Aggregate",AggregateTons/1000,1)*IF(TypeofResult&lt;&gt;"Average Premise",1/AverageTons,1)</f>
        <v>5.8898880976602239E-3</v>
      </c>
      <c r="Q12" s="70">
        <f t="shared" si="2"/>
        <v>3.4690781802959571E-5</v>
      </c>
    </row>
    <row r="13" spans="1:18" ht="20.100000000000001" customHeight="1">
      <c r="A13" s="64" t="s">
        <v>50</v>
      </c>
      <c r="B13" s="83">
        <f>DGET(DATA,"Aggregate Tons", criteria1)</f>
        <v>48516</v>
      </c>
      <c r="C13" s="35"/>
      <c r="D13" s="92">
        <v>7</v>
      </c>
      <c r="E13" s="85">
        <f ca="1">DGET(DATA,"Reference Load",INDIRECT(LOOKUP!F20))*IF(TypeofResult="Aggregate",AggregateTons/1000,1)*IF(TypeofResult&lt;&gt;"Average Premise",1/AverageTons,1)*IF(TypeofResult="Per AC Unit",(AverageTons/1)*0.387,1)</f>
        <v>0.93759031800000014</v>
      </c>
      <c r="F13" s="85">
        <f ca="1">DGET(DATA,"Observed Load",INDIRECT(LOOKUP!F20))*IF(TypeofResult="Aggregate",AggregateTons/1000,1)*IF(TypeofResult&lt;&gt;"Average Premise",1/AverageTons,1)*IF(TypeofResult="Per AC Unit",(AverageTons/1)*0.387,1)</f>
        <v>0.93759031800000014</v>
      </c>
      <c r="G13" s="85">
        <f t="shared" ca="1" si="0"/>
        <v>0</v>
      </c>
      <c r="H13" s="4">
        <f ca="1">DGET(DATA,"Temperature", INDIRECT(LOOKUP!F20))</f>
        <v>68.596299999999999</v>
      </c>
      <c r="I13" s="85">
        <f ca="1">-DGET(DATA,"PCTILE10",INDIRECT(LOOKUP!F20))*IF(TypeofResult="Aggregate",AggregateTons/1000,1)*IF(TypeofResult&lt;&gt;"Average Premise",1/AverageTons,1)</f>
        <v>0</v>
      </c>
      <c r="J13" s="85">
        <f ca="1">-DGET(DATA,"PCTILE30",INDIRECT(LOOKUP!F20))*IF(TypeofResult="Aggregate",AggregateTons/1000,1)*IF(TypeofResult&lt;&gt;"Average Premise",1/AverageTons,1)</f>
        <v>0</v>
      </c>
      <c r="K13" s="85">
        <f ca="1">-DGET(DATA,"PCTILE50",INDIRECT(LOOKUP!F20))*IF(TypeofResult="Aggregate",AggregateTons/1000,1)*IF(TypeofResult&lt;&gt;"Average Premise",1/AverageTons,1)</f>
        <v>0</v>
      </c>
      <c r="L13" s="85">
        <f ca="1">-DGET(DATA,"PCTILE70",INDIRECT(LOOKUP!F20))*IF(TypeofResult="Aggregate",AggregateTons/1000,1)*IF(TypeofResult&lt;&gt;"Average Premise",1/AverageTons,1)</f>
        <v>0</v>
      </c>
      <c r="M13" s="85">
        <f ca="1">-DGET(DATA,"PCTILE90",INDIRECT(LOOKUP!F20))*IF(TypeofResult="Aggregate",AggregateTons/1000,1)*IF(TypeofResult&lt;&gt;"Average Premise",1/AverageTons,1)</f>
        <v>0</v>
      </c>
      <c r="N13" s="84"/>
      <c r="O13" s="71">
        <f t="shared" ca="1" si="1"/>
        <v>0</v>
      </c>
      <c r="P13" s="71">
        <f>DGET(DATA,"Standard Error",criteria7)*IF(TypeofResult="Aggregate",AggregateTons/1000,1)*IF(TypeofResult&lt;&gt;"Average Premise",1/AverageTons,1)</f>
        <v>3.915818921668362E-3</v>
      </c>
      <c r="Q13" s="70">
        <f t="shared" si="2"/>
        <v>1.5333637827295975E-5</v>
      </c>
    </row>
    <row r="14" spans="1:18" ht="20.100000000000001" customHeight="1">
      <c r="A14" s="99" t="s">
        <v>51</v>
      </c>
      <c r="B14" s="86">
        <f ca="1">AVERAGE(G20:G24)/AVERAGE(E20:E24)</f>
        <v>0.13181189817387598</v>
      </c>
      <c r="D14" s="92">
        <v>8</v>
      </c>
      <c r="E14" s="85">
        <f ca="1">DGET(DATA,"Reference Load",INDIRECT(LOOKUP!F21))*IF(TypeofResult="Aggregate",AggregateTons/1000,1)*IF(TypeofResult&lt;&gt;"Average Premise",1/AverageTons,1)*IF(TypeofResult="Per AC Unit",(AverageTons/1)*0.387,1)</f>
        <v>1.1231537220000003</v>
      </c>
      <c r="F14" s="85">
        <f ca="1">DGET(DATA,"Observed Load",INDIRECT(LOOKUP!F21))*IF(TypeofResult="Aggregate",AggregateTons/1000,1)*IF(TypeofResult&lt;&gt;"Average Premise",1/AverageTons,1)*IF(TypeofResult="Per AC Unit",(AverageTons/1)*0.387,1)</f>
        <v>1.1231537220000003</v>
      </c>
      <c r="G14" s="85">
        <f t="shared" ca="1" si="0"/>
        <v>0</v>
      </c>
      <c r="H14" s="4">
        <f ca="1">DGET(DATA,"Temperature", INDIRECT(LOOKUP!F21))</f>
        <v>70.461100000000002</v>
      </c>
      <c r="I14" s="85">
        <f ca="1">-DGET(DATA,"PCTILE10",INDIRECT(LOOKUP!F21))*IF(TypeofResult="Aggregate",AggregateTons/1000,1)*IF(TypeofResult&lt;&gt;"Average Premise",1/AverageTons,1)</f>
        <v>0</v>
      </c>
      <c r="J14" s="85">
        <f ca="1">-DGET(DATA,"PCTILE30",INDIRECT(LOOKUP!F21))*IF(TypeofResult="Aggregate",AggregateTons/1000,1)*IF(TypeofResult&lt;&gt;"Average Premise",1/AverageTons,1)</f>
        <v>0</v>
      </c>
      <c r="K14" s="85">
        <f ca="1">-DGET(DATA,"PCTILE50",INDIRECT(LOOKUP!F21))*IF(TypeofResult="Aggregate",AggregateTons/1000,1)*IF(TypeofResult&lt;&gt;"Average Premise",1/AverageTons,1)</f>
        <v>0</v>
      </c>
      <c r="L14" s="85">
        <f ca="1">-DGET(DATA,"PCTILE70",INDIRECT(LOOKUP!F21))*IF(TypeofResult="Aggregate",AggregateTons/1000,1)*IF(TypeofResult&lt;&gt;"Average Premise",1/AverageTons,1)</f>
        <v>0</v>
      </c>
      <c r="M14" s="85">
        <f ca="1">-DGET(DATA,"PCTILE90",INDIRECT(LOOKUP!F21))*IF(TypeofResult="Aggregate",AggregateTons/1000,1)*IF(TypeofResult&lt;&gt;"Average Premise",1/AverageTons,1)</f>
        <v>0</v>
      </c>
      <c r="N14" s="84"/>
      <c r="O14" s="71">
        <f t="shared" ca="1" si="1"/>
        <v>0.46110000000000184</v>
      </c>
      <c r="P14" s="71">
        <f>DGET(DATA,"Standard Error",criteria8)*IF(TypeofResult="Aggregate",AggregateTons/1000,1)*IF(TypeofResult&lt;&gt;"Average Premise",1/AverageTons,1)</f>
        <v>6.3848219735503555E-3</v>
      </c>
      <c r="Q14" s="70">
        <f t="shared" si="2"/>
        <v>4.0765951633931453E-5</v>
      </c>
    </row>
    <row r="15" spans="1:18" ht="20.100000000000001" customHeight="1">
      <c r="B15" s="100">
        <f>DGET(DATA,"atpd", criteria1)</f>
        <v>6.34</v>
      </c>
      <c r="D15" s="92">
        <v>9</v>
      </c>
      <c r="E15" s="85">
        <f ca="1">DGET(DATA,"Reference Load",INDIRECT(LOOKUP!F22))*IF(TypeofResult="Aggregate",AggregateTons/1000,1)*IF(TypeofResult&lt;&gt;"Average Premise",1/AverageTons,1)*IF(TypeofResult="Per AC Unit",(AverageTons/1)*0.387,1)</f>
        <v>1.5345811620000003</v>
      </c>
      <c r="F15" s="85">
        <f ca="1">DGET(DATA,"Observed Load",INDIRECT(LOOKUP!F22))*IF(TypeofResult="Aggregate",AggregateTons/1000,1)*IF(TypeofResult&lt;&gt;"Average Premise",1/AverageTons,1)*IF(TypeofResult="Per AC Unit",(AverageTons/1)*0.387,1)</f>
        <v>1.5345811620000003</v>
      </c>
      <c r="G15" s="85">
        <f t="shared" ca="1" si="0"/>
        <v>0</v>
      </c>
      <c r="H15" s="4">
        <f ca="1">DGET(DATA,"Temperature", INDIRECT(LOOKUP!F22))</f>
        <v>76.967200000000005</v>
      </c>
      <c r="I15" s="85">
        <f ca="1">-DGET(DATA,"PCTILE10",INDIRECT(LOOKUP!F22))*IF(TypeofResult="Aggregate",AggregateTons/1000,1)*IF(TypeofResult&lt;&gt;"Average Premise",1/AverageTons,1)</f>
        <v>0</v>
      </c>
      <c r="J15" s="85">
        <f ca="1">-DGET(DATA,"PCTILE30",INDIRECT(LOOKUP!F22))*IF(TypeofResult="Aggregate",AggregateTons/1000,1)*IF(TypeofResult&lt;&gt;"Average Premise",1/AverageTons,1)</f>
        <v>0</v>
      </c>
      <c r="K15" s="85">
        <f ca="1">-DGET(DATA,"PCTILE50",INDIRECT(LOOKUP!F22))*IF(TypeofResult="Aggregate",AggregateTons/1000,1)*IF(TypeofResult&lt;&gt;"Average Premise",1/AverageTons,1)</f>
        <v>0</v>
      </c>
      <c r="L15" s="85">
        <f ca="1">-DGET(DATA,"PCTILE70",INDIRECT(LOOKUP!F22))*IF(TypeofResult="Aggregate",AggregateTons/1000,1)*IF(TypeofResult&lt;&gt;"Average Premise",1/AverageTons,1)</f>
        <v>0</v>
      </c>
      <c r="M15" s="85">
        <f ca="1">-DGET(DATA,"PCTILE90",INDIRECT(LOOKUP!F22))*IF(TypeofResult="Aggregate",AggregateTons/1000,1)*IF(TypeofResult&lt;&gt;"Average Premise",1/AverageTons,1)</f>
        <v>0</v>
      </c>
      <c r="N15" s="84"/>
      <c r="O15" s="71">
        <f t="shared" ca="1" si="1"/>
        <v>6.9672000000000054</v>
      </c>
      <c r="P15" s="71">
        <f>DGET(DATA,"Standard Error",criteria9)*IF(TypeofResult="Aggregate",AggregateTons/1000,1)*IF(TypeofResult&lt;&gt;"Average Premise",1/AverageTons,1)</f>
        <v>6.1459409969481186E-3</v>
      </c>
      <c r="Q15" s="70">
        <f t="shared" si="2"/>
        <v>3.7772590737967634E-5</v>
      </c>
    </row>
    <row r="16" spans="1:18" ht="20.100000000000001" customHeight="1">
      <c r="D16" s="92">
        <v>10</v>
      </c>
      <c r="E16" s="85">
        <f ca="1">DGET(DATA,"Reference Load",INDIRECT(LOOKUP!F23))*IF(TypeofResult="Aggregate",AggregateTons/1000,1)*IF(TypeofResult&lt;&gt;"Average Premise",1/AverageTons,1)*IF(TypeofResult="Per AC Unit",(AverageTons/1)*0.387,1)</f>
        <v>1.953378243</v>
      </c>
      <c r="F16" s="85">
        <f ca="1">DGET(DATA,"Observed Load",INDIRECT(LOOKUP!F23))*IF(TypeofResult="Aggregate",AggregateTons/1000,1)*IF(TypeofResult&lt;&gt;"Average Premise",1/AverageTons,1)*IF(TypeofResult="Per AC Unit",(AverageTons/1)*0.387,1)</f>
        <v>1.953378243</v>
      </c>
      <c r="G16" s="85">
        <f t="shared" ca="1" si="0"/>
        <v>0</v>
      </c>
      <c r="H16" s="4">
        <f ca="1">DGET(DATA,"Temperature", INDIRECT(LOOKUP!F23))</f>
        <v>80.540000000000006</v>
      </c>
      <c r="I16" s="85">
        <f ca="1">-DGET(DATA,"PCTILE10",INDIRECT(LOOKUP!F23))*IF(TypeofResult="Aggregate",AggregateTons/1000,1)*IF(TypeofResult&lt;&gt;"Average Premise",1/AverageTons,1)</f>
        <v>0</v>
      </c>
      <c r="J16" s="85">
        <f ca="1">-DGET(DATA,"PCTILE30",INDIRECT(LOOKUP!F23))*IF(TypeofResult="Aggregate",AggregateTons/1000,1)*IF(TypeofResult&lt;&gt;"Average Premise",1/AverageTons,1)</f>
        <v>0</v>
      </c>
      <c r="K16" s="85">
        <f ca="1">-DGET(DATA,"PCTILE50",INDIRECT(LOOKUP!F23))*IF(TypeofResult="Aggregate",AggregateTons/1000,1)*IF(TypeofResult&lt;&gt;"Average Premise",1/AverageTons,1)</f>
        <v>0</v>
      </c>
      <c r="L16" s="85">
        <f ca="1">-DGET(DATA,"PCTILE70",INDIRECT(LOOKUP!F23))*IF(TypeofResult="Aggregate",AggregateTons/1000,1)*IF(TypeofResult&lt;&gt;"Average Premise",1/AverageTons,1)</f>
        <v>0</v>
      </c>
      <c r="M16" s="85">
        <f ca="1">-DGET(DATA,"PCTILE90",INDIRECT(LOOKUP!F23))*IF(TypeofResult="Aggregate",AggregateTons/1000,1)*IF(TypeofResult&lt;&gt;"Average Premise",1/AverageTons,1)</f>
        <v>0</v>
      </c>
      <c r="N16" s="84"/>
      <c r="O16" s="71">
        <f t="shared" ca="1" si="1"/>
        <v>10.540000000000006</v>
      </c>
      <c r="P16" s="71">
        <f>DGET(DATA,"Standard Error",criteria10)*IF(TypeofResult="Aggregate",AggregateTons/1000,1)*IF(TypeofResult&lt;&gt;"Average Premise",1/AverageTons,1)</f>
        <v>3.950193285859614E-3</v>
      </c>
      <c r="Q16" s="70">
        <f t="shared" si="2"/>
        <v>1.5604026995650373E-5</v>
      </c>
    </row>
    <row r="17" spans="1:17" ht="20.100000000000001" customHeight="1">
      <c r="C17" s="9" t="s">
        <v>30</v>
      </c>
      <c r="D17" s="92">
        <v>11</v>
      </c>
      <c r="E17" s="85">
        <f ca="1">DGET(DATA,"Reference Load",INDIRECT(LOOKUP!F24))*IF(TypeofResult="Aggregate",AggregateTons/1000,1)*IF(TypeofResult&lt;&gt;"Average Premise",1/AverageTons,1)*IF(TypeofResult="Per AC Unit",(AverageTons/1)*0.387,1)</f>
        <v>2.354130675</v>
      </c>
      <c r="F17" s="85">
        <f ca="1">DGET(DATA,"Observed Load",INDIRECT(LOOKUP!F24))*IF(TypeofResult="Aggregate",AggregateTons/1000,1)*IF(TypeofResult&lt;&gt;"Average Premise",1/AverageTons,1)*IF(TypeofResult="Per AC Unit",(AverageTons/1)*0.387,1)</f>
        <v>2.354130675</v>
      </c>
      <c r="G17" s="85">
        <f t="shared" ca="1" si="0"/>
        <v>0</v>
      </c>
      <c r="H17" s="4">
        <f ca="1">DGET(DATA,"Temperature", INDIRECT(LOOKUP!F24))</f>
        <v>86.186999999999998</v>
      </c>
      <c r="I17" s="85">
        <f ca="1">-DGET(DATA,"PCTILE10",INDIRECT(LOOKUP!F24))*IF(TypeofResult="Aggregate",AggregateTons/1000,1)*IF(TypeofResult&lt;&gt;"Average Premise",1/AverageTons,1)</f>
        <v>0</v>
      </c>
      <c r="J17" s="85">
        <f ca="1">-DGET(DATA,"PCTILE30",INDIRECT(LOOKUP!F24))*IF(TypeofResult="Aggregate",AggregateTons/1000,1)*IF(TypeofResult&lt;&gt;"Average Premise",1/AverageTons,1)</f>
        <v>0</v>
      </c>
      <c r="K17" s="85">
        <f ca="1">-DGET(DATA,"PCTILE50",INDIRECT(LOOKUP!F24))*IF(TypeofResult="Aggregate",AggregateTons/1000,1)*IF(TypeofResult&lt;&gt;"Average Premise",1/AverageTons,1)</f>
        <v>0</v>
      </c>
      <c r="L17" s="85">
        <f ca="1">-DGET(DATA,"PCTILE70",INDIRECT(LOOKUP!F24))*IF(TypeofResult="Aggregate",AggregateTons/1000,1)*IF(TypeofResult&lt;&gt;"Average Premise",1/AverageTons,1)</f>
        <v>0</v>
      </c>
      <c r="M17" s="85">
        <f ca="1">-DGET(DATA,"PCTILE90",INDIRECT(LOOKUP!F24))*IF(TypeofResult="Aggregate",AggregateTons/1000,1)*IF(TypeofResult&lt;&gt;"Average Premise",1/AverageTons,1)</f>
        <v>0</v>
      </c>
      <c r="N17" s="84"/>
      <c r="O17" s="71">
        <f t="shared" ca="1" si="1"/>
        <v>16.186999999999998</v>
      </c>
      <c r="P17" s="71">
        <f>DGET(DATA,"Standard Error",criteria11)*IF(TypeofResult="Aggregate",AggregateTons/1000,1)*IF(TypeofResult&lt;&gt;"Average Premise",1/AverageTons,1)</f>
        <v>3.6488402848423194E-3</v>
      </c>
      <c r="Q17" s="70">
        <f t="shared" si="2"/>
        <v>1.3314035424288179E-5</v>
      </c>
    </row>
    <row r="18" spans="1:17" ht="20.100000000000001" customHeight="1">
      <c r="D18" s="92">
        <v>12</v>
      </c>
      <c r="E18" s="85">
        <f ca="1">DGET(DATA,"Reference Load",INDIRECT(LOOKUP!F25))*IF(TypeofResult="Aggregate",AggregateTons/1000,1)*IF(TypeofResult&lt;&gt;"Average Premise",1/AverageTons,1)*IF(TypeofResult="Per AC Unit",(AverageTons/1)*0.387,1)</f>
        <v>2.7179280900000005</v>
      </c>
      <c r="F18" s="85">
        <f ca="1">DGET(DATA,"Observed Load",INDIRECT(LOOKUP!F25))*IF(TypeofResult="Aggregate",AggregateTons/1000,1)*IF(TypeofResult&lt;&gt;"Average Premise",1/AverageTons,1)*IF(TypeofResult="Per AC Unit",(AverageTons/1)*0.387,1)</f>
        <v>2.7179280900000005</v>
      </c>
      <c r="G18" s="85">
        <f t="shared" ca="1" si="0"/>
        <v>0</v>
      </c>
      <c r="H18" s="4">
        <f ca="1">DGET(DATA,"Temperature", INDIRECT(LOOKUP!F25))</f>
        <v>87.706400000000002</v>
      </c>
      <c r="I18" s="85">
        <f ca="1">-DGET(DATA,"PCTILE10",INDIRECT(LOOKUP!F25))*IF(TypeofResult="Aggregate",AggregateTons/1000,1)*IF(TypeofResult&lt;&gt;"Average Premise",1/AverageTons,1)</f>
        <v>0</v>
      </c>
      <c r="J18" s="85">
        <f ca="1">-DGET(DATA,"PCTILE30",INDIRECT(LOOKUP!F25))*IF(TypeofResult="Aggregate",AggregateTons/1000,1)*IF(TypeofResult&lt;&gt;"Average Premise",1/AverageTons,1)</f>
        <v>0</v>
      </c>
      <c r="K18" s="85">
        <f ca="1">-DGET(DATA,"PCTILE50",INDIRECT(LOOKUP!F25))*IF(TypeofResult="Aggregate",AggregateTons/1000,1)*IF(TypeofResult&lt;&gt;"Average Premise",1/AverageTons,1)</f>
        <v>0</v>
      </c>
      <c r="L18" s="85">
        <f ca="1">-DGET(DATA,"PCTILE70",INDIRECT(LOOKUP!F25))*IF(TypeofResult="Aggregate",AggregateTons/1000,1)*IF(TypeofResult&lt;&gt;"Average Premise",1/AverageTons,1)</f>
        <v>0</v>
      </c>
      <c r="M18" s="85">
        <f ca="1">-DGET(DATA,"PCTILE90",INDIRECT(LOOKUP!F25))*IF(TypeofResult="Aggregate",AggregateTons/1000,1)*IF(TypeofResult&lt;&gt;"Average Premise",1/AverageTons,1)</f>
        <v>0</v>
      </c>
      <c r="N18" s="84"/>
      <c r="O18" s="71">
        <f t="shared" ca="1" si="1"/>
        <v>17.706400000000002</v>
      </c>
      <c r="P18" s="71">
        <f>DGET(DATA,"Standard Error",criteria12)*IF(TypeofResult="Aggregate",AggregateTons/1000,1)*IF(TypeofResult&lt;&gt;"Average Premise",1/AverageTons,1)</f>
        <v>5.5661037639877925E-3</v>
      </c>
      <c r="Q18" s="70">
        <f t="shared" si="2"/>
        <v>3.0981511111479068E-5</v>
      </c>
    </row>
    <row r="19" spans="1:17" ht="20.100000000000001" customHeight="1">
      <c r="D19" s="92">
        <v>13</v>
      </c>
      <c r="E19" s="85">
        <f ca="1">DGET(DATA,"Reference Load",INDIRECT(LOOKUP!F26))*IF(TypeofResult="Aggregate",AggregateTons/1000,1)*IF(TypeofResult&lt;&gt;"Average Premise",1/AverageTons,1)*IF(TypeofResult="Per AC Unit",(AverageTons/1)*0.387,1)</f>
        <v>2.7711688410000006</v>
      </c>
      <c r="F19" s="85">
        <f ca="1">DGET(DATA,"Observed Load",INDIRECT(LOOKUP!F26))*IF(TypeofResult="Aggregate",AggregateTons/1000,1)*IF(TypeofResult&lt;&gt;"Average Premise",1/AverageTons,1)*IF(TypeofResult="Per AC Unit",(AverageTons/1)*0.387,1)</f>
        <v>2.7711688410000006</v>
      </c>
      <c r="G19" s="85">
        <f t="shared" ca="1" si="0"/>
        <v>0</v>
      </c>
      <c r="H19" s="4">
        <f ca="1">DGET(DATA,"Temperature", INDIRECT(LOOKUP!F26))</f>
        <v>87.472700000000003</v>
      </c>
      <c r="I19" s="85">
        <f ca="1">-DGET(DATA,"PCTILE10",INDIRECT(LOOKUP!F26))*IF(TypeofResult="Aggregate",AggregateTons/1000,1)*IF(TypeofResult&lt;&gt;"Average Premise",1/AverageTons,1)</f>
        <v>0</v>
      </c>
      <c r="J19" s="85">
        <f ca="1">-DGET(DATA,"PCTILE30",INDIRECT(LOOKUP!F26))*IF(TypeofResult="Aggregate",AggregateTons/1000,1)*IF(TypeofResult&lt;&gt;"Average Premise",1/AverageTons,1)</f>
        <v>0</v>
      </c>
      <c r="K19" s="85">
        <f ca="1">-DGET(DATA,"PCTILE50",INDIRECT(LOOKUP!F26))*IF(TypeofResult="Aggregate",AggregateTons/1000,1)*IF(TypeofResult&lt;&gt;"Average Premise",1/AverageTons,1)</f>
        <v>0</v>
      </c>
      <c r="L19" s="85">
        <f ca="1">-DGET(DATA,"PCTILE70",INDIRECT(LOOKUP!F26))*IF(TypeofResult="Aggregate",AggregateTons/1000,1)*IF(TypeofResult&lt;&gt;"Average Premise",1/AverageTons,1)</f>
        <v>0</v>
      </c>
      <c r="M19" s="85">
        <f ca="1">-DGET(DATA,"PCTILE90",INDIRECT(LOOKUP!F26))*IF(TypeofResult="Aggregate",AggregateTons/1000,1)*IF(TypeofResult&lt;&gt;"Average Premise",1/AverageTons,1)</f>
        <v>0</v>
      </c>
      <c r="N19" s="84"/>
      <c r="O19" s="71">
        <f t="shared" ca="1" si="1"/>
        <v>17.472700000000003</v>
      </c>
      <c r="P19" s="71">
        <f>DGET(DATA,"Standard Error",criteria13)*IF(TypeofResult="Aggregate",AggregateTons/1000,1)*IF(TypeofResult&lt;&gt;"Average Premise",1/AverageTons,1)</f>
        <v>4.0524720244150556E-3</v>
      </c>
      <c r="Q19" s="70">
        <f t="shared" si="2"/>
        <v>1.642252950866666E-5</v>
      </c>
    </row>
    <row r="20" spans="1:17" ht="20.100000000000001" customHeight="1">
      <c r="D20" s="92">
        <v>14</v>
      </c>
      <c r="E20" s="85">
        <f ca="1">DGET(DATA,"Reference Load",INDIRECT(LOOKUP!F27))*IF(TypeofResult="Aggregate",AggregateTons/1000,1)*IF(TypeofResult&lt;&gt;"Average Premise",1/AverageTons,1)*IF(TypeofResult="Per AC Unit",(AverageTons/1)*0.387,1)</f>
        <v>2.8498323960000005</v>
      </c>
      <c r="F20" s="85">
        <f ca="1">DGET(DATA,"Observed Load",INDIRECT(LOOKUP!F27))*IF(TypeofResult="Aggregate",AggregateTons/1000,1)*IF(TypeofResult&lt;&gt;"Average Premise",1/AverageTons,1)*IF(TypeofResult="Per AC Unit",(AverageTons/1)*0.387,1)</f>
        <v>2.5149891600000007</v>
      </c>
      <c r="G20" s="85">
        <f t="shared" ca="1" si="0"/>
        <v>0.33484323599999977</v>
      </c>
      <c r="H20" s="4">
        <f ca="1">DGET(DATA,"Temperature", INDIRECT(LOOKUP!F27))</f>
        <v>86.734899999999996</v>
      </c>
      <c r="I20" s="85">
        <f ca="1">-DGET(DATA,"PCTILE10",INDIRECT(LOOKUP!F27))*IF(TypeofResult="Aggregate",AggregateTons/1000,1)*IF(TypeofResult&lt;&gt;"Average Premise",1/AverageTons,1)*IF(TypeofResult="Per AC Unit",(AverageTons/1)*0.387,1)</f>
        <v>-0.11702326590000001</v>
      </c>
      <c r="J20" s="85">
        <f ca="1">-DGET(DATA,"PCTILE30",INDIRECT(LOOKUP!F27))*IF(TypeofResult="Aggregate",AggregateTons/1000,1)*IF(TypeofResult&lt;&gt;"Average Premise",1/AverageTons,1)*IF(TypeofResult="Per AC Unit",(AverageTons/1)*0.387,1)</f>
        <v>-0.12938687100000001</v>
      </c>
      <c r="K20" s="85">
        <f ca="1">-DGET(DATA,"PCTILE50",INDIRECT(LOOKUP!F27))*IF(TypeofResult="Aggregate",AggregateTons/1000,1)*IF(TypeofResult&lt;&gt;"Average Premise",1/AverageTons,1)*IF(TypeofResult="Per AC Unit",(AverageTons/1)*0.387,1)</f>
        <v>-0.13794986520000002</v>
      </c>
      <c r="L20" s="85">
        <f ca="1">-DGET(DATA,"PCTILE70",INDIRECT(LOOKUP!F27))*IF(TypeofResult="Aggregate",AggregateTons/1000,1)*IF(TypeofResult&lt;&gt;"Average Premise",1/AverageTons,1)*IF(TypeofResult="Per AC Unit",(AverageTons/1)*0.387,1)</f>
        <v>-0.1465128594</v>
      </c>
      <c r="M20" s="85">
        <f ca="1">-DGET(DATA,"PCTILE90",INDIRECT(LOOKUP!F27))*IF(TypeofResult="Aggregate",AggregateTons/1000,1)*IF(TypeofResult&lt;&gt;"Average Premise",1/AverageTons,1)*IF(TypeofResult="Per AC Unit",(AverageTons/1)*0.387,1)</f>
        <v>-0.15887650320000002</v>
      </c>
      <c r="N20" s="84"/>
      <c r="O20" s="71">
        <f t="shared" ca="1" si="1"/>
        <v>16.734899999999996</v>
      </c>
      <c r="P20" s="71">
        <f>DGET(DATA,"Standard Error",criteria14)*IF(TypeofResult="Aggregate",AggregateTons/1000,1)*IF(TypeofResult&lt;&gt;"Average Premise",1/AverageTons,1)</f>
        <v>4.2923804679552389E-3</v>
      </c>
      <c r="Q20" s="70">
        <f t="shared" si="2"/>
        <v>1.8424530081683637E-5</v>
      </c>
    </row>
    <row r="21" spans="1:17" ht="20.100000000000001" customHeight="1">
      <c r="D21" s="92">
        <v>15</v>
      </c>
      <c r="E21" s="85">
        <f ca="1">DGET(DATA,"Reference Load",INDIRECT(LOOKUP!F28))*IF(TypeofResult="Aggregate",AggregateTons/1000,1)*IF(TypeofResult&lt;&gt;"Average Premise",1/AverageTons,1)*IF(TypeofResult="Per AC Unit",(AverageTons/1)*0.387,1)</f>
        <v>2.894866038</v>
      </c>
      <c r="F21" s="85">
        <f ca="1">DGET(DATA,"Observed Load",INDIRECT(LOOKUP!F28))*IF(TypeofResult="Aggregate",AggregateTons/1000,1)*IF(TypeofResult&lt;&gt;"Average Premise",1/AverageTons,1)*IF(TypeofResult="Per AC Unit",(AverageTons/1)*0.387,1)</f>
        <v>2.5177898790000004</v>
      </c>
      <c r="G21" s="85">
        <f t="shared" ca="1" si="0"/>
        <v>0.37707615899999958</v>
      </c>
      <c r="H21" s="4">
        <f ca="1">DGET(DATA,"Temperature", INDIRECT(LOOKUP!F28))</f>
        <v>85.762699999999995</v>
      </c>
      <c r="I21" s="85">
        <f ca="1">-DGET(DATA,"PCTILE10",INDIRECT(LOOKUP!F28))*IF(TypeofResult="Aggregate",AggregateTons/1000,1)*IF(TypeofResult&lt;&gt;"Average Premise",1/AverageTons,1)*IF(TypeofResult="Per AC Unit",(AverageTons/1)*0.387,1)</f>
        <v>-0.25760589210000001</v>
      </c>
      <c r="J21" s="85">
        <f ca="1">-DGET(DATA,"PCTILE30",INDIRECT(LOOKUP!F28))*IF(TypeofResult="Aggregate",AggregateTons/1000,1)*IF(TypeofResult&lt;&gt;"Average Premise",1/AverageTons,1)*IF(TypeofResult="Per AC Unit",(AverageTons/1)*0.387,1)</f>
        <v>-0.27034434540000007</v>
      </c>
      <c r="K21" s="85">
        <f ca="1">-DGET(DATA,"PCTILE50",INDIRECT(LOOKUP!F28))*IF(TypeofResult="Aggregate",AggregateTons/1000,1)*IF(TypeofResult&lt;&gt;"Average Premise",1/AverageTons,1)*IF(TypeofResult="Per AC Unit",(AverageTons/1)*0.387,1)</f>
        <v>-0.27916693920000002</v>
      </c>
      <c r="L21" s="85">
        <f ca="1">-DGET(DATA,"PCTILE70",INDIRECT(LOOKUP!F28))*IF(TypeofResult="Aggregate",AggregateTons/1000,1)*IF(TypeofResult&lt;&gt;"Average Premise",1/AverageTons,1)*IF(TypeofResult="Per AC Unit",(AverageTons/1)*0.387,1)</f>
        <v>-0.2879895717</v>
      </c>
      <c r="M21" s="85">
        <f ca="1">-DGET(DATA,"PCTILE90",INDIRECT(LOOKUP!F28))*IF(TypeofResult="Aggregate",AggregateTons/1000,1)*IF(TypeofResult&lt;&gt;"Average Premise",1/AverageTons,1)*IF(TypeofResult="Per AC Unit",(AverageTons/1)*0.387,1)</f>
        <v>-0.30072802500000001</v>
      </c>
      <c r="N21" s="84"/>
      <c r="O21" s="71">
        <f t="shared" ca="1" si="1"/>
        <v>15.762699999999995</v>
      </c>
      <c r="P21" s="71">
        <f>DGET(DATA,"Standard Error",criteria15)*IF(TypeofResult="Aggregate",AggregateTons/1000,1)*IF(TypeofResult&lt;&gt;"Average Premise",1/AverageTons,1)</f>
        <v>4.4225228891149543E-3</v>
      </c>
      <c r="Q21" s="70">
        <f t="shared" si="2"/>
        <v>1.9558708704745681E-5</v>
      </c>
    </row>
    <row r="22" spans="1:17" ht="20.100000000000001" customHeight="1">
      <c r="A22" s="105"/>
      <c r="B22" s="105"/>
      <c r="D22" s="92">
        <v>16</v>
      </c>
      <c r="E22" s="85">
        <f ca="1">DGET(DATA,"Reference Load",INDIRECT(LOOKUP!F29))*IF(TypeofResult="Aggregate",AggregateTons/1000,1)*IF(TypeofResult&lt;&gt;"Average Premise",1/AverageTons,1)*IF(TypeofResult="Per AC Unit",(AverageTons/1)*0.387,1)</f>
        <v>2.8712087280000005</v>
      </c>
      <c r="F22" s="85">
        <f ca="1">DGET(DATA,"Observed Load",INDIRECT(LOOKUP!F29))*IF(TypeofResult="Aggregate",AggregateTons/1000,1)*IF(TypeofResult&lt;&gt;"Average Premise",1/AverageTons,1)*IF(TypeofResult="Per AC Unit",(AverageTons/1)*0.387,1)</f>
        <v>2.5131060180000007</v>
      </c>
      <c r="G22" s="85">
        <f t="shared" ca="1" si="0"/>
        <v>0.35810270999999982</v>
      </c>
      <c r="H22" s="4">
        <f ca="1">DGET(DATA,"Temperature", INDIRECT(LOOKUP!F29))</f>
        <v>84.562100000000001</v>
      </c>
      <c r="I22" s="85">
        <f ca="1">-DGET(DATA,"PCTILE10",INDIRECT(LOOKUP!F29))*IF(TypeofResult="Aggregate",AggregateTons/1000,1)*IF(TypeofResult&lt;&gt;"Average Premise",1/AverageTons,1)*IF(TypeofResult="Per AC Unit",(AverageTons/1)*0.387,1)</f>
        <v>-0.22908844260000005</v>
      </c>
      <c r="J22" s="85">
        <f ca="1">-DGET(DATA,"PCTILE30",INDIRECT(LOOKUP!F29))*IF(TypeofResult="Aggregate",AggregateTons/1000,1)*IF(TypeofResult&lt;&gt;"Average Premise",1/AverageTons,1)*IF(TypeofResult="Per AC Unit",(AverageTons/1)*0.387,1)</f>
        <v>-0.24182972100000003</v>
      </c>
      <c r="K22" s="85">
        <f ca="1">-DGET(DATA,"PCTILE50",INDIRECT(LOOKUP!F29))*IF(TypeofResult="Aggregate",AggregateTons/1000,1)*IF(TypeofResult&lt;&gt;"Average Premise",1/AverageTons,1)*IF(TypeofResult="Per AC Unit",(AverageTons/1)*0.387,1)</f>
        <v>-0.25065428850000004</v>
      </c>
      <c r="L22" s="85">
        <f ca="1">-DGET(DATA,"PCTILE70",INDIRECT(LOOKUP!F29))*IF(TypeofResult="Aggregate",AggregateTons/1000,1)*IF(TypeofResult&lt;&gt;"Average Premise",1/AverageTons,1)*IF(TypeofResult="Per AC Unit",(AverageTons/1)*0.387,1)</f>
        <v>-0.25947889470000002</v>
      </c>
      <c r="M22" s="85">
        <f ca="1">-DGET(DATA,"PCTILE90",INDIRECT(LOOKUP!F29))*IF(TypeofResult="Aggregate",AggregateTons/1000,1)*IF(TypeofResult&lt;&gt;"Average Premise",1/AverageTons,1)*IF(TypeofResult="Per AC Unit",(AverageTons/1)*0.387,1)</f>
        <v>-0.27222013440000004</v>
      </c>
      <c r="N22" s="84"/>
      <c r="O22" s="71">
        <f t="shared" ca="1" si="1"/>
        <v>14.562100000000001</v>
      </c>
      <c r="P22" s="71">
        <f>DGET(DATA,"Standard Error",criteria16)*IF(TypeofResult="Aggregate",AggregateTons/1000,1)*IF(TypeofResult&lt;&gt;"Average Premise",1/AverageTons,1)</f>
        <v>4.4234994913530017E-3</v>
      </c>
      <c r="Q22" s="70">
        <f t="shared" si="2"/>
        <v>1.9567347750000265E-5</v>
      </c>
    </row>
    <row r="23" spans="1:17" ht="20.100000000000001" customHeight="1">
      <c r="A23" s="105"/>
      <c r="B23" s="105"/>
      <c r="D23" s="92">
        <v>17</v>
      </c>
      <c r="E23" s="85">
        <f ca="1">DGET(DATA,"Reference Load",INDIRECT(LOOKUP!F30))*IF(TypeofResult="Aggregate",AggregateTons/1000,1)*IF(TypeofResult&lt;&gt;"Average Premise",1/AverageTons,1)*IF(TypeofResult="Per AC Unit",(AverageTons/1)*0.387,1)</f>
        <v>2.6883562590000003</v>
      </c>
      <c r="F23" s="85">
        <f ca="1">DGET(DATA,"Observed Load",INDIRECT(LOOKUP!F30))*IF(TypeofResult="Aggregate",AggregateTons/1000,1)*IF(TypeofResult&lt;&gt;"Average Premise",1/AverageTons,1)*IF(TypeofResult="Per AC Unit",(AverageTons/1)*0.387,1)</f>
        <v>2.3219144730000001</v>
      </c>
      <c r="G23" s="85">
        <f t="shared" ca="1" si="0"/>
        <v>0.36644178600000021</v>
      </c>
      <c r="H23" s="4">
        <f ca="1">DGET(DATA,"Temperature", INDIRECT(LOOKUP!F30))</f>
        <v>83.903300000000002</v>
      </c>
      <c r="I23" s="85">
        <f ca="1">-DGET(DATA,"PCTILE10",INDIRECT(LOOKUP!F30))*IF(TypeofResult="Aggregate",AggregateTons/1000,1)*IF(TypeofResult&lt;&gt;"Average Premise",1/AverageTons,1)*IF(TypeofResult="Per AC Unit",(AverageTons/1)*0.387,1)</f>
        <v>-0.19867918230000001</v>
      </c>
      <c r="J23" s="85">
        <f ca="1">-DGET(DATA,"PCTILE30",INDIRECT(LOOKUP!F30))*IF(TypeofResult="Aggregate",AggregateTons/1000,1)*IF(TypeofResult&lt;&gt;"Average Premise",1/AverageTons,1)*IF(TypeofResult="Per AC Unit",(AverageTons/1)*0.387,1)</f>
        <v>-0.21153087179999999</v>
      </c>
      <c r="K23" s="85">
        <f ca="1">-DGET(DATA,"PCTILE50",INDIRECT(LOOKUP!F30))*IF(TypeofResult="Aggregate",AggregateTons/1000,1)*IF(TypeofResult&lt;&gt;"Average Premise",1/AverageTons,1)*IF(TypeofResult="Per AC Unit",(AverageTons/1)*0.387,1)</f>
        <v>-0.22043191050000005</v>
      </c>
      <c r="L23" s="85">
        <f ca="1">-DGET(DATA,"PCTILE70",INDIRECT(LOOKUP!F30))*IF(TypeofResult="Aggregate",AggregateTons/1000,1)*IF(TypeofResult&lt;&gt;"Average Premise",1/AverageTons,1)*IF(TypeofResult="Per AC Unit",(AverageTons/1)*0.387,1)</f>
        <v>-0.22933294920000005</v>
      </c>
      <c r="M23" s="85">
        <f ca="1">-DGET(DATA,"PCTILE90",INDIRECT(LOOKUP!F30))*IF(TypeofResult="Aggregate",AggregateTons/1000,1)*IF(TypeofResult&lt;&gt;"Average Premise",1/AverageTons,1)*IF(TypeofResult="Per AC Unit",(AverageTons/1)*0.387,1)</f>
        <v>-0.24218467740000008</v>
      </c>
      <c r="N23" s="84"/>
      <c r="O23" s="71">
        <f t="shared" ca="1" si="1"/>
        <v>13.903300000000002</v>
      </c>
      <c r="P23" s="71">
        <f>DGET(DATA,"Standard Error",criteria17)*IF(TypeofResult="Aggregate",AggregateTons/1000,1)*IF(TypeofResult&lt;&gt;"Average Premise",1/AverageTons,1)</f>
        <v>4.4618413021363179E-3</v>
      </c>
      <c r="Q23" s="70">
        <f t="shared" si="2"/>
        <v>1.9908027805449512E-5</v>
      </c>
    </row>
    <row r="24" spans="1:17" ht="20.100000000000001" customHeight="1">
      <c r="A24" s="105"/>
      <c r="B24" s="105"/>
      <c r="C24" s="36"/>
      <c r="D24" s="92">
        <v>18</v>
      </c>
      <c r="E24" s="85">
        <f ca="1">DGET(DATA,"Reference Load",INDIRECT(LOOKUP!F31))*IF(TypeofResult="Aggregate",AggregateTons/1000,1)*IF(TypeofResult&lt;&gt;"Average Premise",1/AverageTons,1)*IF(TypeofResult="Per AC Unit",(AverageTons/1)*0.387,1)</f>
        <v>2.2586361030000002</v>
      </c>
      <c r="F24" s="85">
        <f ca="1">DGET(DATA,"Observed Load",INDIRECT(LOOKUP!F31))*IF(TypeofResult="Aggregate",AggregateTons/1000,1)*IF(TypeofResult&lt;&gt;"Average Premise",1/AverageTons,1)*IF(TypeofResult="Per AC Unit",(AverageTons/1)*0.387,1)</f>
        <v>1.9073484630000004</v>
      </c>
      <c r="G24" s="85">
        <f t="shared" ca="1" si="0"/>
        <v>0.35128763999999979</v>
      </c>
      <c r="H24" s="4">
        <f ca="1">DGET(DATA,"Temperature", INDIRECT(LOOKUP!F31))</f>
        <v>80.990899999999996</v>
      </c>
      <c r="I24" s="85">
        <f ca="1">-DGET(DATA,"PCTILE10",INDIRECT(LOOKUP!F31))*IF(TypeofResult="Aggregate",AggregateTons/1000,1)*IF(TypeofResult&lt;&gt;"Average Premise",1/AverageTons,1)</f>
        <v>-2.0223407934893186E-2</v>
      </c>
      <c r="J24" s="85">
        <f ca="1">-DGET(DATA,"PCTILE30",INDIRECT(LOOKUP!F31))*IF(TypeofResult="Aggregate",AggregateTons/1000,1)*IF(TypeofResult&lt;&gt;"Average Premise",1/AverageTons,1)*IF(TypeofResult="Per AC Unit",(AverageTons/1)*0.387,1)</f>
        <v>-8.9703465300000021E-2</v>
      </c>
      <c r="K24" s="85">
        <f ca="1">-DGET(DATA,"PCTILE50",INDIRECT(LOOKUP!F31))*IF(TypeofResult="Aggregate",AggregateTons/1000,1)*IF(TypeofResult&lt;&gt;"Average Premise",1/AverageTons,1)*IF(TypeofResult="Per AC Unit",(AverageTons/1)*0.387,1)</f>
        <v>-9.8547460200000006E-2</v>
      </c>
      <c r="L24" s="85">
        <f ca="1">-DGET(DATA,"PCTILE70",INDIRECT(LOOKUP!F31))*IF(TypeofResult="Aggregate",AggregateTons/1000,1)*IF(TypeofResult&lt;&gt;"Average Premise",1/AverageTons,1)*IF(TypeofResult="Per AC Unit",(AverageTons/1)*0.387,1)</f>
        <v>-0.10739149380000002</v>
      </c>
      <c r="M24" s="85">
        <f ca="1">-DGET(DATA,"PCTILE90",INDIRECT(LOOKUP!F31))*IF(TypeofResult="Aggregate",AggregateTons/1000,1)*IF(TypeofResult&lt;&gt;"Average Premise",1/AverageTons,1)*IF(TypeofResult="Per AC Unit",(AverageTons/1)*0.387,1)</f>
        <v>-0.12016086840000004</v>
      </c>
      <c r="N24" s="84"/>
      <c r="O24" s="71">
        <f t="shared" ca="1" si="1"/>
        <v>10.990899999999996</v>
      </c>
      <c r="P24" s="71">
        <f>DGET(DATA,"Standard Error",criteria18)*IF(TypeofResult="Aggregate",AggregateTons/1000,1)*IF(TypeofResult&lt;&gt;"Average Premise",1/AverageTons,1)</f>
        <v>4.4332451678535103E-3</v>
      </c>
      <c r="Q24" s="70">
        <f t="shared" si="2"/>
        <v>1.96536627182965E-5</v>
      </c>
    </row>
    <row r="25" spans="1:17" ht="20.100000000000001" customHeight="1">
      <c r="C25" s="36"/>
      <c r="D25" s="92">
        <v>19</v>
      </c>
      <c r="E25" s="85">
        <f ca="1">DGET(DATA,"Reference Load",INDIRECT(LOOKUP!F32))*IF(TypeofResult="Aggregate",AggregateTons/1000,1)*IF(TypeofResult&lt;&gt;"Average Premise",1/AverageTons,1)*IF(TypeofResult="Per AC Unit",(AverageTons/1)*0.387,1)</f>
        <v>1.8908092440000002</v>
      </c>
      <c r="F25" s="85">
        <f ca="1">DGET(DATA,"Observed Load",INDIRECT(LOOKUP!F32))*IF(TypeofResult="Aggregate",AggregateTons/1000,1)*IF(TypeofResult&lt;&gt;"Average Premise",1/AverageTons,1)*IF(TypeofResult="Per AC Unit",(AverageTons/1)*0.387,1)</f>
        <v>1.8908092440000002</v>
      </c>
      <c r="G25" s="85">
        <f t="shared" ca="1" si="0"/>
        <v>0</v>
      </c>
      <c r="H25" s="4">
        <f ca="1">DGET(DATA,"Temperature", INDIRECT(LOOKUP!F32))</f>
        <v>77.8874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4"/>
      <c r="O25" s="71">
        <f t="shared" ca="1" si="1"/>
        <v>7.8873999999999995</v>
      </c>
      <c r="P25" s="71">
        <f>DGET(DATA,"Standard Error",criteria19)*IF(TypeofResult="Aggregate",AggregateTons/1000,1)*IF(TypeofResult&lt;&gt;"Average Premise",1/AverageTons,1)</f>
        <v>4.3852594099694818E-3</v>
      </c>
      <c r="Q25" s="70">
        <f t="shared" si="2"/>
        <v>1.9230500092725888E-5</v>
      </c>
    </row>
    <row r="26" spans="1:17" ht="20.100000000000001" customHeight="1">
      <c r="A26" s="65"/>
      <c r="B26" s="65"/>
      <c r="C26" s="36"/>
      <c r="D26" s="92">
        <v>20</v>
      </c>
      <c r="E26" s="85">
        <f ca="1">DGET(DATA,"Reference Load",INDIRECT(LOOKUP!F33))*IF(TypeofResult="Aggregate",AggregateTons/1000,1)*IF(TypeofResult&lt;&gt;"Average Premise",1/AverageTons,1)*IF(TypeofResult="Per AC Unit",(AverageTons/1)*0.387,1)</f>
        <v>1.6053518520000003</v>
      </c>
      <c r="F26" s="85">
        <f ca="1">DGET(DATA,"Observed Load",INDIRECT(LOOKUP!F33))*IF(TypeofResult="Aggregate",AggregateTons/1000,1)*IF(TypeofResult&lt;&gt;"Average Premise",1/AverageTons,1)*IF(TypeofResult="Per AC Unit",(AverageTons/1)*0.387,1)</f>
        <v>1.6053518520000003</v>
      </c>
      <c r="G26" s="85">
        <f t="shared" ca="1" si="0"/>
        <v>0</v>
      </c>
      <c r="H26" s="4">
        <f ca="1">DGET(DATA,"Temperature", INDIRECT(LOOKUP!F33))</f>
        <v>73.878399999999999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4"/>
      <c r="O26" s="71">
        <f t="shared" ca="1" si="1"/>
        <v>3.8783999999999992</v>
      </c>
      <c r="P26" s="71">
        <f>DGET(DATA,"Standard Error",criteria20)*IF(TypeofResult="Aggregate",AggregateTons/1000,1)*IF(TypeofResult&lt;&gt;"Average Premise",1/AverageTons,1)</f>
        <v>4.4001831129196339E-3</v>
      </c>
      <c r="Q26" s="70">
        <f t="shared" si="2"/>
        <v>1.9361611427223121E-5</v>
      </c>
    </row>
    <row r="27" spans="1:17" ht="20.100000000000001" customHeight="1">
      <c r="B27" s="65"/>
      <c r="D27" s="92">
        <v>21</v>
      </c>
      <c r="E27" s="85">
        <f ca="1">DGET(DATA,"Reference Load",INDIRECT(LOOKUP!F34))*IF(TypeofResult="Aggregate",AggregateTons/1000,1)*IF(TypeofResult&lt;&gt;"Average Premise",1/AverageTons,1)*IF(TypeofResult="Per AC Unit",(AverageTons/1)*0.387,1)</f>
        <v>1.3678271190000002</v>
      </c>
      <c r="F27" s="85">
        <f ca="1">DGET(DATA,"Observed Load",INDIRECT(LOOKUP!F34))*IF(TypeofResult="Aggregate",AggregateTons/1000,1)*IF(TypeofResult&lt;&gt;"Average Premise",1/AverageTons,1)*IF(TypeofResult="Per AC Unit",(AverageTons/1)*0.387,1)</f>
        <v>1.3678271190000002</v>
      </c>
      <c r="G27" s="85">
        <f t="shared" ca="1" si="0"/>
        <v>0</v>
      </c>
      <c r="H27" s="4">
        <f ca="1">DGET(DATA,"Temperature", INDIRECT(LOOKUP!F34))</f>
        <v>72.581299999999999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4"/>
      <c r="O27" s="71">
        <f t="shared" ca="1" si="1"/>
        <v>2.5812999999999988</v>
      </c>
      <c r="P27" s="71">
        <f>DGET(DATA,"Standard Error",criteria21)*IF(TypeofResult="Aggregate",AggregateTons/1000,1)*IF(TypeofResult&lt;&gt;"Average Premise",1/AverageTons,1)</f>
        <v>3.6234384537131236E-3</v>
      </c>
      <c r="Q27" s="70">
        <f t="shared" si="2"/>
        <v>1.3129306227846951E-5</v>
      </c>
    </row>
    <row r="28" spans="1:17" ht="20.100000000000001" customHeight="1">
      <c r="A28" s="65"/>
      <c r="B28" s="65"/>
      <c r="D28" s="92">
        <v>22</v>
      </c>
      <c r="E28" s="85">
        <f ca="1">DGET(DATA,"Reference Load",INDIRECT(LOOKUP!F35))*IF(TypeofResult="Aggregate",AggregateTons/1000,1)*IF(TypeofResult&lt;&gt;"Average Premise",1/AverageTons,1)*IF(TypeofResult="Per AC Unit",(AverageTons/1)*0.387,1)</f>
        <v>1.1665019790000002</v>
      </c>
      <c r="F28" s="85">
        <f ca="1">DGET(DATA,"Observed Load",INDIRECT(LOOKUP!F35))*IF(TypeofResult="Aggregate",AggregateTons/1000,1)*IF(TypeofResult&lt;&gt;"Average Premise",1/AverageTons,1)*IF(TypeofResult="Per AC Unit",(AverageTons/1)*0.387,1)</f>
        <v>1.1665019790000002</v>
      </c>
      <c r="G28" s="85">
        <f t="shared" ca="1" si="0"/>
        <v>0</v>
      </c>
      <c r="H28" s="4">
        <f ca="1">DGET(DATA,"Temperature", INDIRECT(LOOKUP!F35))</f>
        <v>71.332700000000003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4"/>
      <c r="O28" s="71">
        <f t="shared" ca="1" si="1"/>
        <v>1.3327000000000027</v>
      </c>
      <c r="P28" s="71">
        <f>DGET(DATA,"Standard Error",criteria22)*IF(TypeofResult="Aggregate",AggregateTons/1000,1)*IF(TypeofResult&lt;&gt;"Average Premise",1/AverageTons,1)</f>
        <v>3.6664699898270605E-3</v>
      </c>
      <c r="Q28" s="70">
        <f t="shared" si="2"/>
        <v>1.3443002186302446E-5</v>
      </c>
    </row>
    <row r="29" spans="1:17" ht="20.100000000000001" customHeight="1">
      <c r="A29" s="65"/>
      <c r="B29" s="65"/>
      <c r="D29" s="92">
        <v>23</v>
      </c>
      <c r="E29" s="85">
        <f ca="1">DGET(DATA,"Reference Load",INDIRECT(LOOKUP!F36))*IF(TypeofResult="Aggregate",AggregateTons/1000,1)*IF(TypeofResult&lt;&gt;"Average Premise",1/AverageTons,1)*IF(TypeofResult="Per AC Unit",(AverageTons/1)*0.387,1)</f>
        <v>0.98627840100000019</v>
      </c>
      <c r="F29" s="85">
        <f ca="1">DGET(DATA,"Observed Load",INDIRECT(LOOKUP!F36))*IF(TypeofResult="Aggregate",AggregateTons/1000,1)*IF(TypeofResult&lt;&gt;"Average Premise",1/AverageTons,1)*IF(TypeofResult="Per AC Unit",(AverageTons/1)*0.387,1)</f>
        <v>0.98627840100000019</v>
      </c>
      <c r="G29" s="85">
        <f t="shared" ca="1" si="0"/>
        <v>0</v>
      </c>
      <c r="H29" s="4">
        <f ca="1">DGET(DATA,"Temperature", INDIRECT(LOOKUP!F36))</f>
        <v>70.744600000000005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4"/>
      <c r="O29" s="71">
        <f t="shared" ca="1" si="1"/>
        <v>0.74460000000000548</v>
      </c>
      <c r="P29" s="71">
        <f>DGET(DATA,"Standard Error",criteria23)*IF(TypeofResult="Aggregate",AggregateTons/1000,1)*IF(TypeofResult&lt;&gt;"Average Premise",1/AverageTons,1)</f>
        <v>3.4034893184130216E-3</v>
      </c>
      <c r="Q29" s="70">
        <f t="shared" si="2"/>
        <v>1.1583739540551535E-5</v>
      </c>
    </row>
    <row r="30" spans="1:17" ht="20.100000000000001" customHeight="1">
      <c r="A30" s="65"/>
      <c r="B30" s="65"/>
      <c r="D30" s="92">
        <v>24</v>
      </c>
      <c r="E30" s="85">
        <f ca="1">DGET(DATA,"Reference Load",INDIRECT(LOOKUP!F37))*IF(TypeofResult="Aggregate",AggregateTons/1000,1)*IF(TypeofResult&lt;&gt;"Average Premise",1/AverageTons,1)*IF(TypeofResult="Per AC Unit",(AverageTons/1)*0.387,1)</f>
        <v>0.90002577600000022</v>
      </c>
      <c r="F30" s="85">
        <f ca="1">DGET(DATA,"Observed Load",INDIRECT(LOOKUP!F37))*IF(TypeofResult="Aggregate",AggregateTons/1000,1)*IF(TypeofResult&lt;&gt;"Average Premise",1/AverageTons,1)*IF(TypeofResult="Per AC Unit",(AverageTons/1)*0.387,1)</f>
        <v>0.90002577600000022</v>
      </c>
      <c r="G30" s="85">
        <f t="shared" ca="1" si="0"/>
        <v>0</v>
      </c>
      <c r="H30" s="4">
        <f ca="1">DGET(DATA,"Temperature", INDIRECT(LOOKUP!F37))</f>
        <v>69.686800000000005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4"/>
      <c r="O30" s="71">
        <f t="shared" ca="1" si="1"/>
        <v>0</v>
      </c>
      <c r="P30" s="71">
        <f>DGET(DATA,"Standard Error",criteria24)*IF(TypeofResult="Aggregate",AggregateTons/1000,1)*IF(TypeofResult&lt;&gt;"Average Premise",1/AverageTons,1)</f>
        <v>3.364323499491353E-3</v>
      </c>
      <c r="Q30" s="70">
        <f t="shared" si="2"/>
        <v>1.1318672609229744E-5</v>
      </c>
    </row>
    <row r="31" spans="1:17" ht="26.25" customHeight="1">
      <c r="A31" s="65"/>
      <c r="B31" s="65"/>
      <c r="D31" s="37"/>
      <c r="E31" s="106" t="str">
        <f>IF(TypeofResult="Aggregate", "Reference Energy Use (MWh)", "Reference Energy Use (kWh)")</f>
        <v>Reference Energy Use (kWh)</v>
      </c>
      <c r="F31" s="106" t="str">
        <f>IF(TypeofResult="Aggregate", "Observed Energy Use (MWh)", "Observed Energy Use (kWh)")</f>
        <v>Observed Energy Use (kWh)</v>
      </c>
      <c r="G31" s="106" t="str">
        <f>IF(TypeofResult="Aggregate", "Change in Energy Use (MWh)", "Change in Energy Use (kWh)")</f>
        <v>Change in Energy Use (kWh)</v>
      </c>
      <c r="H31" s="106" t="s">
        <v>40</v>
      </c>
      <c r="I31" s="38" t="s">
        <v>23</v>
      </c>
      <c r="J31" s="39"/>
      <c r="K31" s="39"/>
      <c r="L31" s="39"/>
      <c r="M31" s="40"/>
      <c r="P31" s="73">
        <f>SQRT(Q31)</f>
        <v>2.3712343954718607E-2</v>
      </c>
      <c r="Q31" s="73">
        <f>SUM(Q7:Q30)</f>
        <v>5.6227525582688007E-4</v>
      </c>
    </row>
    <row r="32" spans="1:17" ht="26.25" customHeight="1">
      <c r="A32" s="105"/>
      <c r="B32" s="105"/>
      <c r="D32" s="29"/>
      <c r="E32" s="107"/>
      <c r="F32" s="107"/>
      <c r="G32" s="107"/>
      <c r="H32" s="107"/>
      <c r="I32" s="30" t="s">
        <v>25</v>
      </c>
      <c r="J32" s="30" t="s">
        <v>26</v>
      </c>
      <c r="K32" s="30" t="s">
        <v>27</v>
      </c>
      <c r="L32" s="30" t="s">
        <v>28</v>
      </c>
      <c r="M32" s="31" t="s">
        <v>29</v>
      </c>
    </row>
    <row r="33" spans="1:17" ht="24.95" customHeight="1">
      <c r="D33" s="41" t="s">
        <v>31</v>
      </c>
      <c r="E33" s="87">
        <f ca="1">SUM(E7:E30)</f>
        <v>39.709906686000004</v>
      </c>
      <c r="F33" s="88">
        <f ca="1">SUM(F7:F30)</f>
        <v>37.922155155000006</v>
      </c>
      <c r="G33" s="88">
        <f ca="1">E33-F33</f>
        <v>1.7877515309999978</v>
      </c>
      <c r="H33" s="91">
        <f ca="1">SUM(O7:O30)</f>
        <v>158.29059999999998</v>
      </c>
      <c r="I33" s="89">
        <f ca="1">SUM(I7:I30)</f>
        <v>-0.82262019083489324</v>
      </c>
      <c r="J33" s="89">
        <f t="shared" ref="J33:M33" ca="1" si="3">SUM(J7:J30)</f>
        <v>-0.94279527450000011</v>
      </c>
      <c r="K33" s="89">
        <f t="shared" ca="1" si="3"/>
        <v>-0.98675046360000018</v>
      </c>
      <c r="L33" s="89">
        <f t="shared" ca="1" si="3"/>
        <v>-1.0307057688000001</v>
      </c>
      <c r="M33" s="89">
        <f t="shared" ca="1" si="3"/>
        <v>-1.0941702084</v>
      </c>
      <c r="Q33" s="42"/>
    </row>
    <row r="34" spans="1:17" ht="7.5" customHeight="1" thickBot="1">
      <c r="C34" s="43"/>
      <c r="D34" s="44"/>
      <c r="E34" s="45"/>
      <c r="F34" s="46"/>
      <c r="G34" s="47"/>
      <c r="H34" s="5"/>
      <c r="I34" s="47"/>
      <c r="J34" s="47"/>
      <c r="K34" s="47"/>
      <c r="L34" s="47"/>
      <c r="M34" s="48"/>
    </row>
    <row r="35" spans="1:17" ht="15" customHeight="1">
      <c r="H35" s="6"/>
      <c r="I35" s="49"/>
      <c r="J35" s="49"/>
      <c r="K35" s="49"/>
      <c r="L35" s="49"/>
      <c r="M35" s="49"/>
    </row>
    <row r="36" spans="1:17" ht="8.25" customHeight="1">
      <c r="D36" s="50"/>
      <c r="E36" s="19"/>
      <c r="F36" s="19"/>
      <c r="G36" s="49"/>
      <c r="H36" s="6"/>
      <c r="I36" s="49"/>
      <c r="J36" s="49"/>
      <c r="K36" s="49"/>
      <c r="L36" s="49"/>
      <c r="M36" s="49"/>
    </row>
    <row r="37" spans="1:17">
      <c r="G37" s="96"/>
      <c r="H37" s="96"/>
      <c r="O37" s="51"/>
      <c r="P37" s="52"/>
    </row>
    <row r="38" spans="1:17">
      <c r="C38" s="36"/>
      <c r="O38" s="53"/>
      <c r="P38" s="53"/>
    </row>
    <row r="39" spans="1:17">
      <c r="C39" s="36"/>
      <c r="O39" s="54"/>
      <c r="P39" s="54"/>
    </row>
    <row r="40" spans="1:17">
      <c r="A40" s="18"/>
      <c r="B40" s="18"/>
      <c r="C40" s="36"/>
      <c r="O40" s="54"/>
      <c r="P40" s="54"/>
    </row>
    <row r="41" spans="1:17">
      <c r="A41" s="18"/>
      <c r="B41" s="18"/>
      <c r="C41" s="36"/>
      <c r="D41" s="36"/>
    </row>
    <row r="42" spans="1:17">
      <c r="A42" s="18"/>
      <c r="B42" s="18"/>
      <c r="D42" s="36"/>
    </row>
    <row r="43" spans="1:17">
      <c r="A43" s="55"/>
      <c r="B43" s="55"/>
      <c r="C43" s="36"/>
      <c r="D43" s="36"/>
    </row>
    <row r="44" spans="1:17" ht="15">
      <c r="A44" s="56"/>
      <c r="B44" s="57"/>
      <c r="D44" s="36"/>
    </row>
    <row r="45" spans="1:17">
      <c r="A45" s="58"/>
      <c r="B45" s="59"/>
    </row>
    <row r="46" spans="1:17" ht="15">
      <c r="A46" s="56"/>
      <c r="B46" s="57"/>
      <c r="D46" s="36"/>
    </row>
    <row r="47" spans="1:17" ht="15">
      <c r="A47" s="56"/>
      <c r="B47" s="57"/>
      <c r="C47" s="18"/>
    </row>
    <row r="48" spans="1:17">
      <c r="A48" s="55"/>
      <c r="B48" s="55"/>
      <c r="C48" s="18"/>
    </row>
    <row r="49" spans="1:4">
      <c r="A49" s="55"/>
      <c r="B49" s="55"/>
      <c r="C49" s="18"/>
    </row>
    <row r="50" spans="1:4" ht="15">
      <c r="A50" s="56"/>
      <c r="B50" s="60"/>
      <c r="C50" s="18"/>
      <c r="D50" s="18"/>
    </row>
    <row r="51" spans="1:4" ht="14.25">
      <c r="A51" s="50"/>
      <c r="B51" s="59"/>
      <c r="C51" s="18"/>
      <c r="D51" s="18"/>
    </row>
    <row r="52" spans="1:4" ht="14.25">
      <c r="A52" s="56"/>
      <c r="B52" s="61"/>
      <c r="D52" s="18"/>
    </row>
    <row r="53" spans="1:4">
      <c r="A53" s="55"/>
      <c r="B53" s="55"/>
      <c r="D53" s="18"/>
    </row>
    <row r="54" spans="1:4">
      <c r="A54" s="18"/>
      <c r="B54" s="18"/>
      <c r="D54" s="18"/>
    </row>
    <row r="55" spans="1:4">
      <c r="A55" s="18"/>
      <c r="B55" s="18"/>
    </row>
    <row r="56" spans="1:4">
      <c r="A56" s="18"/>
      <c r="B56" s="18"/>
    </row>
    <row r="57" spans="1:4">
      <c r="A57" s="18"/>
      <c r="B57" s="18"/>
    </row>
    <row r="58" spans="1:4">
      <c r="A58" s="18"/>
      <c r="B58" s="18"/>
    </row>
  </sheetData>
  <protectedRanges>
    <protectedRange sqref="B50 B46:B47 B7:B10" name="INPUT CELLS"/>
    <protectedRange sqref="B14" name="INPUT CELLS_1"/>
    <protectedRange sqref="B12:B13" name="INPUT CELLS_2"/>
  </protectedRanges>
  <mergeCells count="11">
    <mergeCell ref="A22:B24"/>
    <mergeCell ref="H31:H32"/>
    <mergeCell ref="E31:E32"/>
    <mergeCell ref="F31:F32"/>
    <mergeCell ref="G31:G32"/>
    <mergeCell ref="A32:B32"/>
    <mergeCell ref="E5:E6"/>
    <mergeCell ref="F5:F6"/>
    <mergeCell ref="H5:H6"/>
    <mergeCell ref="D5:D6"/>
    <mergeCell ref="G5:G6"/>
  </mergeCells>
  <phoneticPr fontId="3" type="noConversion"/>
  <dataValidations xWindow="451" yWindow="290" count="7">
    <dataValidation type="list" allowBlank="1" showInputMessage="1" showErrorMessage="1" sqref="B46">
      <formula1>"1-in-2 weather year, 1-in-10 weather year"</formula1>
    </dataValidation>
    <dataValidation type="list" allowBlank="1" showInputMessage="1" showErrorMessage="1" sqref="B47 B9">
      <formula1>DayTypeList</formula1>
    </dataValidation>
    <dataValidation type="list" allowBlank="1" showInputMessage="1" showErrorMessage="1" sqref="B44">
      <formula1>"PROTOCOLS, CUSTOM"</formula1>
    </dataValidation>
    <dataValidation type="list" allowBlank="1" showInputMessage="1" showErrorMessage="1" sqref="B8">
      <formula1>ForecastYearList</formula1>
    </dataValidation>
    <dataValidation type="list" allowBlank="1" showErrorMessage="1" errorTitle="Invalid Input" error="Invalid choice" promptTitle="Type of Results" prompt="Results can be obtained for the all enrolled customers combined (Aggregate) or for the average customer" sqref="B6">
      <formula1>TypeofResultList</formula1>
    </dataValidation>
    <dataValidation type="list" allowBlank="1" showInputMessage="1" showErrorMessage="1" sqref="B7">
      <formula1>WeatherYearList</formula1>
    </dataValidation>
    <dataValidation type="list" allowBlank="1" showInputMessage="1" showErrorMessage="1" sqref="B10">
      <formula1>CustCharList</formula1>
    </dataValidation>
  </dataValidations>
  <pageMargins left="0.5" right="0.5" top="0.5" bottom="0.5" header="0.5" footer="0.5"/>
  <pageSetup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6"/>
  <sheetViews>
    <sheetView topLeftCell="D1" workbookViewId="0">
      <selection activeCell="H36" sqref="H36"/>
    </sheetView>
  </sheetViews>
  <sheetFormatPr defaultRowHeight="12.75"/>
  <cols>
    <col min="1" max="1" width="16.42578125" bestFit="1" customWidth="1"/>
    <col min="2" max="2" width="4.140625" customWidth="1"/>
    <col min="3" max="3" width="16.140625" bestFit="1" customWidth="1"/>
    <col min="4" max="4" width="4.140625" customWidth="1"/>
    <col min="5" max="5" width="27.5703125" bestFit="1" customWidth="1"/>
    <col min="6" max="6" width="4.140625" customWidth="1"/>
    <col min="7" max="7" width="31" bestFit="1" customWidth="1"/>
    <col min="8" max="8" width="4.140625" customWidth="1"/>
    <col min="9" max="9" width="22.7109375" bestFit="1" customWidth="1"/>
    <col min="10" max="10" width="4.140625" customWidth="1"/>
    <col min="11" max="11" width="23.140625" bestFit="1" customWidth="1"/>
    <col min="12" max="12" width="12.42578125" bestFit="1" customWidth="1"/>
    <col min="13" max="13" width="14" customWidth="1"/>
    <col min="14" max="14" width="27.5703125" bestFit="1" customWidth="1"/>
    <col min="15" max="15" width="4.85546875" bestFit="1" customWidth="1"/>
  </cols>
  <sheetData>
    <row r="1" spans="1:15">
      <c r="A1" t="s">
        <v>0</v>
      </c>
      <c r="C1" t="s">
        <v>33</v>
      </c>
      <c r="E1" t="s">
        <v>34</v>
      </c>
      <c r="G1" t="s">
        <v>37</v>
      </c>
      <c r="I1" t="s">
        <v>2</v>
      </c>
    </row>
    <row r="2" spans="1:15">
      <c r="A2" s="62">
        <v>2011</v>
      </c>
      <c r="C2" s="9" t="s">
        <v>46</v>
      </c>
      <c r="E2" t="s">
        <v>57</v>
      </c>
      <c r="G2" s="94" t="s">
        <v>53</v>
      </c>
      <c r="I2" t="s">
        <v>3</v>
      </c>
      <c r="K2" s="68" t="s">
        <v>36</v>
      </c>
      <c r="L2" s="69" t="s">
        <v>32</v>
      </c>
      <c r="M2" s="69" t="s">
        <v>1</v>
      </c>
      <c r="N2" s="69" t="s">
        <v>14</v>
      </c>
      <c r="O2" s="67" t="s">
        <v>15</v>
      </c>
    </row>
    <row r="3" spans="1:15">
      <c r="A3" s="62">
        <v>2012</v>
      </c>
      <c r="C3" s="9" t="s">
        <v>45</v>
      </c>
      <c r="E3" s="63" t="s">
        <v>9</v>
      </c>
      <c r="G3" s="94" t="s">
        <v>54</v>
      </c>
      <c r="I3" t="s">
        <v>61</v>
      </c>
      <c r="K3" t="str">
        <f>CustChar</f>
        <v>All Commercial Customers</v>
      </c>
      <c r="L3" t="str">
        <f>WeatherYear</f>
        <v>1-in-2</v>
      </c>
      <c r="M3">
        <f>MIN(ForecastYear, 2011)</f>
        <v>2011</v>
      </c>
      <c r="N3" t="str">
        <f>DayType</f>
        <v>August Monthly Peak</v>
      </c>
      <c r="O3">
        <v>1</v>
      </c>
    </row>
    <row r="4" spans="1:15">
      <c r="A4" s="62">
        <v>2013</v>
      </c>
      <c r="E4" s="63" t="s">
        <v>10</v>
      </c>
      <c r="G4" s="94" t="s">
        <v>55</v>
      </c>
      <c r="I4" t="s">
        <v>48</v>
      </c>
    </row>
    <row r="5" spans="1:15">
      <c r="A5" s="62">
        <v>2014</v>
      </c>
      <c r="E5" s="63" t="s">
        <v>11</v>
      </c>
      <c r="I5" t="s">
        <v>63</v>
      </c>
      <c r="K5" s="68" t="s">
        <v>36</v>
      </c>
      <c r="L5" s="69" t="s">
        <v>32</v>
      </c>
      <c r="M5" s="69" t="s">
        <v>1</v>
      </c>
      <c r="N5" s="69" t="s">
        <v>14</v>
      </c>
      <c r="O5" s="67" t="s">
        <v>15</v>
      </c>
    </row>
    <row r="6" spans="1:15">
      <c r="A6" s="62">
        <v>2015</v>
      </c>
      <c r="E6" s="63" t="s">
        <v>12</v>
      </c>
      <c r="K6" t="str">
        <f>CustChar</f>
        <v>All Commercial Customers</v>
      </c>
      <c r="L6" t="str">
        <f>WeatherYear</f>
        <v>1-in-2</v>
      </c>
      <c r="M6">
        <f>MIN(ForecastYear, 2011)</f>
        <v>2011</v>
      </c>
      <c r="N6" t="str">
        <f>DayType</f>
        <v>August Monthly Peak</v>
      </c>
      <c r="O6">
        <v>2</v>
      </c>
    </row>
    <row r="7" spans="1:15">
      <c r="A7" s="62">
        <v>2016</v>
      </c>
      <c r="E7" s="63" t="s">
        <v>13</v>
      </c>
      <c r="G7" s="63"/>
    </row>
    <row r="8" spans="1:15">
      <c r="A8" s="62">
        <v>2017</v>
      </c>
      <c r="E8" s="95" t="s">
        <v>56</v>
      </c>
      <c r="G8" s="63"/>
      <c r="K8" s="68" t="s">
        <v>36</v>
      </c>
      <c r="L8" s="69" t="s">
        <v>32</v>
      </c>
      <c r="M8" s="69" t="s">
        <v>1</v>
      </c>
      <c r="N8" s="69" t="s">
        <v>14</v>
      </c>
      <c r="O8" s="67" t="s">
        <v>15</v>
      </c>
    </row>
    <row r="9" spans="1:15">
      <c r="A9" s="62">
        <v>2018</v>
      </c>
      <c r="E9" s="95" t="s">
        <v>57</v>
      </c>
      <c r="G9" s="63"/>
      <c r="K9" t="str">
        <f>CustChar</f>
        <v>All Commercial Customers</v>
      </c>
      <c r="L9" t="str">
        <f>WeatherYear</f>
        <v>1-in-2</v>
      </c>
      <c r="M9">
        <f>MIN(ForecastYear, 2011)</f>
        <v>2011</v>
      </c>
      <c r="N9" t="str">
        <f>DayType</f>
        <v>August Monthly Peak</v>
      </c>
      <c r="O9">
        <v>3</v>
      </c>
    </row>
    <row r="10" spans="1:15">
      <c r="A10" s="62">
        <v>2019</v>
      </c>
      <c r="E10" s="63"/>
      <c r="G10" s="63"/>
    </row>
    <row r="11" spans="1:15">
      <c r="A11" s="62">
        <v>2020</v>
      </c>
      <c r="E11" s="63"/>
      <c r="G11" s="79"/>
      <c r="K11" s="68" t="s">
        <v>36</v>
      </c>
      <c r="L11" s="69" t="s">
        <v>32</v>
      </c>
      <c r="M11" s="69" t="s">
        <v>1</v>
      </c>
      <c r="N11" s="69" t="s">
        <v>14</v>
      </c>
      <c r="O11" s="67" t="s">
        <v>15</v>
      </c>
    </row>
    <row r="12" spans="1:15">
      <c r="A12" s="93">
        <v>2021</v>
      </c>
      <c r="G12" s="63"/>
      <c r="K12" t="str">
        <f>CustChar</f>
        <v>All Commercial Customers</v>
      </c>
      <c r="L12" t="str">
        <f>WeatherYear</f>
        <v>1-in-2</v>
      </c>
      <c r="M12">
        <f>MIN(ForecastYear, 2011)</f>
        <v>2011</v>
      </c>
      <c r="N12" t="str">
        <f>DayType</f>
        <v>August Monthly Peak</v>
      </c>
      <c r="O12">
        <v>4</v>
      </c>
    </row>
    <row r="13" spans="1:15">
      <c r="G13" s="63"/>
    </row>
    <row r="14" spans="1:15">
      <c r="D14">
        <v>1</v>
      </c>
      <c r="E14" t="s">
        <v>58</v>
      </c>
      <c r="F14" t="str">
        <f>CONCATENATE($E$14,D14)</f>
        <v>criteria1</v>
      </c>
      <c r="G14" s="80"/>
      <c r="K14" s="68" t="s">
        <v>36</v>
      </c>
      <c r="L14" s="69" t="s">
        <v>32</v>
      </c>
      <c r="M14" s="69" t="s">
        <v>1</v>
      </c>
      <c r="N14" s="69" t="s">
        <v>14</v>
      </c>
      <c r="O14" s="67" t="s">
        <v>15</v>
      </c>
    </row>
    <row r="15" spans="1:15">
      <c r="D15">
        <f>D14+1</f>
        <v>2</v>
      </c>
      <c r="F15" t="str">
        <f t="shared" ref="F15:F37" si="0">CONCATENATE($E$14,D15)</f>
        <v>criteria2</v>
      </c>
      <c r="K15" t="str">
        <f>CustChar</f>
        <v>All Commercial Customers</v>
      </c>
      <c r="L15" t="str">
        <f>WeatherYear</f>
        <v>1-in-2</v>
      </c>
      <c r="M15">
        <f>MIN(ForecastYear, 2011)</f>
        <v>2011</v>
      </c>
      <c r="N15" t="str">
        <f>DayType</f>
        <v>August Monthly Peak</v>
      </c>
      <c r="O15">
        <v>5</v>
      </c>
    </row>
    <row r="16" spans="1:15">
      <c r="D16">
        <f t="shared" ref="D16:D37" si="1">D15+1</f>
        <v>3</v>
      </c>
      <c r="F16" t="str">
        <f t="shared" si="0"/>
        <v>criteria3</v>
      </c>
    </row>
    <row r="17" spans="4:15">
      <c r="D17">
        <f t="shared" si="1"/>
        <v>4</v>
      </c>
      <c r="F17" t="str">
        <f t="shared" si="0"/>
        <v>criteria4</v>
      </c>
      <c r="K17" s="68" t="s">
        <v>36</v>
      </c>
      <c r="L17" s="69" t="s">
        <v>32</v>
      </c>
      <c r="M17" s="69" t="s">
        <v>1</v>
      </c>
      <c r="N17" s="69" t="s">
        <v>14</v>
      </c>
      <c r="O17" s="67" t="s">
        <v>15</v>
      </c>
    </row>
    <row r="18" spans="4:15">
      <c r="D18">
        <f t="shared" si="1"/>
        <v>5</v>
      </c>
      <c r="F18" t="str">
        <f t="shared" si="0"/>
        <v>criteria5</v>
      </c>
      <c r="K18" t="str">
        <f>CustChar</f>
        <v>All Commercial Customers</v>
      </c>
      <c r="L18" t="str">
        <f>WeatherYear</f>
        <v>1-in-2</v>
      </c>
      <c r="M18">
        <f>MIN(ForecastYear, 2011)</f>
        <v>2011</v>
      </c>
      <c r="N18" t="str">
        <f>DayType</f>
        <v>August Monthly Peak</v>
      </c>
      <c r="O18">
        <v>6</v>
      </c>
    </row>
    <row r="19" spans="4:15">
      <c r="D19">
        <f t="shared" si="1"/>
        <v>6</v>
      </c>
      <c r="F19" t="str">
        <f t="shared" si="0"/>
        <v>criteria6</v>
      </c>
    </row>
    <row r="20" spans="4:15">
      <c r="D20">
        <f t="shared" si="1"/>
        <v>7</v>
      </c>
      <c r="F20" t="str">
        <f t="shared" si="0"/>
        <v>criteria7</v>
      </c>
      <c r="K20" s="68" t="s">
        <v>36</v>
      </c>
      <c r="L20" s="69" t="s">
        <v>32</v>
      </c>
      <c r="M20" s="69" t="s">
        <v>1</v>
      </c>
      <c r="N20" s="69" t="s">
        <v>14</v>
      </c>
      <c r="O20" s="67" t="s">
        <v>15</v>
      </c>
    </row>
    <row r="21" spans="4:15">
      <c r="D21">
        <f t="shared" si="1"/>
        <v>8</v>
      </c>
      <c r="F21" t="str">
        <f t="shared" si="0"/>
        <v>criteria8</v>
      </c>
      <c r="K21" t="str">
        <f>CustChar</f>
        <v>All Commercial Customers</v>
      </c>
      <c r="L21" t="str">
        <f>WeatherYear</f>
        <v>1-in-2</v>
      </c>
      <c r="M21">
        <f>MIN(ForecastYear, 2011)</f>
        <v>2011</v>
      </c>
      <c r="N21" t="str">
        <f>DayType</f>
        <v>August Monthly Peak</v>
      </c>
      <c r="O21">
        <v>7</v>
      </c>
    </row>
    <row r="22" spans="4:15">
      <c r="D22">
        <f t="shared" si="1"/>
        <v>9</v>
      </c>
      <c r="F22" t="str">
        <f t="shared" si="0"/>
        <v>criteria9</v>
      </c>
    </row>
    <row r="23" spans="4:15">
      <c r="D23">
        <f t="shared" si="1"/>
        <v>10</v>
      </c>
      <c r="F23" t="str">
        <f t="shared" si="0"/>
        <v>criteria10</v>
      </c>
      <c r="K23" s="68" t="s">
        <v>36</v>
      </c>
      <c r="L23" s="69" t="s">
        <v>32</v>
      </c>
      <c r="M23" s="69" t="s">
        <v>1</v>
      </c>
      <c r="N23" s="69" t="s">
        <v>14</v>
      </c>
      <c r="O23" s="67" t="s">
        <v>15</v>
      </c>
    </row>
    <row r="24" spans="4:15">
      <c r="D24">
        <f t="shared" si="1"/>
        <v>11</v>
      </c>
      <c r="F24" t="str">
        <f t="shared" si="0"/>
        <v>criteria11</v>
      </c>
      <c r="K24" t="str">
        <f>CustChar</f>
        <v>All Commercial Customers</v>
      </c>
      <c r="L24" t="str">
        <f>WeatherYear</f>
        <v>1-in-2</v>
      </c>
      <c r="M24">
        <f>MIN(ForecastYear, 2011)</f>
        <v>2011</v>
      </c>
      <c r="N24" t="str">
        <f>DayType</f>
        <v>August Monthly Peak</v>
      </c>
      <c r="O24">
        <v>8</v>
      </c>
    </row>
    <row r="25" spans="4:15">
      <c r="D25">
        <f t="shared" si="1"/>
        <v>12</v>
      </c>
      <c r="F25" t="str">
        <f t="shared" si="0"/>
        <v>criteria12</v>
      </c>
    </row>
    <row r="26" spans="4:15">
      <c r="D26">
        <f t="shared" si="1"/>
        <v>13</v>
      </c>
      <c r="F26" t="str">
        <f t="shared" si="0"/>
        <v>criteria13</v>
      </c>
      <c r="K26" s="68" t="s">
        <v>36</v>
      </c>
      <c r="L26" s="69" t="s">
        <v>32</v>
      </c>
      <c r="M26" s="69" t="s">
        <v>1</v>
      </c>
      <c r="N26" s="69" t="s">
        <v>14</v>
      </c>
      <c r="O26" s="67" t="s">
        <v>15</v>
      </c>
    </row>
    <row r="27" spans="4:15">
      <c r="D27">
        <f t="shared" si="1"/>
        <v>14</v>
      </c>
      <c r="F27" t="str">
        <f t="shared" si="0"/>
        <v>criteria14</v>
      </c>
      <c r="K27" t="str">
        <f>CustChar</f>
        <v>All Commercial Customers</v>
      </c>
      <c r="L27" t="str">
        <f>WeatherYear</f>
        <v>1-in-2</v>
      </c>
      <c r="M27">
        <f>MIN(ForecastYear, 2011)</f>
        <v>2011</v>
      </c>
      <c r="N27" t="str">
        <f>DayType</f>
        <v>August Monthly Peak</v>
      </c>
      <c r="O27">
        <v>9</v>
      </c>
    </row>
    <row r="28" spans="4:15">
      <c r="D28">
        <f t="shared" si="1"/>
        <v>15</v>
      </c>
      <c r="F28" t="str">
        <f t="shared" si="0"/>
        <v>criteria15</v>
      </c>
    </row>
    <row r="29" spans="4:15">
      <c r="D29">
        <f t="shared" si="1"/>
        <v>16</v>
      </c>
      <c r="F29" t="str">
        <f t="shared" si="0"/>
        <v>criteria16</v>
      </c>
      <c r="K29" s="68" t="s">
        <v>36</v>
      </c>
      <c r="L29" s="69" t="s">
        <v>32</v>
      </c>
      <c r="M29" s="69" t="s">
        <v>1</v>
      </c>
      <c r="N29" s="69" t="s">
        <v>14</v>
      </c>
      <c r="O29" s="67" t="s">
        <v>15</v>
      </c>
    </row>
    <row r="30" spans="4:15">
      <c r="D30">
        <f t="shared" si="1"/>
        <v>17</v>
      </c>
      <c r="F30" t="str">
        <f t="shared" si="0"/>
        <v>criteria17</v>
      </c>
      <c r="K30" t="str">
        <f>CustChar</f>
        <v>All Commercial Customers</v>
      </c>
      <c r="L30" t="str">
        <f>WeatherYear</f>
        <v>1-in-2</v>
      </c>
      <c r="M30">
        <f>MIN(ForecastYear, 2011)</f>
        <v>2011</v>
      </c>
      <c r="N30" t="str">
        <f>DayType</f>
        <v>August Monthly Peak</v>
      </c>
      <c r="O30">
        <v>10</v>
      </c>
    </row>
    <row r="31" spans="4:15">
      <c r="D31">
        <f t="shared" si="1"/>
        <v>18</v>
      </c>
      <c r="F31" t="str">
        <f t="shared" si="0"/>
        <v>criteria18</v>
      </c>
    </row>
    <row r="32" spans="4:15">
      <c r="D32">
        <f t="shared" si="1"/>
        <v>19</v>
      </c>
      <c r="F32" t="str">
        <f t="shared" si="0"/>
        <v>criteria19</v>
      </c>
      <c r="K32" s="68" t="s">
        <v>36</v>
      </c>
      <c r="L32" s="69" t="s">
        <v>32</v>
      </c>
      <c r="M32" s="69" t="s">
        <v>1</v>
      </c>
      <c r="N32" s="69" t="s">
        <v>14</v>
      </c>
      <c r="O32" s="67" t="s">
        <v>15</v>
      </c>
    </row>
    <row r="33" spans="4:15">
      <c r="D33">
        <f t="shared" si="1"/>
        <v>20</v>
      </c>
      <c r="F33" t="str">
        <f t="shared" si="0"/>
        <v>criteria20</v>
      </c>
      <c r="K33" t="str">
        <f>CustChar</f>
        <v>All Commercial Customers</v>
      </c>
      <c r="L33" t="str">
        <f>WeatherYear</f>
        <v>1-in-2</v>
      </c>
      <c r="M33">
        <f>MIN(ForecastYear, 2011)</f>
        <v>2011</v>
      </c>
      <c r="N33" t="str">
        <f>DayType</f>
        <v>August Monthly Peak</v>
      </c>
      <c r="O33">
        <v>11</v>
      </c>
    </row>
    <row r="34" spans="4:15">
      <c r="D34">
        <f t="shared" si="1"/>
        <v>21</v>
      </c>
      <c r="F34" t="str">
        <f t="shared" si="0"/>
        <v>criteria21</v>
      </c>
    </row>
    <row r="35" spans="4:15">
      <c r="D35">
        <f>D34+1</f>
        <v>22</v>
      </c>
      <c r="F35" t="str">
        <f t="shared" si="0"/>
        <v>criteria22</v>
      </c>
      <c r="K35" s="68" t="s">
        <v>36</v>
      </c>
      <c r="L35" s="69" t="s">
        <v>32</v>
      </c>
      <c r="M35" s="69" t="s">
        <v>1</v>
      </c>
      <c r="N35" s="69" t="s">
        <v>14</v>
      </c>
      <c r="O35" s="67" t="s">
        <v>15</v>
      </c>
    </row>
    <row r="36" spans="4:15">
      <c r="D36">
        <f t="shared" si="1"/>
        <v>23</v>
      </c>
      <c r="F36" t="str">
        <f t="shared" si="0"/>
        <v>criteria23</v>
      </c>
      <c r="K36" t="str">
        <f>CustChar</f>
        <v>All Commercial Customers</v>
      </c>
      <c r="L36" t="str">
        <f>WeatherYear</f>
        <v>1-in-2</v>
      </c>
      <c r="M36">
        <f>MIN(ForecastYear, 2011)</f>
        <v>2011</v>
      </c>
      <c r="N36" t="str">
        <f>DayType</f>
        <v>August Monthly Peak</v>
      </c>
      <c r="O36">
        <v>12</v>
      </c>
    </row>
    <row r="37" spans="4:15">
      <c r="D37">
        <f t="shared" si="1"/>
        <v>24</v>
      </c>
      <c r="F37" t="str">
        <f t="shared" si="0"/>
        <v>criteria24</v>
      </c>
    </row>
    <row r="38" spans="4:15">
      <c r="K38" s="68" t="s">
        <v>36</v>
      </c>
      <c r="L38" s="69" t="s">
        <v>32</v>
      </c>
      <c r="M38" s="69" t="s">
        <v>1</v>
      </c>
      <c r="N38" s="69" t="s">
        <v>14</v>
      </c>
      <c r="O38" s="67" t="s">
        <v>15</v>
      </c>
    </row>
    <row r="39" spans="4:15">
      <c r="K39" t="str">
        <f>CustChar</f>
        <v>All Commercial Customers</v>
      </c>
      <c r="L39" t="str">
        <f>WeatherYear</f>
        <v>1-in-2</v>
      </c>
      <c r="M39">
        <f>MIN(ForecastYear, 2011)</f>
        <v>2011</v>
      </c>
      <c r="N39" t="str">
        <f>DayType</f>
        <v>August Monthly Peak</v>
      </c>
      <c r="O39">
        <v>13</v>
      </c>
    </row>
    <row r="41" spans="4:15">
      <c r="K41" s="68" t="s">
        <v>36</v>
      </c>
      <c r="L41" s="69" t="s">
        <v>32</v>
      </c>
      <c r="M41" s="69" t="s">
        <v>1</v>
      </c>
      <c r="N41" s="69" t="s">
        <v>14</v>
      </c>
      <c r="O41" s="67" t="s">
        <v>15</v>
      </c>
    </row>
    <row r="42" spans="4:15">
      <c r="K42" t="str">
        <f>CustChar</f>
        <v>All Commercial Customers</v>
      </c>
      <c r="L42" t="str">
        <f>WeatherYear</f>
        <v>1-in-2</v>
      </c>
      <c r="M42">
        <f>MIN(ForecastYear, 2011)</f>
        <v>2011</v>
      </c>
      <c r="N42" t="str">
        <f>DayType</f>
        <v>August Monthly Peak</v>
      </c>
      <c r="O42">
        <v>14</v>
      </c>
    </row>
    <row r="44" spans="4:15">
      <c r="K44" s="68" t="s">
        <v>36</v>
      </c>
      <c r="L44" s="69" t="s">
        <v>32</v>
      </c>
      <c r="M44" s="69" t="s">
        <v>1</v>
      </c>
      <c r="N44" s="69" t="s">
        <v>14</v>
      </c>
      <c r="O44" s="67" t="s">
        <v>15</v>
      </c>
    </row>
    <row r="45" spans="4:15">
      <c r="K45" t="str">
        <f>CustChar</f>
        <v>All Commercial Customers</v>
      </c>
      <c r="L45" t="str">
        <f>WeatherYear</f>
        <v>1-in-2</v>
      </c>
      <c r="M45">
        <f>MIN(ForecastYear, 2011)</f>
        <v>2011</v>
      </c>
      <c r="N45" t="str">
        <f>DayType</f>
        <v>August Monthly Peak</v>
      </c>
      <c r="O45">
        <v>15</v>
      </c>
    </row>
    <row r="47" spans="4:15">
      <c r="K47" s="68" t="s">
        <v>36</v>
      </c>
      <c r="L47" s="69" t="s">
        <v>32</v>
      </c>
      <c r="M47" s="69" t="s">
        <v>1</v>
      </c>
      <c r="N47" s="69" t="s">
        <v>14</v>
      </c>
      <c r="O47" s="67" t="s">
        <v>15</v>
      </c>
    </row>
    <row r="48" spans="4:15">
      <c r="K48" t="str">
        <f>CustChar</f>
        <v>All Commercial Customers</v>
      </c>
      <c r="L48" t="str">
        <f>WeatherYear</f>
        <v>1-in-2</v>
      </c>
      <c r="M48">
        <f>MIN(ForecastYear, 2011)</f>
        <v>2011</v>
      </c>
      <c r="N48" t="str">
        <f>DayType</f>
        <v>August Monthly Peak</v>
      </c>
      <c r="O48">
        <v>16</v>
      </c>
    </row>
    <row r="50" spans="11:15">
      <c r="K50" s="68" t="s">
        <v>36</v>
      </c>
      <c r="L50" s="69" t="s">
        <v>32</v>
      </c>
      <c r="M50" s="69" t="s">
        <v>1</v>
      </c>
      <c r="N50" s="69" t="s">
        <v>14</v>
      </c>
      <c r="O50" s="67" t="s">
        <v>15</v>
      </c>
    </row>
    <row r="51" spans="11:15">
      <c r="K51" t="str">
        <f>CustChar</f>
        <v>All Commercial Customers</v>
      </c>
      <c r="L51" t="str">
        <f>WeatherYear</f>
        <v>1-in-2</v>
      </c>
      <c r="M51">
        <f>MIN(ForecastYear, 2011)</f>
        <v>2011</v>
      </c>
      <c r="N51" t="str">
        <f>DayType</f>
        <v>August Monthly Peak</v>
      </c>
      <c r="O51">
        <v>17</v>
      </c>
    </row>
    <row r="53" spans="11:15">
      <c r="K53" s="68" t="s">
        <v>36</v>
      </c>
      <c r="L53" s="69" t="s">
        <v>32</v>
      </c>
      <c r="M53" s="69" t="s">
        <v>1</v>
      </c>
      <c r="N53" s="69" t="s">
        <v>14</v>
      </c>
      <c r="O53" s="67" t="s">
        <v>15</v>
      </c>
    </row>
    <row r="54" spans="11:15">
      <c r="K54" t="str">
        <f>CustChar</f>
        <v>All Commercial Customers</v>
      </c>
      <c r="L54" t="str">
        <f>WeatherYear</f>
        <v>1-in-2</v>
      </c>
      <c r="M54">
        <f>MIN(ForecastYear, 2011)</f>
        <v>2011</v>
      </c>
      <c r="N54" t="str">
        <f>DayType</f>
        <v>August Monthly Peak</v>
      </c>
      <c r="O54">
        <v>18</v>
      </c>
    </row>
    <row r="56" spans="11:15">
      <c r="K56" s="68" t="s">
        <v>36</v>
      </c>
      <c r="L56" s="69" t="s">
        <v>32</v>
      </c>
      <c r="M56" s="69" t="s">
        <v>1</v>
      </c>
      <c r="N56" s="69" t="s">
        <v>14</v>
      </c>
      <c r="O56" s="67" t="s">
        <v>15</v>
      </c>
    </row>
    <row r="57" spans="11:15">
      <c r="K57" t="str">
        <f>CustChar</f>
        <v>All Commercial Customers</v>
      </c>
      <c r="L57" t="str">
        <f>WeatherYear</f>
        <v>1-in-2</v>
      </c>
      <c r="M57">
        <f>MIN(ForecastYear, 2011)</f>
        <v>2011</v>
      </c>
      <c r="N57" t="str">
        <f>DayType</f>
        <v>August Monthly Peak</v>
      </c>
      <c r="O57">
        <v>19</v>
      </c>
    </row>
    <row r="59" spans="11:15">
      <c r="K59" s="68" t="s">
        <v>36</v>
      </c>
      <c r="L59" s="69" t="s">
        <v>32</v>
      </c>
      <c r="M59" s="69" t="s">
        <v>1</v>
      </c>
      <c r="N59" s="69" t="s">
        <v>14</v>
      </c>
      <c r="O59" s="67" t="s">
        <v>15</v>
      </c>
    </row>
    <row r="60" spans="11:15">
      <c r="K60" t="str">
        <f>CustChar</f>
        <v>All Commercial Customers</v>
      </c>
      <c r="L60" t="str">
        <f>WeatherYear</f>
        <v>1-in-2</v>
      </c>
      <c r="M60">
        <f>MIN(ForecastYear, 2011)</f>
        <v>2011</v>
      </c>
      <c r="N60" t="str">
        <f>DayType</f>
        <v>August Monthly Peak</v>
      </c>
      <c r="O60">
        <v>20</v>
      </c>
    </row>
    <row r="62" spans="11:15">
      <c r="K62" s="68" t="s">
        <v>36</v>
      </c>
      <c r="L62" s="69" t="s">
        <v>32</v>
      </c>
      <c r="M62" s="69" t="s">
        <v>1</v>
      </c>
      <c r="N62" s="69" t="s">
        <v>14</v>
      </c>
      <c r="O62" s="67" t="s">
        <v>15</v>
      </c>
    </row>
    <row r="63" spans="11:15">
      <c r="K63" t="str">
        <f>CustChar</f>
        <v>All Commercial Customers</v>
      </c>
      <c r="L63" t="str">
        <f>WeatherYear</f>
        <v>1-in-2</v>
      </c>
      <c r="M63">
        <f>MIN(ForecastYear, 2011)</f>
        <v>2011</v>
      </c>
      <c r="N63" t="str">
        <f>DayType</f>
        <v>August Monthly Peak</v>
      </c>
      <c r="O63">
        <v>21</v>
      </c>
    </row>
    <row r="65" spans="11:15">
      <c r="K65" s="68" t="s">
        <v>36</v>
      </c>
      <c r="L65" s="69" t="s">
        <v>32</v>
      </c>
      <c r="M65" s="69" t="s">
        <v>1</v>
      </c>
      <c r="N65" s="69" t="s">
        <v>14</v>
      </c>
      <c r="O65" s="67" t="s">
        <v>15</v>
      </c>
    </row>
    <row r="66" spans="11:15">
      <c r="K66" t="str">
        <f>CustChar</f>
        <v>All Commercial Customers</v>
      </c>
      <c r="L66" t="str">
        <f>WeatherYear</f>
        <v>1-in-2</v>
      </c>
      <c r="M66">
        <f>MIN(ForecastYear, 2011)</f>
        <v>2011</v>
      </c>
      <c r="N66" t="str">
        <f>DayType</f>
        <v>August Monthly Peak</v>
      </c>
      <c r="O66">
        <v>22</v>
      </c>
    </row>
    <row r="68" spans="11:15">
      <c r="K68" s="68" t="s">
        <v>36</v>
      </c>
      <c r="L68" s="69" t="s">
        <v>32</v>
      </c>
      <c r="M68" s="69" t="s">
        <v>1</v>
      </c>
      <c r="N68" s="69" t="s">
        <v>14</v>
      </c>
      <c r="O68" s="67" t="s">
        <v>15</v>
      </c>
    </row>
    <row r="69" spans="11:15">
      <c r="K69" t="str">
        <f>CustChar</f>
        <v>All Commercial Customers</v>
      </c>
      <c r="L69" t="str">
        <f>WeatherYear</f>
        <v>1-in-2</v>
      </c>
      <c r="M69">
        <f>MIN(ForecastYear, 2011)</f>
        <v>2011</v>
      </c>
      <c r="N69" t="str">
        <f>DayType</f>
        <v>August Monthly Peak</v>
      </c>
      <c r="O69">
        <v>23</v>
      </c>
    </row>
    <row r="71" spans="11:15">
      <c r="K71" s="68" t="s">
        <v>36</v>
      </c>
      <c r="L71" s="69" t="s">
        <v>32</v>
      </c>
      <c r="M71" s="69" t="s">
        <v>1</v>
      </c>
      <c r="N71" s="69" t="s">
        <v>14</v>
      </c>
      <c r="O71" s="67" t="s">
        <v>15</v>
      </c>
    </row>
    <row r="72" spans="11:15">
      <c r="K72" t="str">
        <f>CustChar</f>
        <v>All Commercial Customers</v>
      </c>
      <c r="L72" t="str">
        <f>WeatherYear</f>
        <v>1-in-2</v>
      </c>
      <c r="M72">
        <f>MIN(ForecastYear, 2011)</f>
        <v>2011</v>
      </c>
      <c r="N72" t="str">
        <f>DayType</f>
        <v>August Monthly Peak</v>
      </c>
      <c r="O72">
        <v>24</v>
      </c>
    </row>
    <row r="74" spans="11:15">
      <c r="K74" s="74" t="s">
        <v>44</v>
      </c>
    </row>
    <row r="75" spans="11:15">
      <c r="K75" s="68" t="s">
        <v>39</v>
      </c>
      <c r="L75" s="67" t="s">
        <v>43</v>
      </c>
      <c r="M75" s="90"/>
    </row>
    <row r="76" spans="11:15">
      <c r="K76">
        <f>ROUND(DGET(DATA,"Month", criteria1),0)</f>
        <v>99</v>
      </c>
      <c r="L76">
        <f>ForecastYear</f>
        <v>2011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225"/>
  <sheetViews>
    <sheetView topLeftCell="B967" workbookViewId="0">
      <selection activeCell="T1" sqref="T1"/>
    </sheetView>
  </sheetViews>
  <sheetFormatPr defaultRowHeight="12.75"/>
  <cols>
    <col min="1" max="1" width="23.7109375" bestFit="1" customWidth="1"/>
    <col min="2" max="2" width="12.28515625" bestFit="1" customWidth="1"/>
    <col min="3" max="3" width="23.140625" bestFit="1" customWidth="1"/>
    <col min="4" max="4" width="23.140625" customWidth="1"/>
    <col min="5" max="5" width="4.85546875" bestFit="1" customWidth="1"/>
    <col min="6" max="6" width="14" bestFit="1" customWidth="1"/>
    <col min="7" max="7" width="13.42578125" bestFit="1" customWidth="1"/>
    <col min="8" max="8" width="11.28515625" bestFit="1" customWidth="1"/>
    <col min="9" max="9" width="13.140625" bestFit="1" customWidth="1"/>
    <col min="10" max="10" width="9.5703125" bestFit="1" customWidth="1"/>
    <col min="11" max="13" width="10.5703125" bestFit="1" customWidth="1"/>
    <col min="14" max="14" width="9.5703125" bestFit="1" customWidth="1"/>
    <col min="15" max="15" width="9.7109375" bestFit="1" customWidth="1"/>
    <col min="16" max="16" width="9.7109375" customWidth="1"/>
    <col min="17" max="17" width="9.140625" customWidth="1"/>
  </cols>
  <sheetData>
    <row r="1" spans="1:20" s="3" customFormat="1" ht="40.5" customHeight="1">
      <c r="A1" s="1" t="s">
        <v>36</v>
      </c>
      <c r="B1" s="2" t="s">
        <v>32</v>
      </c>
      <c r="C1" s="2" t="s">
        <v>14</v>
      </c>
      <c r="D1" s="2" t="s">
        <v>1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49</v>
      </c>
      <c r="P1" s="2" t="s">
        <v>50</v>
      </c>
      <c r="Q1" s="2" t="s">
        <v>39</v>
      </c>
      <c r="R1" s="97" t="s">
        <v>59</v>
      </c>
      <c r="S1" s="97" t="s">
        <v>60</v>
      </c>
      <c r="T1" s="3" t="s">
        <v>64</v>
      </c>
    </row>
    <row r="2" spans="1:20">
      <c r="A2" t="s">
        <v>53</v>
      </c>
      <c r="B2" t="s">
        <v>45</v>
      </c>
      <c r="C2" t="s">
        <v>12</v>
      </c>
      <c r="D2">
        <v>2011</v>
      </c>
      <c r="E2">
        <v>14</v>
      </c>
      <c r="F2">
        <v>7.5577040000000002</v>
      </c>
      <c r="G2">
        <v>6.5872840000000004</v>
      </c>
      <c r="H2">
        <v>87.825199999999995</v>
      </c>
      <c r="I2">
        <v>4.8032999999999999E-2</v>
      </c>
      <c r="J2">
        <v>0.38378250000000003</v>
      </c>
      <c r="K2">
        <v>0.42015069999999999</v>
      </c>
      <c r="L2">
        <v>0.44533919999999999</v>
      </c>
      <c r="M2">
        <v>0.47052769999999999</v>
      </c>
      <c r="N2">
        <v>0.50689589999999995</v>
      </c>
      <c r="O2">
        <v>9.83</v>
      </c>
      <c r="P2">
        <v>48516</v>
      </c>
      <c r="Q2">
        <v>99</v>
      </c>
      <c r="R2">
        <v>37301.08</v>
      </c>
      <c r="S2">
        <v>32511.56</v>
      </c>
      <c r="T2">
        <v>6.34</v>
      </c>
    </row>
    <row r="3" spans="1:20">
      <c r="A3" t="s">
        <v>54</v>
      </c>
      <c r="B3" t="s">
        <v>45</v>
      </c>
      <c r="C3" t="s">
        <v>12</v>
      </c>
      <c r="D3">
        <v>2011</v>
      </c>
      <c r="E3">
        <v>14</v>
      </c>
      <c r="F3">
        <v>8.1903749999999995</v>
      </c>
      <c r="G3">
        <v>7.4559069999999998</v>
      </c>
      <c r="H3">
        <v>88.556100000000001</v>
      </c>
      <c r="I3">
        <v>8.2776500000000003E-2</v>
      </c>
      <c r="J3">
        <v>0.41036329999999999</v>
      </c>
      <c r="K3">
        <v>0.4730376</v>
      </c>
      <c r="L3">
        <v>0.51644559999999995</v>
      </c>
      <c r="M3">
        <v>0.55985370000000001</v>
      </c>
      <c r="N3">
        <v>0.62252799999999997</v>
      </c>
      <c r="O3">
        <v>9.5399999999999991</v>
      </c>
      <c r="P3">
        <v>17447</v>
      </c>
      <c r="Q3">
        <v>99</v>
      </c>
      <c r="R3">
        <v>14978.77</v>
      </c>
      <c r="S3">
        <v>13635.56</v>
      </c>
      <c r="T3">
        <v>6.65</v>
      </c>
    </row>
    <row r="4" spans="1:20">
      <c r="A4" t="s">
        <v>55</v>
      </c>
      <c r="B4" t="s">
        <v>45</v>
      </c>
      <c r="C4" t="s">
        <v>12</v>
      </c>
      <c r="D4">
        <v>2011</v>
      </c>
      <c r="E4">
        <v>14</v>
      </c>
      <c r="F4">
        <v>7.1027050000000003</v>
      </c>
      <c r="G4">
        <v>5.9932590000000001</v>
      </c>
      <c r="H4">
        <v>87.394300000000001</v>
      </c>
      <c r="I4">
        <v>5.8719399999999998E-2</v>
      </c>
      <c r="J4">
        <v>0.32817160000000001</v>
      </c>
      <c r="K4">
        <v>0.37263099999999999</v>
      </c>
      <c r="L4">
        <v>0.40342349999999999</v>
      </c>
      <c r="M4">
        <v>0.43421609999999999</v>
      </c>
      <c r="N4">
        <v>0.47867549999999998</v>
      </c>
      <c r="O4">
        <v>10</v>
      </c>
      <c r="P4">
        <v>31069</v>
      </c>
      <c r="Q4">
        <v>99</v>
      </c>
      <c r="R4">
        <v>22067.39</v>
      </c>
      <c r="S4">
        <v>18620.46</v>
      </c>
      <c r="T4">
        <v>6.17</v>
      </c>
    </row>
    <row r="5" spans="1:20">
      <c r="A5" t="s">
        <v>53</v>
      </c>
      <c r="B5" t="s">
        <v>45</v>
      </c>
      <c r="C5" t="s">
        <v>12</v>
      </c>
      <c r="D5">
        <v>2011</v>
      </c>
      <c r="E5">
        <v>15</v>
      </c>
      <c r="F5">
        <v>7.9909410000000003</v>
      </c>
      <c r="G5">
        <v>6.898123</v>
      </c>
      <c r="H5">
        <v>87.046999999999997</v>
      </c>
      <c r="I5">
        <v>4.6953300000000003E-2</v>
      </c>
      <c r="J5">
        <v>0.80009600000000003</v>
      </c>
      <c r="K5">
        <v>0.83564669999999996</v>
      </c>
      <c r="L5">
        <v>0.86026910000000001</v>
      </c>
      <c r="M5">
        <v>0.88489139999999999</v>
      </c>
      <c r="N5">
        <v>0.92044210000000004</v>
      </c>
      <c r="O5">
        <v>9.83</v>
      </c>
      <c r="P5">
        <v>48516</v>
      </c>
      <c r="Q5">
        <v>99</v>
      </c>
      <c r="R5">
        <v>39439.32</v>
      </c>
      <c r="S5">
        <v>34045.71</v>
      </c>
      <c r="T5">
        <v>6.34</v>
      </c>
    </row>
    <row r="6" spans="1:20">
      <c r="A6" t="s">
        <v>54</v>
      </c>
      <c r="B6" t="s">
        <v>45</v>
      </c>
      <c r="C6" t="s">
        <v>12</v>
      </c>
      <c r="D6">
        <v>2011</v>
      </c>
      <c r="E6">
        <v>15</v>
      </c>
      <c r="F6">
        <v>8.5974810000000002</v>
      </c>
      <c r="G6">
        <v>7.7703749999999996</v>
      </c>
      <c r="H6">
        <v>87.609499999999997</v>
      </c>
      <c r="I6">
        <v>7.8529100000000004E-2</v>
      </c>
      <c r="J6">
        <v>0.87090840000000003</v>
      </c>
      <c r="K6">
        <v>0.9303669</v>
      </c>
      <c r="L6">
        <v>0.97154759999999996</v>
      </c>
      <c r="M6">
        <v>1.0127280000000001</v>
      </c>
      <c r="N6">
        <v>1.072187</v>
      </c>
      <c r="O6">
        <v>9.5399999999999991</v>
      </c>
      <c r="P6">
        <v>17447</v>
      </c>
      <c r="Q6">
        <v>99</v>
      </c>
      <c r="R6">
        <v>15723.3</v>
      </c>
      <c r="S6">
        <v>14210.66</v>
      </c>
      <c r="T6">
        <v>6.65</v>
      </c>
    </row>
    <row r="7" spans="1:20">
      <c r="A7" t="s">
        <v>55</v>
      </c>
      <c r="B7" t="s">
        <v>45</v>
      </c>
      <c r="C7" t="s">
        <v>12</v>
      </c>
      <c r="D7">
        <v>2011</v>
      </c>
      <c r="E7">
        <v>15</v>
      </c>
      <c r="F7">
        <v>7.5514159999999997</v>
      </c>
      <c r="G7">
        <v>6.3020379999999996</v>
      </c>
      <c r="H7">
        <v>86.715400000000002</v>
      </c>
      <c r="I7">
        <v>5.8540099999999998E-2</v>
      </c>
      <c r="J7">
        <v>0.71965129999999999</v>
      </c>
      <c r="K7">
        <v>0.76397499999999996</v>
      </c>
      <c r="L7">
        <v>0.79467339999999997</v>
      </c>
      <c r="M7">
        <v>0.82537190000000005</v>
      </c>
      <c r="N7">
        <v>0.86969549999999995</v>
      </c>
      <c r="O7">
        <v>10</v>
      </c>
      <c r="P7">
        <v>31069</v>
      </c>
      <c r="Q7">
        <v>99</v>
      </c>
      <c r="R7">
        <v>23461.49</v>
      </c>
      <c r="S7">
        <v>19579.8</v>
      </c>
      <c r="T7">
        <v>6.17</v>
      </c>
    </row>
    <row r="8" spans="1:20">
      <c r="A8" t="s">
        <v>53</v>
      </c>
      <c r="B8" t="s">
        <v>45</v>
      </c>
      <c r="C8" t="s">
        <v>12</v>
      </c>
      <c r="D8">
        <v>2011</v>
      </c>
      <c r="E8">
        <v>16</v>
      </c>
      <c r="F8">
        <v>7.9171709999999997</v>
      </c>
      <c r="G8">
        <v>6.87934</v>
      </c>
      <c r="H8">
        <v>87.049800000000005</v>
      </c>
      <c r="I8">
        <v>4.7568899999999997E-2</v>
      </c>
      <c r="J8">
        <v>0.71977440000000004</v>
      </c>
      <c r="K8">
        <v>0.7557912</v>
      </c>
      <c r="L8">
        <v>0.7807364</v>
      </c>
      <c r="M8">
        <v>0.8056816</v>
      </c>
      <c r="N8">
        <v>0.84169850000000002</v>
      </c>
      <c r="O8">
        <v>9.83</v>
      </c>
      <c r="P8">
        <v>48516</v>
      </c>
      <c r="Q8">
        <v>99</v>
      </c>
      <c r="R8">
        <v>39075.22</v>
      </c>
      <c r="S8">
        <v>33953</v>
      </c>
      <c r="T8">
        <v>6.34</v>
      </c>
    </row>
    <row r="9" spans="1:20">
      <c r="A9" t="s">
        <v>54</v>
      </c>
      <c r="B9" t="s">
        <v>45</v>
      </c>
      <c r="C9" t="s">
        <v>12</v>
      </c>
      <c r="D9">
        <v>2011</v>
      </c>
      <c r="E9">
        <v>16</v>
      </c>
      <c r="F9">
        <v>8.5172419999999995</v>
      </c>
      <c r="G9">
        <v>7.7317539999999996</v>
      </c>
      <c r="H9">
        <v>87.447699999999998</v>
      </c>
      <c r="I9">
        <v>7.9045900000000002E-2</v>
      </c>
      <c r="J9">
        <v>0.85340910000000003</v>
      </c>
      <c r="K9">
        <v>0.91325880000000004</v>
      </c>
      <c r="L9">
        <v>0.95471050000000002</v>
      </c>
      <c r="M9">
        <v>0.9961622</v>
      </c>
      <c r="N9">
        <v>1.056012</v>
      </c>
      <c r="O9">
        <v>9.5399999999999991</v>
      </c>
      <c r="P9">
        <v>17447</v>
      </c>
      <c r="Q9">
        <v>99</v>
      </c>
      <c r="R9">
        <v>15576.55</v>
      </c>
      <c r="S9">
        <v>14140.03</v>
      </c>
      <c r="T9">
        <v>6.65</v>
      </c>
    </row>
    <row r="10" spans="1:20">
      <c r="A10" t="s">
        <v>55</v>
      </c>
      <c r="B10" t="s">
        <v>45</v>
      </c>
      <c r="C10" t="s">
        <v>12</v>
      </c>
      <c r="D10">
        <v>2011</v>
      </c>
      <c r="E10">
        <v>16</v>
      </c>
      <c r="F10">
        <v>7.4822800000000003</v>
      </c>
      <c r="G10">
        <v>6.2957669999999997</v>
      </c>
      <c r="H10">
        <v>86.815200000000004</v>
      </c>
      <c r="I10">
        <v>5.9545500000000001E-2</v>
      </c>
      <c r="J10">
        <v>0.6018715</v>
      </c>
      <c r="K10">
        <v>0.64695639999999999</v>
      </c>
      <c r="L10">
        <v>0.67818210000000001</v>
      </c>
      <c r="M10">
        <v>0.70940780000000003</v>
      </c>
      <c r="N10">
        <v>0.75449279999999996</v>
      </c>
      <c r="O10">
        <v>10</v>
      </c>
      <c r="P10">
        <v>31069</v>
      </c>
      <c r="Q10">
        <v>99</v>
      </c>
      <c r="R10">
        <v>23246.7</v>
      </c>
      <c r="S10">
        <v>19560.32</v>
      </c>
      <c r="T10">
        <v>6.17</v>
      </c>
    </row>
    <row r="11" spans="1:20">
      <c r="A11" t="s">
        <v>53</v>
      </c>
      <c r="B11" t="s">
        <v>45</v>
      </c>
      <c r="C11" t="s">
        <v>12</v>
      </c>
      <c r="D11">
        <v>2011</v>
      </c>
      <c r="E11">
        <v>17</v>
      </c>
      <c r="F11">
        <v>7.469398</v>
      </c>
      <c r="G11">
        <v>6.4074</v>
      </c>
      <c r="H11">
        <v>85.658299999999997</v>
      </c>
      <c r="I11">
        <v>4.9710400000000002E-2</v>
      </c>
      <c r="J11">
        <v>0.6451268</v>
      </c>
      <c r="K11">
        <v>0.68276510000000001</v>
      </c>
      <c r="L11">
        <v>0.70883320000000005</v>
      </c>
      <c r="M11">
        <v>0.73490140000000004</v>
      </c>
      <c r="N11">
        <v>0.77253959999999999</v>
      </c>
      <c r="O11">
        <v>9.83</v>
      </c>
      <c r="P11">
        <v>48516</v>
      </c>
      <c r="Q11">
        <v>99</v>
      </c>
      <c r="R11">
        <v>36865.24</v>
      </c>
      <c r="S11">
        <v>31623.75</v>
      </c>
      <c r="T11">
        <v>6.34</v>
      </c>
    </row>
    <row r="12" spans="1:20">
      <c r="A12" t="s">
        <v>54</v>
      </c>
      <c r="B12" t="s">
        <v>45</v>
      </c>
      <c r="C12" t="s">
        <v>12</v>
      </c>
      <c r="D12">
        <v>2011</v>
      </c>
      <c r="E12">
        <v>17</v>
      </c>
      <c r="F12">
        <v>7.957325</v>
      </c>
      <c r="G12">
        <v>7.1535460000000004</v>
      </c>
      <c r="H12">
        <v>86.030500000000004</v>
      </c>
      <c r="I12">
        <v>8.1009999999999999E-2</v>
      </c>
      <c r="J12">
        <v>0.70772020000000002</v>
      </c>
      <c r="K12">
        <v>0.76905699999999999</v>
      </c>
      <c r="L12">
        <v>0.81153869999999995</v>
      </c>
      <c r="M12">
        <v>0.85402040000000001</v>
      </c>
      <c r="N12">
        <v>0.91535719999999998</v>
      </c>
      <c r="O12">
        <v>9.5399999999999991</v>
      </c>
      <c r="P12">
        <v>17447</v>
      </c>
      <c r="Q12">
        <v>99</v>
      </c>
      <c r="R12">
        <v>14552.56</v>
      </c>
      <c r="S12">
        <v>13082.59</v>
      </c>
      <c r="T12">
        <v>6.65</v>
      </c>
    </row>
    <row r="13" spans="1:20">
      <c r="A13" t="s">
        <v>55</v>
      </c>
      <c r="B13" t="s">
        <v>45</v>
      </c>
      <c r="C13" t="s">
        <v>12</v>
      </c>
      <c r="D13">
        <v>2011</v>
      </c>
      <c r="E13">
        <v>17</v>
      </c>
      <c r="F13">
        <v>7.111186</v>
      </c>
      <c r="G13">
        <v>5.8970440000000002</v>
      </c>
      <c r="H13">
        <v>85.438900000000004</v>
      </c>
      <c r="I13">
        <v>6.2950199999999998E-2</v>
      </c>
      <c r="J13">
        <v>0.56761640000000002</v>
      </c>
      <c r="K13">
        <v>0.61527929999999997</v>
      </c>
      <c r="L13">
        <v>0.64829040000000004</v>
      </c>
      <c r="M13">
        <v>0.6813015</v>
      </c>
      <c r="N13">
        <v>0.72896439999999996</v>
      </c>
      <c r="O13">
        <v>10</v>
      </c>
      <c r="P13">
        <v>31069</v>
      </c>
      <c r="Q13">
        <v>99</v>
      </c>
      <c r="R13">
        <v>22093.74</v>
      </c>
      <c r="S13">
        <v>18321.53</v>
      </c>
      <c r="T13">
        <v>6.17</v>
      </c>
    </row>
    <row r="14" spans="1:20">
      <c r="A14" t="s">
        <v>53</v>
      </c>
      <c r="B14" t="s">
        <v>45</v>
      </c>
      <c r="C14" t="s">
        <v>12</v>
      </c>
      <c r="D14">
        <v>2011</v>
      </c>
      <c r="E14">
        <v>18</v>
      </c>
      <c r="F14">
        <v>6.2869549999999998</v>
      </c>
      <c r="G14">
        <v>5.2688759999999997</v>
      </c>
      <c r="H14">
        <v>83.910600000000002</v>
      </c>
      <c r="I14">
        <v>4.9385900000000003E-2</v>
      </c>
      <c r="J14">
        <v>0.25219560000000002</v>
      </c>
      <c r="K14">
        <v>0.28958820000000002</v>
      </c>
      <c r="L14">
        <v>0.31548619999999999</v>
      </c>
      <c r="M14">
        <v>0.34138420000000003</v>
      </c>
      <c r="N14">
        <v>0.37877680000000002</v>
      </c>
      <c r="O14">
        <v>9.83</v>
      </c>
      <c r="P14">
        <v>48516</v>
      </c>
      <c r="Q14">
        <v>99</v>
      </c>
      <c r="R14">
        <v>31029.29</v>
      </c>
      <c r="S14">
        <v>26004.560000000001</v>
      </c>
      <c r="T14">
        <v>6.34</v>
      </c>
    </row>
    <row r="15" spans="1:20">
      <c r="A15" t="s">
        <v>54</v>
      </c>
      <c r="B15" t="s">
        <v>45</v>
      </c>
      <c r="C15" t="s">
        <v>12</v>
      </c>
      <c r="D15">
        <v>2011</v>
      </c>
      <c r="E15">
        <v>18</v>
      </c>
      <c r="F15">
        <v>6.811121</v>
      </c>
      <c r="G15">
        <v>6.0405829999999998</v>
      </c>
      <c r="H15">
        <v>84.203699999999998</v>
      </c>
      <c r="I15">
        <v>8.2493200000000003E-2</v>
      </c>
      <c r="J15">
        <v>0.26079160000000001</v>
      </c>
      <c r="K15">
        <v>0.32325140000000002</v>
      </c>
      <c r="L15">
        <v>0.36651089999999997</v>
      </c>
      <c r="M15">
        <v>0.40977029999999998</v>
      </c>
      <c r="N15">
        <v>0.47223009999999999</v>
      </c>
      <c r="O15">
        <v>9.5399999999999991</v>
      </c>
      <c r="P15">
        <v>17447</v>
      </c>
      <c r="Q15">
        <v>99</v>
      </c>
      <c r="R15">
        <v>12456.36</v>
      </c>
      <c r="S15">
        <v>11047.17</v>
      </c>
      <c r="T15">
        <v>6.65</v>
      </c>
    </row>
    <row r="16" spans="1:20">
      <c r="A16" t="s">
        <v>55</v>
      </c>
      <c r="B16" t="s">
        <v>45</v>
      </c>
      <c r="C16" t="s">
        <v>12</v>
      </c>
      <c r="D16">
        <v>2011</v>
      </c>
      <c r="E16">
        <v>18</v>
      </c>
      <c r="F16">
        <v>5.9098759999999997</v>
      </c>
      <c r="G16">
        <v>4.7459439999999997</v>
      </c>
      <c r="H16">
        <v>83.737899999999996</v>
      </c>
      <c r="I16">
        <v>6.1621799999999997E-2</v>
      </c>
      <c r="J16">
        <v>0.20643700000000001</v>
      </c>
      <c r="K16">
        <v>0.25309399999999999</v>
      </c>
      <c r="L16">
        <v>0.28540850000000001</v>
      </c>
      <c r="M16">
        <v>0.31772299999999998</v>
      </c>
      <c r="N16">
        <v>0.36437999999999998</v>
      </c>
      <c r="O16">
        <v>10</v>
      </c>
      <c r="P16">
        <v>31069</v>
      </c>
      <c r="Q16">
        <v>99</v>
      </c>
      <c r="R16">
        <v>18361.39</v>
      </c>
      <c r="S16">
        <v>14745.17</v>
      </c>
      <c r="T16">
        <v>6.17</v>
      </c>
    </row>
    <row r="17" spans="1:20">
      <c r="A17" t="s">
        <v>53</v>
      </c>
      <c r="B17" t="s">
        <v>46</v>
      </c>
      <c r="C17" t="s">
        <v>12</v>
      </c>
      <c r="D17">
        <v>2011</v>
      </c>
      <c r="E17">
        <v>14</v>
      </c>
      <c r="F17">
        <v>7.3639080000000003</v>
      </c>
      <c r="G17">
        <v>6.4986800000000002</v>
      </c>
      <c r="H17">
        <v>86.734899999999996</v>
      </c>
      <c r="I17">
        <v>4.2194099999999998E-2</v>
      </c>
      <c r="J17">
        <v>0.30238569999999998</v>
      </c>
      <c r="K17">
        <v>0.33433299999999999</v>
      </c>
      <c r="L17">
        <v>0.35645959999999999</v>
      </c>
      <c r="M17">
        <v>0.37858619999999998</v>
      </c>
      <c r="N17">
        <v>0.4105336</v>
      </c>
      <c r="O17">
        <v>9.83</v>
      </c>
      <c r="P17">
        <v>48516</v>
      </c>
      <c r="Q17">
        <v>99</v>
      </c>
      <c r="R17">
        <v>36344.589999999997</v>
      </c>
      <c r="S17">
        <v>32074.26</v>
      </c>
      <c r="T17">
        <v>6.34</v>
      </c>
    </row>
    <row r="18" spans="1:20">
      <c r="A18" t="s">
        <v>54</v>
      </c>
      <c r="B18" t="s">
        <v>46</v>
      </c>
      <c r="C18" t="s">
        <v>12</v>
      </c>
      <c r="D18">
        <v>2011</v>
      </c>
      <c r="E18">
        <v>14</v>
      </c>
      <c r="F18">
        <v>7.9068680000000002</v>
      </c>
      <c r="G18">
        <v>7.2565049999999998</v>
      </c>
      <c r="H18">
        <v>87.403499999999994</v>
      </c>
      <c r="I18">
        <v>7.1195999999999995E-2</v>
      </c>
      <c r="J18">
        <v>0.33799839999999998</v>
      </c>
      <c r="K18">
        <v>0.39190449999999999</v>
      </c>
      <c r="L18">
        <v>0.4292397</v>
      </c>
      <c r="M18">
        <v>0.46657500000000002</v>
      </c>
      <c r="N18">
        <v>0.52048110000000003</v>
      </c>
      <c r="O18">
        <v>9.5399999999999991</v>
      </c>
      <c r="P18">
        <v>17447</v>
      </c>
      <c r="Q18">
        <v>99</v>
      </c>
      <c r="R18">
        <v>14460.29</v>
      </c>
      <c r="S18">
        <v>13270.89</v>
      </c>
      <c r="T18">
        <v>6.65</v>
      </c>
    </row>
    <row r="19" spans="1:20">
      <c r="A19" t="s">
        <v>55</v>
      </c>
      <c r="B19" t="s">
        <v>46</v>
      </c>
      <c r="C19" t="s">
        <v>12</v>
      </c>
      <c r="D19">
        <v>2011</v>
      </c>
      <c r="E19">
        <v>14</v>
      </c>
      <c r="F19">
        <v>6.9695159999999996</v>
      </c>
      <c r="G19">
        <v>5.9776860000000003</v>
      </c>
      <c r="H19">
        <v>86.340800000000002</v>
      </c>
      <c r="I19">
        <v>5.2312299999999999E-2</v>
      </c>
      <c r="J19">
        <v>0.2465157</v>
      </c>
      <c r="K19">
        <v>0.28612409999999999</v>
      </c>
      <c r="L19">
        <v>0.31355670000000002</v>
      </c>
      <c r="M19">
        <v>0.3409893</v>
      </c>
      <c r="N19">
        <v>0.38059759999999998</v>
      </c>
      <c r="O19">
        <v>10</v>
      </c>
      <c r="P19">
        <v>31069</v>
      </c>
      <c r="Q19">
        <v>99</v>
      </c>
      <c r="R19">
        <v>21653.59</v>
      </c>
      <c r="S19">
        <v>18572.07</v>
      </c>
      <c r="T19">
        <v>6.17</v>
      </c>
    </row>
    <row r="20" spans="1:20">
      <c r="A20" t="s">
        <v>53</v>
      </c>
      <c r="B20" t="s">
        <v>46</v>
      </c>
      <c r="C20" t="s">
        <v>12</v>
      </c>
      <c r="D20">
        <v>2011</v>
      </c>
      <c r="E20">
        <v>15</v>
      </c>
      <c r="F20">
        <v>7.4802739999999996</v>
      </c>
      <c r="G20">
        <v>6.5059170000000002</v>
      </c>
      <c r="H20">
        <v>85.762699999999995</v>
      </c>
      <c r="I20">
        <v>4.3473400000000002E-2</v>
      </c>
      <c r="J20">
        <v>0.66564829999999997</v>
      </c>
      <c r="K20">
        <v>0.69856419999999997</v>
      </c>
      <c r="L20">
        <v>0.72136160000000005</v>
      </c>
      <c r="M20">
        <v>0.74415909999999996</v>
      </c>
      <c r="N20">
        <v>0.77707499999999996</v>
      </c>
      <c r="O20">
        <v>9.83</v>
      </c>
      <c r="P20">
        <v>48516</v>
      </c>
      <c r="Q20">
        <v>99</v>
      </c>
      <c r="R20">
        <v>36918.92</v>
      </c>
      <c r="S20">
        <v>32109.97</v>
      </c>
      <c r="T20">
        <v>6.34</v>
      </c>
    </row>
    <row r="21" spans="1:20">
      <c r="A21" t="s">
        <v>54</v>
      </c>
      <c r="B21" t="s">
        <v>46</v>
      </c>
      <c r="C21" t="s">
        <v>12</v>
      </c>
      <c r="D21">
        <v>2011</v>
      </c>
      <c r="E21">
        <v>15</v>
      </c>
      <c r="F21">
        <v>8.064425</v>
      </c>
      <c r="G21">
        <v>7.3320340000000002</v>
      </c>
      <c r="H21">
        <v>86.386700000000005</v>
      </c>
      <c r="I21">
        <v>7.1400699999999998E-2</v>
      </c>
      <c r="J21">
        <v>0.74397040000000003</v>
      </c>
      <c r="K21">
        <v>0.79803139999999995</v>
      </c>
      <c r="L21">
        <v>0.83547400000000005</v>
      </c>
      <c r="M21">
        <v>0.87291660000000004</v>
      </c>
      <c r="N21">
        <v>0.92697759999999996</v>
      </c>
      <c r="O21">
        <v>9.5399999999999991</v>
      </c>
      <c r="P21">
        <v>17447</v>
      </c>
      <c r="Q21">
        <v>99</v>
      </c>
      <c r="R21">
        <v>14748.43</v>
      </c>
      <c r="S21">
        <v>13409.01</v>
      </c>
      <c r="T21">
        <v>6.65</v>
      </c>
    </row>
    <row r="22" spans="1:20">
      <c r="A22" t="s">
        <v>55</v>
      </c>
      <c r="B22" t="s">
        <v>46</v>
      </c>
      <c r="C22" t="s">
        <v>12</v>
      </c>
      <c r="D22">
        <v>2011</v>
      </c>
      <c r="E22">
        <v>15</v>
      </c>
      <c r="F22">
        <v>7.0579330000000002</v>
      </c>
      <c r="G22">
        <v>5.9410059999999998</v>
      </c>
      <c r="H22">
        <v>85.394800000000004</v>
      </c>
      <c r="I22">
        <v>5.4802499999999997E-2</v>
      </c>
      <c r="J22">
        <v>0.58386320000000003</v>
      </c>
      <c r="K22">
        <v>0.62535700000000005</v>
      </c>
      <c r="L22">
        <v>0.65409539999999999</v>
      </c>
      <c r="M22">
        <v>0.68283389999999999</v>
      </c>
      <c r="N22">
        <v>0.72432759999999996</v>
      </c>
      <c r="O22">
        <v>10</v>
      </c>
      <c r="P22">
        <v>31069</v>
      </c>
      <c r="Q22">
        <v>99</v>
      </c>
      <c r="R22">
        <v>21928.29</v>
      </c>
      <c r="S22">
        <v>18458.11</v>
      </c>
      <c r="T22">
        <v>6.17</v>
      </c>
    </row>
    <row r="23" spans="1:20">
      <c r="A23" t="s">
        <v>53</v>
      </c>
      <c r="B23" t="s">
        <v>46</v>
      </c>
      <c r="C23" t="s">
        <v>12</v>
      </c>
      <c r="D23">
        <v>2011</v>
      </c>
      <c r="E23">
        <v>16</v>
      </c>
      <c r="F23">
        <v>7.4191440000000002</v>
      </c>
      <c r="G23">
        <v>6.4938140000000004</v>
      </c>
      <c r="H23">
        <v>84.562100000000001</v>
      </c>
      <c r="I23">
        <v>4.3483000000000001E-2</v>
      </c>
      <c r="J23">
        <v>0.59195980000000004</v>
      </c>
      <c r="K23">
        <v>0.62488299999999997</v>
      </c>
      <c r="L23">
        <v>0.64768550000000003</v>
      </c>
      <c r="M23">
        <v>0.67048810000000003</v>
      </c>
      <c r="N23">
        <v>0.70341120000000001</v>
      </c>
      <c r="O23">
        <v>9.83</v>
      </c>
      <c r="P23">
        <v>48516</v>
      </c>
      <c r="Q23">
        <v>99</v>
      </c>
      <c r="R23">
        <v>36617.21</v>
      </c>
      <c r="S23">
        <v>32050.240000000002</v>
      </c>
      <c r="T23">
        <v>6.34</v>
      </c>
    </row>
    <row r="24" spans="1:20">
      <c r="A24" t="s">
        <v>54</v>
      </c>
      <c r="B24" t="s">
        <v>46</v>
      </c>
      <c r="C24" t="s">
        <v>12</v>
      </c>
      <c r="D24">
        <v>2011</v>
      </c>
      <c r="E24">
        <v>16</v>
      </c>
      <c r="F24">
        <v>8.0188430000000004</v>
      </c>
      <c r="G24">
        <v>7.3233030000000001</v>
      </c>
      <c r="H24">
        <v>85.156400000000005</v>
      </c>
      <c r="I24">
        <v>7.08733E-2</v>
      </c>
      <c r="J24">
        <v>0.72002999999999995</v>
      </c>
      <c r="K24">
        <v>0.77369180000000004</v>
      </c>
      <c r="L24">
        <v>0.81085779999999996</v>
      </c>
      <c r="M24">
        <v>0.84802379999999999</v>
      </c>
      <c r="N24">
        <v>0.90168550000000003</v>
      </c>
      <c r="O24">
        <v>9.5399999999999991</v>
      </c>
      <c r="P24">
        <v>17447</v>
      </c>
      <c r="Q24">
        <v>99</v>
      </c>
      <c r="R24">
        <v>14665.07</v>
      </c>
      <c r="S24">
        <v>13393.05</v>
      </c>
      <c r="T24">
        <v>6.65</v>
      </c>
    </row>
    <row r="25" spans="1:20">
      <c r="A25" t="s">
        <v>55</v>
      </c>
      <c r="B25" t="s">
        <v>46</v>
      </c>
      <c r="C25" t="s">
        <v>12</v>
      </c>
      <c r="D25">
        <v>2011</v>
      </c>
      <c r="E25">
        <v>16</v>
      </c>
      <c r="F25">
        <v>6.98672</v>
      </c>
      <c r="G25">
        <v>5.9259919999999999</v>
      </c>
      <c r="H25">
        <v>84.211799999999997</v>
      </c>
      <c r="I25">
        <v>5.5058999999999997E-2</v>
      </c>
      <c r="J25">
        <v>0.48093789999999997</v>
      </c>
      <c r="K25">
        <v>0.52262589999999998</v>
      </c>
      <c r="L25">
        <v>0.55149890000000001</v>
      </c>
      <c r="M25">
        <v>0.58037190000000005</v>
      </c>
      <c r="N25">
        <v>0.6220599</v>
      </c>
      <c r="O25">
        <v>10</v>
      </c>
      <c r="P25">
        <v>31069</v>
      </c>
      <c r="Q25">
        <v>99</v>
      </c>
      <c r="R25">
        <v>21707.040000000001</v>
      </c>
      <c r="S25">
        <v>18411.47</v>
      </c>
      <c r="T25">
        <v>6.17</v>
      </c>
    </row>
    <row r="26" spans="1:20">
      <c r="A26" t="s">
        <v>53</v>
      </c>
      <c r="B26" t="s">
        <v>46</v>
      </c>
      <c r="C26" t="s">
        <v>12</v>
      </c>
      <c r="D26">
        <v>2011</v>
      </c>
      <c r="E26">
        <v>17</v>
      </c>
      <c r="F26">
        <v>6.9466570000000001</v>
      </c>
      <c r="G26">
        <v>5.9997790000000002</v>
      </c>
      <c r="H26">
        <v>83.903300000000002</v>
      </c>
      <c r="I26">
        <v>4.38599E-2</v>
      </c>
      <c r="J26">
        <v>0.51338289999999998</v>
      </c>
      <c r="K26">
        <v>0.54659139999999995</v>
      </c>
      <c r="L26">
        <v>0.56959150000000003</v>
      </c>
      <c r="M26">
        <v>0.5925916</v>
      </c>
      <c r="N26">
        <v>0.62580020000000003</v>
      </c>
      <c r="O26">
        <v>9.83</v>
      </c>
      <c r="P26">
        <v>48516</v>
      </c>
      <c r="Q26">
        <v>99</v>
      </c>
      <c r="R26">
        <v>34285.25</v>
      </c>
      <c r="S26">
        <v>29611.93</v>
      </c>
      <c r="T26">
        <v>6.34</v>
      </c>
    </row>
    <row r="27" spans="1:20">
      <c r="A27" t="s">
        <v>54</v>
      </c>
      <c r="B27" t="s">
        <v>46</v>
      </c>
      <c r="C27" t="s">
        <v>12</v>
      </c>
      <c r="D27">
        <v>2011</v>
      </c>
      <c r="E27">
        <v>17</v>
      </c>
      <c r="F27">
        <v>7.433446</v>
      </c>
      <c r="G27">
        <v>6.7217099999999999</v>
      </c>
      <c r="H27">
        <v>84.490499999999997</v>
      </c>
      <c r="I27">
        <v>7.1498199999999998E-2</v>
      </c>
      <c r="J27">
        <v>0.57258169999999997</v>
      </c>
      <c r="K27">
        <v>0.62671659999999996</v>
      </c>
      <c r="L27">
        <v>0.66421030000000003</v>
      </c>
      <c r="M27">
        <v>0.70170399999999999</v>
      </c>
      <c r="N27">
        <v>0.75583889999999998</v>
      </c>
      <c r="O27">
        <v>9.5399999999999991</v>
      </c>
      <c r="P27">
        <v>17447</v>
      </c>
      <c r="Q27">
        <v>99</v>
      </c>
      <c r="R27">
        <v>13594.48</v>
      </c>
      <c r="S27">
        <v>12292.84</v>
      </c>
      <c r="T27">
        <v>6.65</v>
      </c>
    </row>
    <row r="28" spans="1:20">
      <c r="A28" t="s">
        <v>55</v>
      </c>
      <c r="B28" t="s">
        <v>46</v>
      </c>
      <c r="C28" t="s">
        <v>12</v>
      </c>
      <c r="D28">
        <v>2011</v>
      </c>
      <c r="E28">
        <v>17</v>
      </c>
      <c r="F28">
        <v>6.5915330000000001</v>
      </c>
      <c r="G28">
        <v>5.5061049999999998</v>
      </c>
      <c r="H28">
        <v>83.557100000000005</v>
      </c>
      <c r="I28">
        <v>5.5531499999999998E-2</v>
      </c>
      <c r="J28">
        <v>0.44264920000000002</v>
      </c>
      <c r="K28">
        <v>0.48469489999999998</v>
      </c>
      <c r="L28">
        <v>0.51381560000000004</v>
      </c>
      <c r="M28">
        <v>0.54293639999999999</v>
      </c>
      <c r="N28">
        <v>0.58498209999999995</v>
      </c>
      <c r="O28">
        <v>10</v>
      </c>
      <c r="P28">
        <v>31069</v>
      </c>
      <c r="Q28">
        <v>99</v>
      </c>
      <c r="R28">
        <v>20479.23</v>
      </c>
      <c r="S28">
        <v>17106.919999999998</v>
      </c>
      <c r="T28">
        <v>6.17</v>
      </c>
    </row>
    <row r="29" spans="1:20">
      <c r="A29" t="s">
        <v>53</v>
      </c>
      <c r="B29" t="s">
        <v>46</v>
      </c>
      <c r="C29" t="s">
        <v>12</v>
      </c>
      <c r="D29">
        <v>2011</v>
      </c>
      <c r="E29">
        <v>18</v>
      </c>
      <c r="F29">
        <v>5.8362689999999997</v>
      </c>
      <c r="G29">
        <v>4.9285490000000003</v>
      </c>
      <c r="H29">
        <v>80.990899999999996</v>
      </c>
      <c r="I29">
        <v>4.3578800000000001E-2</v>
      </c>
      <c r="J29">
        <v>0.1987961</v>
      </c>
      <c r="K29">
        <v>0.2317919</v>
      </c>
      <c r="L29">
        <v>0.2546446</v>
      </c>
      <c r="M29">
        <v>0.27749740000000001</v>
      </c>
      <c r="N29">
        <v>0.31049320000000002</v>
      </c>
      <c r="O29">
        <v>9.83</v>
      </c>
      <c r="P29">
        <v>48516</v>
      </c>
      <c r="Q29">
        <v>99</v>
      </c>
      <c r="R29">
        <v>28804.93</v>
      </c>
      <c r="S29">
        <v>24324.87</v>
      </c>
      <c r="T29">
        <v>6.34</v>
      </c>
    </row>
    <row r="30" spans="1:20">
      <c r="A30" t="s">
        <v>54</v>
      </c>
      <c r="B30" t="s">
        <v>46</v>
      </c>
      <c r="C30" t="s">
        <v>12</v>
      </c>
      <c r="D30">
        <v>2011</v>
      </c>
      <c r="E30">
        <v>18</v>
      </c>
      <c r="F30">
        <v>6.3510160000000004</v>
      </c>
      <c r="G30">
        <v>5.6687139999999996</v>
      </c>
      <c r="H30">
        <v>81.537800000000004</v>
      </c>
      <c r="I30">
        <v>7.1584900000000007E-2</v>
      </c>
      <c r="J30">
        <v>0.2244109</v>
      </c>
      <c r="K30">
        <v>0.27861150000000001</v>
      </c>
      <c r="L30">
        <v>0.31615070000000001</v>
      </c>
      <c r="M30">
        <v>0.3536898</v>
      </c>
      <c r="N30">
        <v>0.40789049999999999</v>
      </c>
      <c r="O30">
        <v>9.5399999999999991</v>
      </c>
      <c r="P30">
        <v>17447</v>
      </c>
      <c r="Q30">
        <v>99</v>
      </c>
      <c r="R30">
        <v>11614.9</v>
      </c>
      <c r="S30">
        <v>10367.09</v>
      </c>
      <c r="T30">
        <v>6.65</v>
      </c>
    </row>
    <row r="31" spans="1:20">
      <c r="A31" t="s">
        <v>55</v>
      </c>
      <c r="B31" t="s">
        <v>46</v>
      </c>
      <c r="C31" t="s">
        <v>12</v>
      </c>
      <c r="D31">
        <v>2011</v>
      </c>
      <c r="E31">
        <v>18</v>
      </c>
      <c r="F31">
        <v>5.4674699999999996</v>
      </c>
      <c r="G31">
        <v>4.4269299999999996</v>
      </c>
      <c r="H31">
        <v>80.668599999999998</v>
      </c>
      <c r="I31">
        <v>5.4930399999999997E-2</v>
      </c>
      <c r="J31">
        <v>0.14799209999999999</v>
      </c>
      <c r="K31">
        <v>0.1895828</v>
      </c>
      <c r="L31">
        <v>0.21838830000000001</v>
      </c>
      <c r="M31">
        <v>0.24719389999999999</v>
      </c>
      <c r="N31">
        <v>0.2887845</v>
      </c>
      <c r="O31">
        <v>10</v>
      </c>
      <c r="P31">
        <v>31069</v>
      </c>
      <c r="Q31">
        <v>99</v>
      </c>
      <c r="R31">
        <v>16986.88</v>
      </c>
      <c r="S31">
        <v>13754.03</v>
      </c>
      <c r="T31">
        <v>6.17</v>
      </c>
    </row>
    <row r="32" spans="1:20">
      <c r="A32" t="s">
        <v>53</v>
      </c>
      <c r="B32" t="s">
        <v>45</v>
      </c>
      <c r="C32" t="s">
        <v>11</v>
      </c>
      <c r="D32">
        <v>2011</v>
      </c>
      <c r="E32">
        <v>14</v>
      </c>
      <c r="F32">
        <v>7.1969880000000002</v>
      </c>
      <c r="G32">
        <v>6.2502709999999997</v>
      </c>
      <c r="H32">
        <v>88.391800000000003</v>
      </c>
      <c r="I32">
        <v>4.5059099999999998E-2</v>
      </c>
      <c r="J32">
        <v>0.32660040000000001</v>
      </c>
      <c r="K32">
        <v>0.36071700000000001</v>
      </c>
      <c r="L32">
        <v>0.38434600000000002</v>
      </c>
      <c r="M32">
        <v>0.40797499999999998</v>
      </c>
      <c r="N32">
        <v>0.44209159999999997</v>
      </c>
      <c r="O32">
        <v>9.83</v>
      </c>
      <c r="P32">
        <v>48516</v>
      </c>
      <c r="Q32">
        <v>99</v>
      </c>
      <c r="R32">
        <v>35520.76</v>
      </c>
      <c r="S32">
        <v>30848.240000000002</v>
      </c>
      <c r="T32">
        <v>6.34</v>
      </c>
    </row>
    <row r="33" spans="1:20">
      <c r="A33" t="s">
        <v>54</v>
      </c>
      <c r="B33" t="s">
        <v>45</v>
      </c>
      <c r="C33" t="s">
        <v>11</v>
      </c>
      <c r="D33">
        <v>2011</v>
      </c>
      <c r="E33">
        <v>14</v>
      </c>
      <c r="F33">
        <v>7.7046390000000002</v>
      </c>
      <c r="G33">
        <v>6.9846370000000002</v>
      </c>
      <c r="H33">
        <v>89.016800000000003</v>
      </c>
      <c r="I33">
        <v>7.6647400000000004E-2</v>
      </c>
      <c r="J33">
        <v>0.34246759999999998</v>
      </c>
      <c r="K33">
        <v>0.4005013</v>
      </c>
      <c r="L33">
        <v>0.44069530000000001</v>
      </c>
      <c r="M33">
        <v>0.48088920000000002</v>
      </c>
      <c r="N33">
        <v>0.53892300000000004</v>
      </c>
      <c r="O33">
        <v>9.5399999999999991</v>
      </c>
      <c r="P33">
        <v>17447</v>
      </c>
      <c r="Q33">
        <v>99</v>
      </c>
      <c r="R33">
        <v>14090.45</v>
      </c>
      <c r="S33">
        <v>12773.69</v>
      </c>
      <c r="T33">
        <v>6.65</v>
      </c>
    </row>
    <row r="34" spans="1:20">
      <c r="A34" t="s">
        <v>55</v>
      </c>
      <c r="B34" t="s">
        <v>45</v>
      </c>
      <c r="C34" t="s">
        <v>11</v>
      </c>
      <c r="D34">
        <v>2011</v>
      </c>
      <c r="E34">
        <v>14</v>
      </c>
      <c r="F34">
        <v>6.8268550000000001</v>
      </c>
      <c r="G34">
        <v>5.7465590000000004</v>
      </c>
      <c r="H34">
        <v>88.023399999999995</v>
      </c>
      <c r="I34">
        <v>5.5570500000000002E-2</v>
      </c>
      <c r="J34">
        <v>0.27991349999999998</v>
      </c>
      <c r="K34">
        <v>0.32198880000000002</v>
      </c>
      <c r="L34">
        <v>0.35113</v>
      </c>
      <c r="M34">
        <v>0.38027119999999998</v>
      </c>
      <c r="N34">
        <v>0.42234650000000001</v>
      </c>
      <c r="O34">
        <v>10</v>
      </c>
      <c r="P34">
        <v>31069</v>
      </c>
      <c r="Q34">
        <v>99</v>
      </c>
      <c r="R34">
        <v>21210.36</v>
      </c>
      <c r="S34">
        <v>17853.98</v>
      </c>
      <c r="T34">
        <v>6.17</v>
      </c>
    </row>
    <row r="35" spans="1:20">
      <c r="A35" t="s">
        <v>53</v>
      </c>
      <c r="B35" t="s">
        <v>45</v>
      </c>
      <c r="C35" t="s">
        <v>11</v>
      </c>
      <c r="D35">
        <v>2011</v>
      </c>
      <c r="E35">
        <v>15</v>
      </c>
      <c r="F35">
        <v>7.279325</v>
      </c>
      <c r="G35">
        <v>6.2132019999999999</v>
      </c>
      <c r="H35">
        <v>87.866200000000006</v>
      </c>
      <c r="I35">
        <v>4.3793600000000002E-2</v>
      </c>
      <c r="J35">
        <v>0.6908569</v>
      </c>
      <c r="K35">
        <v>0.72401519999999997</v>
      </c>
      <c r="L35">
        <v>0.74698070000000005</v>
      </c>
      <c r="M35">
        <v>0.76994609999999997</v>
      </c>
      <c r="N35">
        <v>0.8031045</v>
      </c>
      <c r="O35">
        <v>9.83</v>
      </c>
      <c r="P35">
        <v>48516</v>
      </c>
      <c r="Q35">
        <v>99</v>
      </c>
      <c r="R35">
        <v>35927.14</v>
      </c>
      <c r="S35">
        <v>30665.279999999999</v>
      </c>
      <c r="T35">
        <v>6.34</v>
      </c>
    </row>
    <row r="36" spans="1:20">
      <c r="A36" t="s">
        <v>54</v>
      </c>
      <c r="B36" t="s">
        <v>45</v>
      </c>
      <c r="C36" t="s">
        <v>11</v>
      </c>
      <c r="D36">
        <v>2011</v>
      </c>
      <c r="E36">
        <v>15</v>
      </c>
      <c r="F36">
        <v>7.8647660000000004</v>
      </c>
      <c r="G36">
        <v>7.0539509999999996</v>
      </c>
      <c r="H36">
        <v>88.485900000000001</v>
      </c>
      <c r="I36">
        <v>7.3120099999999993E-2</v>
      </c>
      <c r="J36">
        <v>0.74370700000000001</v>
      </c>
      <c r="K36">
        <v>0.79906999999999995</v>
      </c>
      <c r="L36">
        <v>0.83741429999999994</v>
      </c>
      <c r="M36">
        <v>0.8757585</v>
      </c>
      <c r="N36">
        <v>0.93112150000000005</v>
      </c>
      <c r="O36">
        <v>9.5399999999999991</v>
      </c>
      <c r="P36">
        <v>17447</v>
      </c>
      <c r="Q36">
        <v>99</v>
      </c>
      <c r="R36">
        <v>14383.29</v>
      </c>
      <c r="S36">
        <v>12900.45</v>
      </c>
      <c r="T36">
        <v>6.65</v>
      </c>
    </row>
    <row r="37" spans="1:20">
      <c r="A37" t="s">
        <v>55</v>
      </c>
      <c r="B37" t="s">
        <v>45</v>
      </c>
      <c r="C37" t="s">
        <v>11</v>
      </c>
      <c r="D37">
        <v>2011</v>
      </c>
      <c r="E37">
        <v>15</v>
      </c>
      <c r="F37">
        <v>6.8570200000000003</v>
      </c>
      <c r="G37">
        <v>5.6404680000000003</v>
      </c>
      <c r="H37">
        <v>87.500900000000001</v>
      </c>
      <c r="I37">
        <v>5.4658699999999998E-2</v>
      </c>
      <c r="J37">
        <v>0.62362399999999996</v>
      </c>
      <c r="K37">
        <v>0.66500890000000001</v>
      </c>
      <c r="L37">
        <v>0.69367190000000001</v>
      </c>
      <c r="M37">
        <v>0.72233499999999995</v>
      </c>
      <c r="N37">
        <v>0.76371990000000001</v>
      </c>
      <c r="O37">
        <v>10</v>
      </c>
      <c r="P37">
        <v>31069</v>
      </c>
      <c r="Q37">
        <v>99</v>
      </c>
      <c r="R37">
        <v>21304.080000000002</v>
      </c>
      <c r="S37">
        <v>17524.37</v>
      </c>
      <c r="T37">
        <v>6.17</v>
      </c>
    </row>
    <row r="38" spans="1:20">
      <c r="A38" t="s">
        <v>53</v>
      </c>
      <c r="B38" t="s">
        <v>45</v>
      </c>
      <c r="C38" t="s">
        <v>11</v>
      </c>
      <c r="D38">
        <v>2011</v>
      </c>
      <c r="E38">
        <v>16</v>
      </c>
      <c r="F38">
        <v>7.0632580000000003</v>
      </c>
      <c r="G38">
        <v>6.0507780000000002</v>
      </c>
      <c r="H38">
        <v>86.114000000000004</v>
      </c>
      <c r="I38">
        <v>4.5381299999999999E-2</v>
      </c>
      <c r="J38">
        <v>0.63504919999999998</v>
      </c>
      <c r="K38">
        <v>0.66940980000000005</v>
      </c>
      <c r="L38">
        <v>0.69320769999999998</v>
      </c>
      <c r="M38">
        <v>0.71700569999999997</v>
      </c>
      <c r="N38">
        <v>0.75136630000000004</v>
      </c>
      <c r="O38">
        <v>9.83</v>
      </c>
      <c r="P38">
        <v>48516</v>
      </c>
      <c r="Q38">
        <v>99</v>
      </c>
      <c r="R38">
        <v>34860.730000000003</v>
      </c>
      <c r="S38">
        <v>29863.64</v>
      </c>
      <c r="T38">
        <v>6.34</v>
      </c>
    </row>
    <row r="39" spans="1:20">
      <c r="A39" t="s">
        <v>54</v>
      </c>
      <c r="B39" t="s">
        <v>45</v>
      </c>
      <c r="C39" t="s">
        <v>11</v>
      </c>
      <c r="D39">
        <v>2011</v>
      </c>
      <c r="E39">
        <v>16</v>
      </c>
      <c r="F39">
        <v>7.5902469999999997</v>
      </c>
      <c r="G39">
        <v>6.8202299999999996</v>
      </c>
      <c r="H39">
        <v>86.767399999999995</v>
      </c>
      <c r="I39">
        <v>7.4413499999999994E-2</v>
      </c>
      <c r="J39">
        <v>0.74590380000000001</v>
      </c>
      <c r="K39">
        <v>0.80224609999999996</v>
      </c>
      <c r="L39">
        <v>0.84126849999999997</v>
      </c>
      <c r="M39">
        <v>0.88029100000000005</v>
      </c>
      <c r="N39">
        <v>0.93663320000000005</v>
      </c>
      <c r="O39">
        <v>9.5399999999999991</v>
      </c>
      <c r="P39">
        <v>17447</v>
      </c>
      <c r="Q39">
        <v>99</v>
      </c>
      <c r="R39">
        <v>13881.24</v>
      </c>
      <c r="S39">
        <v>12473.01</v>
      </c>
      <c r="T39">
        <v>6.65</v>
      </c>
    </row>
    <row r="40" spans="1:20">
      <c r="A40" t="s">
        <v>55</v>
      </c>
      <c r="B40" t="s">
        <v>45</v>
      </c>
      <c r="C40" t="s">
        <v>11</v>
      </c>
      <c r="D40">
        <v>2011</v>
      </c>
      <c r="E40">
        <v>16</v>
      </c>
      <c r="F40">
        <v>6.6808420000000002</v>
      </c>
      <c r="G40">
        <v>5.5255029999999996</v>
      </c>
      <c r="H40">
        <v>85.728899999999996</v>
      </c>
      <c r="I40">
        <v>5.7262300000000002E-2</v>
      </c>
      <c r="J40">
        <v>0.53254460000000003</v>
      </c>
      <c r="K40">
        <v>0.57590079999999999</v>
      </c>
      <c r="L40">
        <v>0.6059291</v>
      </c>
      <c r="M40">
        <v>0.63595749999999995</v>
      </c>
      <c r="N40">
        <v>0.67931370000000002</v>
      </c>
      <c r="O40">
        <v>10</v>
      </c>
      <c r="P40">
        <v>31069</v>
      </c>
      <c r="Q40">
        <v>99</v>
      </c>
      <c r="R40">
        <v>20756.71</v>
      </c>
      <c r="S40">
        <v>17167.18</v>
      </c>
      <c r="T40">
        <v>6.17</v>
      </c>
    </row>
    <row r="41" spans="1:20">
      <c r="A41" t="s">
        <v>53</v>
      </c>
      <c r="B41" t="s">
        <v>45</v>
      </c>
      <c r="C41" t="s">
        <v>11</v>
      </c>
      <c r="D41">
        <v>2011</v>
      </c>
      <c r="E41">
        <v>17</v>
      </c>
      <c r="F41">
        <v>6.6487889999999998</v>
      </c>
      <c r="G41">
        <v>5.6127330000000004</v>
      </c>
      <c r="H41">
        <v>84.942899999999995</v>
      </c>
      <c r="I41">
        <v>4.6954999999999997E-2</v>
      </c>
      <c r="J41">
        <v>0.57390589999999997</v>
      </c>
      <c r="K41">
        <v>0.6094579</v>
      </c>
      <c r="L41">
        <v>0.63408109999999995</v>
      </c>
      <c r="M41">
        <v>0.65870430000000002</v>
      </c>
      <c r="N41">
        <v>0.69425630000000005</v>
      </c>
      <c r="O41">
        <v>9.83</v>
      </c>
      <c r="P41">
        <v>48516</v>
      </c>
      <c r="Q41">
        <v>99</v>
      </c>
      <c r="R41">
        <v>32815.129999999997</v>
      </c>
      <c r="S41">
        <v>27701.66</v>
      </c>
      <c r="T41">
        <v>6.34</v>
      </c>
    </row>
    <row r="42" spans="1:20">
      <c r="A42" t="s">
        <v>54</v>
      </c>
      <c r="B42" t="s">
        <v>45</v>
      </c>
      <c r="C42" t="s">
        <v>11</v>
      </c>
      <c r="D42">
        <v>2011</v>
      </c>
      <c r="E42">
        <v>17</v>
      </c>
      <c r="F42">
        <v>7.0919949999999998</v>
      </c>
      <c r="G42">
        <v>6.3040469999999997</v>
      </c>
      <c r="H42">
        <v>85.532399999999996</v>
      </c>
      <c r="I42">
        <v>7.5753899999999999E-2</v>
      </c>
      <c r="J42">
        <v>0.63162189999999996</v>
      </c>
      <c r="K42">
        <v>0.68897900000000001</v>
      </c>
      <c r="L42">
        <v>0.72870449999999998</v>
      </c>
      <c r="M42">
        <v>0.7684299</v>
      </c>
      <c r="N42">
        <v>0.82578700000000005</v>
      </c>
      <c r="O42">
        <v>9.5399999999999991</v>
      </c>
      <c r="P42">
        <v>17447</v>
      </c>
      <c r="Q42">
        <v>99</v>
      </c>
      <c r="R42">
        <v>12970.03</v>
      </c>
      <c r="S42">
        <v>11529</v>
      </c>
      <c r="T42">
        <v>6.65</v>
      </c>
    </row>
    <row r="43" spans="1:20">
      <c r="A43" t="s">
        <v>55</v>
      </c>
      <c r="B43" t="s">
        <v>45</v>
      </c>
      <c r="C43" t="s">
        <v>11</v>
      </c>
      <c r="D43">
        <v>2011</v>
      </c>
      <c r="E43">
        <v>17</v>
      </c>
      <c r="F43">
        <v>6.3240170000000004</v>
      </c>
      <c r="G43">
        <v>5.1417739999999998</v>
      </c>
      <c r="H43">
        <v>84.595299999999995</v>
      </c>
      <c r="I43">
        <v>5.9800699999999998E-2</v>
      </c>
      <c r="J43">
        <v>0.50166540000000004</v>
      </c>
      <c r="K43">
        <v>0.54694359999999997</v>
      </c>
      <c r="L43">
        <v>0.57830309999999996</v>
      </c>
      <c r="M43">
        <v>0.60966260000000005</v>
      </c>
      <c r="N43">
        <v>0.65494079999999999</v>
      </c>
      <c r="O43">
        <v>10</v>
      </c>
      <c r="P43">
        <v>31069</v>
      </c>
      <c r="Q43">
        <v>99</v>
      </c>
      <c r="R43">
        <v>19648.09</v>
      </c>
      <c r="S43">
        <v>15974.98</v>
      </c>
      <c r="T43">
        <v>6.17</v>
      </c>
    </row>
    <row r="44" spans="1:20">
      <c r="A44" t="s">
        <v>53</v>
      </c>
      <c r="B44" t="s">
        <v>45</v>
      </c>
      <c r="C44" t="s">
        <v>11</v>
      </c>
      <c r="D44">
        <v>2011</v>
      </c>
      <c r="E44">
        <v>18</v>
      </c>
      <c r="F44">
        <v>5.7051290000000003</v>
      </c>
      <c r="G44">
        <v>4.7119179999999998</v>
      </c>
      <c r="H44">
        <v>82.416399999999996</v>
      </c>
      <c r="I44">
        <v>4.7167399999999998E-2</v>
      </c>
      <c r="J44">
        <v>0.22245980000000001</v>
      </c>
      <c r="K44">
        <v>0.25817259999999997</v>
      </c>
      <c r="L44">
        <v>0.28290720000000003</v>
      </c>
      <c r="M44">
        <v>0.30764190000000002</v>
      </c>
      <c r="N44">
        <v>0.34335470000000001</v>
      </c>
      <c r="O44">
        <v>9.83</v>
      </c>
      <c r="P44">
        <v>48516</v>
      </c>
      <c r="Q44">
        <v>99</v>
      </c>
      <c r="R44">
        <v>28157.69</v>
      </c>
      <c r="S44">
        <v>23255.69</v>
      </c>
      <c r="T44">
        <v>6.34</v>
      </c>
    </row>
    <row r="45" spans="1:20">
      <c r="A45" t="s">
        <v>54</v>
      </c>
      <c r="B45" t="s">
        <v>45</v>
      </c>
      <c r="C45" t="s">
        <v>11</v>
      </c>
      <c r="D45">
        <v>2011</v>
      </c>
      <c r="E45">
        <v>18</v>
      </c>
      <c r="F45">
        <v>6.1341850000000004</v>
      </c>
      <c r="G45">
        <v>5.3788220000000004</v>
      </c>
      <c r="H45">
        <v>82.956500000000005</v>
      </c>
      <c r="I45">
        <v>7.82302E-2</v>
      </c>
      <c r="J45">
        <v>0.23366439999999999</v>
      </c>
      <c r="K45">
        <v>0.2928965</v>
      </c>
      <c r="L45">
        <v>0.33392050000000001</v>
      </c>
      <c r="M45">
        <v>0.37494440000000001</v>
      </c>
      <c r="N45">
        <v>0.43417650000000002</v>
      </c>
      <c r="O45">
        <v>9.5399999999999991</v>
      </c>
      <c r="P45">
        <v>17447</v>
      </c>
      <c r="Q45">
        <v>99</v>
      </c>
      <c r="R45">
        <v>11218.36</v>
      </c>
      <c r="S45">
        <v>9836.93</v>
      </c>
      <c r="T45">
        <v>6.65</v>
      </c>
    </row>
    <row r="46" spans="1:20">
      <c r="A46" t="s">
        <v>55</v>
      </c>
      <c r="B46" t="s">
        <v>45</v>
      </c>
      <c r="C46" t="s">
        <v>11</v>
      </c>
      <c r="D46">
        <v>2011</v>
      </c>
      <c r="E46">
        <v>18</v>
      </c>
      <c r="F46">
        <v>5.3939830000000004</v>
      </c>
      <c r="G46">
        <v>4.2606320000000002</v>
      </c>
      <c r="H46">
        <v>82.097999999999999</v>
      </c>
      <c r="I46">
        <v>5.9111200000000003E-2</v>
      </c>
      <c r="J46">
        <v>0.17708209999999999</v>
      </c>
      <c r="K46">
        <v>0.22183829999999999</v>
      </c>
      <c r="L46">
        <v>0.25283620000000001</v>
      </c>
      <c r="M46">
        <v>0.28383419999999998</v>
      </c>
      <c r="N46">
        <v>0.3285903</v>
      </c>
      <c r="O46">
        <v>10</v>
      </c>
      <c r="P46">
        <v>31069</v>
      </c>
      <c r="Q46">
        <v>99</v>
      </c>
      <c r="R46">
        <v>16758.57</v>
      </c>
      <c r="S46">
        <v>13237.36</v>
      </c>
      <c r="T46">
        <v>6.17</v>
      </c>
    </row>
    <row r="47" spans="1:20">
      <c r="A47" t="s">
        <v>53</v>
      </c>
      <c r="B47" t="s">
        <v>46</v>
      </c>
      <c r="C47" t="s">
        <v>11</v>
      </c>
      <c r="D47">
        <v>2011</v>
      </c>
      <c r="E47">
        <v>14</v>
      </c>
      <c r="F47">
        <v>6.8716739999999996</v>
      </c>
      <c r="G47">
        <v>5.9931859999999997</v>
      </c>
      <c r="H47">
        <v>83.1494</v>
      </c>
      <c r="I47">
        <v>4.2331500000000001E-2</v>
      </c>
      <c r="J47">
        <v>0.27766390000000002</v>
      </c>
      <c r="K47">
        <v>0.30971530000000003</v>
      </c>
      <c r="L47">
        <v>0.33191389999999998</v>
      </c>
      <c r="M47">
        <v>0.3541126</v>
      </c>
      <c r="N47">
        <v>0.3861639</v>
      </c>
      <c r="O47">
        <v>9.83</v>
      </c>
      <c r="P47">
        <v>48516</v>
      </c>
      <c r="Q47">
        <v>99</v>
      </c>
      <c r="R47">
        <v>33915.17</v>
      </c>
      <c r="S47">
        <v>29579.39</v>
      </c>
      <c r="T47">
        <v>6.34</v>
      </c>
    </row>
    <row r="48" spans="1:20">
      <c r="A48" t="s">
        <v>54</v>
      </c>
      <c r="B48" t="s">
        <v>46</v>
      </c>
      <c r="C48" t="s">
        <v>11</v>
      </c>
      <c r="D48">
        <v>2011</v>
      </c>
      <c r="E48">
        <v>14</v>
      </c>
      <c r="F48">
        <v>7.3359759999999996</v>
      </c>
      <c r="G48">
        <v>6.674283</v>
      </c>
      <c r="H48">
        <v>83.524000000000001</v>
      </c>
      <c r="I48">
        <v>7.1029599999999998E-2</v>
      </c>
      <c r="J48">
        <v>0.2946377</v>
      </c>
      <c r="K48">
        <v>0.3484179</v>
      </c>
      <c r="L48">
        <v>0.38566590000000001</v>
      </c>
      <c r="M48">
        <v>0.42291390000000001</v>
      </c>
      <c r="N48">
        <v>0.47669400000000001</v>
      </c>
      <c r="O48">
        <v>9.5399999999999991</v>
      </c>
      <c r="P48">
        <v>17447</v>
      </c>
      <c r="Q48">
        <v>99</v>
      </c>
      <c r="R48">
        <v>13416.22</v>
      </c>
      <c r="S48">
        <v>12206.1</v>
      </c>
      <c r="T48">
        <v>6.65</v>
      </c>
    </row>
    <row r="49" spans="1:20">
      <c r="A49" t="s">
        <v>55</v>
      </c>
      <c r="B49" t="s">
        <v>46</v>
      </c>
      <c r="C49" t="s">
        <v>11</v>
      </c>
      <c r="D49">
        <v>2011</v>
      </c>
      <c r="E49">
        <v>14</v>
      </c>
      <c r="F49">
        <v>6.5318579999999997</v>
      </c>
      <c r="G49">
        <v>5.5256319999999999</v>
      </c>
      <c r="H49">
        <v>82.9285</v>
      </c>
      <c r="I49">
        <v>5.2670099999999997E-2</v>
      </c>
      <c r="J49">
        <v>0.23272870000000001</v>
      </c>
      <c r="K49">
        <v>0.27260790000000001</v>
      </c>
      <c r="L49">
        <v>0.3002281</v>
      </c>
      <c r="M49">
        <v>0.32784829999999998</v>
      </c>
      <c r="N49">
        <v>0.36772759999999999</v>
      </c>
      <c r="O49">
        <v>10</v>
      </c>
      <c r="P49">
        <v>31069</v>
      </c>
      <c r="Q49">
        <v>99</v>
      </c>
      <c r="R49">
        <v>20293.830000000002</v>
      </c>
      <c r="S49">
        <v>17167.59</v>
      </c>
      <c r="T49">
        <v>6.17</v>
      </c>
    </row>
    <row r="50" spans="1:20">
      <c r="A50" t="s">
        <v>53</v>
      </c>
      <c r="B50" t="s">
        <v>46</v>
      </c>
      <c r="C50" t="s">
        <v>11</v>
      </c>
      <c r="D50">
        <v>2011</v>
      </c>
      <c r="E50">
        <v>15</v>
      </c>
      <c r="F50">
        <v>6.8342700000000001</v>
      </c>
      <c r="G50">
        <v>5.8449799999999996</v>
      </c>
      <c r="H50">
        <v>84.890799999999999</v>
      </c>
      <c r="I50">
        <v>4.06884E-2</v>
      </c>
      <c r="J50">
        <v>0.56985859999999999</v>
      </c>
      <c r="K50">
        <v>0.60066580000000003</v>
      </c>
      <c r="L50">
        <v>0.62200279999999997</v>
      </c>
      <c r="M50">
        <v>0.64333989999999996</v>
      </c>
      <c r="N50">
        <v>0.6741471</v>
      </c>
      <c r="O50">
        <v>9.83</v>
      </c>
      <c r="P50">
        <v>48516</v>
      </c>
      <c r="Q50">
        <v>99</v>
      </c>
      <c r="R50">
        <v>33730.57</v>
      </c>
      <c r="S50">
        <v>28847.919999999998</v>
      </c>
      <c r="T50">
        <v>6.34</v>
      </c>
    </row>
    <row r="51" spans="1:20">
      <c r="A51" t="s">
        <v>54</v>
      </c>
      <c r="B51" t="s">
        <v>46</v>
      </c>
      <c r="C51" t="s">
        <v>11</v>
      </c>
      <c r="D51">
        <v>2011</v>
      </c>
      <c r="E51">
        <v>15</v>
      </c>
      <c r="F51">
        <v>7.3245610000000001</v>
      </c>
      <c r="G51">
        <v>6.5794090000000001</v>
      </c>
      <c r="H51">
        <v>85.266999999999996</v>
      </c>
      <c r="I51">
        <v>6.7744600000000002E-2</v>
      </c>
      <c r="J51">
        <v>0.60848239999999998</v>
      </c>
      <c r="K51">
        <v>0.65977529999999995</v>
      </c>
      <c r="L51">
        <v>0.69530060000000005</v>
      </c>
      <c r="M51">
        <v>0.73082590000000003</v>
      </c>
      <c r="N51">
        <v>0.7821188</v>
      </c>
      <c r="O51">
        <v>9.5399999999999991</v>
      </c>
      <c r="P51">
        <v>17447</v>
      </c>
      <c r="Q51">
        <v>99</v>
      </c>
      <c r="R51">
        <v>13395.35</v>
      </c>
      <c r="S51">
        <v>12032.59</v>
      </c>
      <c r="T51">
        <v>6.65</v>
      </c>
    </row>
    <row r="52" spans="1:20">
      <c r="A52" t="s">
        <v>55</v>
      </c>
      <c r="B52" t="s">
        <v>46</v>
      </c>
      <c r="C52" t="s">
        <v>11</v>
      </c>
      <c r="D52">
        <v>2011</v>
      </c>
      <c r="E52">
        <v>15</v>
      </c>
      <c r="F52">
        <v>6.4773149999999999</v>
      </c>
      <c r="G52">
        <v>5.3441749999999999</v>
      </c>
      <c r="H52">
        <v>84.6691</v>
      </c>
      <c r="I52">
        <v>5.0871600000000003E-2</v>
      </c>
      <c r="J52">
        <v>0.51360079999999997</v>
      </c>
      <c r="K52">
        <v>0.55211840000000001</v>
      </c>
      <c r="L52">
        <v>0.57879539999999996</v>
      </c>
      <c r="M52">
        <v>0.60547249999999997</v>
      </c>
      <c r="N52">
        <v>0.64398999999999995</v>
      </c>
      <c r="O52">
        <v>10</v>
      </c>
      <c r="P52">
        <v>31069</v>
      </c>
      <c r="Q52">
        <v>99</v>
      </c>
      <c r="R52">
        <v>20124.37</v>
      </c>
      <c r="S52">
        <v>16603.82</v>
      </c>
      <c r="T52">
        <v>6.17</v>
      </c>
    </row>
    <row r="53" spans="1:20">
      <c r="A53" t="s">
        <v>53</v>
      </c>
      <c r="B53" t="s">
        <v>46</v>
      </c>
      <c r="C53" t="s">
        <v>11</v>
      </c>
      <c r="D53">
        <v>2011</v>
      </c>
      <c r="E53">
        <v>16</v>
      </c>
      <c r="F53">
        <v>6.5816140000000001</v>
      </c>
      <c r="G53">
        <v>5.6421020000000004</v>
      </c>
      <c r="H53">
        <v>82.396299999999997</v>
      </c>
      <c r="I53">
        <v>4.2363199999999997E-2</v>
      </c>
      <c r="J53">
        <v>0.5180517</v>
      </c>
      <c r="K53">
        <v>0.55012709999999998</v>
      </c>
      <c r="L53">
        <v>0.57234240000000003</v>
      </c>
      <c r="M53">
        <v>0.59455769999999997</v>
      </c>
      <c r="N53">
        <v>0.62663310000000005</v>
      </c>
      <c r="O53">
        <v>9.83</v>
      </c>
      <c r="P53">
        <v>48516</v>
      </c>
      <c r="Q53">
        <v>99</v>
      </c>
      <c r="R53">
        <v>32483.58</v>
      </c>
      <c r="S53">
        <v>27846.62</v>
      </c>
      <c r="T53">
        <v>6.34</v>
      </c>
    </row>
    <row r="54" spans="1:20">
      <c r="A54" t="s">
        <v>54</v>
      </c>
      <c r="B54" t="s">
        <v>46</v>
      </c>
      <c r="C54" t="s">
        <v>11</v>
      </c>
      <c r="D54">
        <v>2011</v>
      </c>
      <c r="E54">
        <v>16</v>
      </c>
      <c r="F54">
        <v>7.0699319999999997</v>
      </c>
      <c r="G54">
        <v>6.3622740000000002</v>
      </c>
      <c r="H54">
        <v>82.823800000000006</v>
      </c>
      <c r="I54">
        <v>6.8983600000000006E-2</v>
      </c>
      <c r="J54">
        <v>0.60905509999999996</v>
      </c>
      <c r="K54">
        <v>0.66128609999999999</v>
      </c>
      <c r="L54">
        <v>0.69746109999999994</v>
      </c>
      <c r="M54">
        <v>0.73363610000000001</v>
      </c>
      <c r="N54">
        <v>0.78586719999999999</v>
      </c>
      <c r="O54">
        <v>9.5399999999999991</v>
      </c>
      <c r="P54">
        <v>17447</v>
      </c>
      <c r="Q54">
        <v>99</v>
      </c>
      <c r="R54">
        <v>12929.68</v>
      </c>
      <c r="S54">
        <v>11635.49</v>
      </c>
      <c r="T54">
        <v>6.65</v>
      </c>
    </row>
    <row r="55" spans="1:20">
      <c r="A55" t="s">
        <v>55</v>
      </c>
      <c r="B55" t="s">
        <v>46</v>
      </c>
      <c r="C55" t="s">
        <v>11</v>
      </c>
      <c r="D55">
        <v>2011</v>
      </c>
      <c r="E55">
        <v>16</v>
      </c>
      <c r="F55">
        <v>6.2270979999999998</v>
      </c>
      <c r="G55">
        <v>5.1509729999999996</v>
      </c>
      <c r="H55">
        <v>82.144300000000001</v>
      </c>
      <c r="I55">
        <v>5.3670099999999998E-2</v>
      </c>
      <c r="J55">
        <v>0.42980659999999998</v>
      </c>
      <c r="K55">
        <v>0.470443</v>
      </c>
      <c r="L55">
        <v>0.49858760000000002</v>
      </c>
      <c r="M55">
        <v>0.52673219999999998</v>
      </c>
      <c r="N55">
        <v>0.5673686</v>
      </c>
      <c r="O55">
        <v>10</v>
      </c>
      <c r="P55">
        <v>31069</v>
      </c>
      <c r="Q55">
        <v>99</v>
      </c>
      <c r="R55">
        <v>19346.97</v>
      </c>
      <c r="S55">
        <v>16003.56</v>
      </c>
      <c r="T55">
        <v>6.17</v>
      </c>
    </row>
    <row r="56" spans="1:20">
      <c r="A56" t="s">
        <v>53</v>
      </c>
      <c r="B56" t="s">
        <v>46</v>
      </c>
      <c r="C56" t="s">
        <v>11</v>
      </c>
      <c r="D56">
        <v>2011</v>
      </c>
      <c r="E56">
        <v>17</v>
      </c>
      <c r="F56">
        <v>6.1219939999999999</v>
      </c>
      <c r="G56">
        <v>5.1606040000000002</v>
      </c>
      <c r="H56">
        <v>80.3001</v>
      </c>
      <c r="I56">
        <v>4.2893199999999999E-2</v>
      </c>
      <c r="J56">
        <v>0.45301140000000001</v>
      </c>
      <c r="K56">
        <v>0.48548809999999998</v>
      </c>
      <c r="L56">
        <v>0.50798129999999997</v>
      </c>
      <c r="M56">
        <v>0.53047449999999996</v>
      </c>
      <c r="N56">
        <v>0.56295119999999998</v>
      </c>
      <c r="O56">
        <v>9.83</v>
      </c>
      <c r="P56">
        <v>48516</v>
      </c>
      <c r="Q56">
        <v>99</v>
      </c>
      <c r="R56">
        <v>30215.119999999999</v>
      </c>
      <c r="S56">
        <v>25470.18</v>
      </c>
      <c r="T56">
        <v>6.34</v>
      </c>
    </row>
    <row r="57" spans="1:20">
      <c r="A57" t="s">
        <v>54</v>
      </c>
      <c r="B57" t="s">
        <v>46</v>
      </c>
      <c r="C57" t="s">
        <v>11</v>
      </c>
      <c r="D57">
        <v>2011</v>
      </c>
      <c r="E57">
        <v>17</v>
      </c>
      <c r="F57">
        <v>6.5332470000000002</v>
      </c>
      <c r="G57">
        <v>5.8091109999999997</v>
      </c>
      <c r="H57">
        <v>80.537000000000006</v>
      </c>
      <c r="I57">
        <v>6.9402800000000001E-2</v>
      </c>
      <c r="J57">
        <v>0.48832700000000001</v>
      </c>
      <c r="K57">
        <v>0.54087540000000001</v>
      </c>
      <c r="L57">
        <v>0.57727030000000001</v>
      </c>
      <c r="M57">
        <v>0.61366520000000002</v>
      </c>
      <c r="N57">
        <v>0.66621359999999996</v>
      </c>
      <c r="O57">
        <v>9.5399999999999991</v>
      </c>
      <c r="P57">
        <v>17447</v>
      </c>
      <c r="Q57">
        <v>99</v>
      </c>
      <c r="R57">
        <v>11948.17</v>
      </c>
      <c r="S57">
        <v>10623.85</v>
      </c>
      <c r="T57">
        <v>6.65</v>
      </c>
    </row>
    <row r="58" spans="1:20">
      <c r="A58" t="s">
        <v>55</v>
      </c>
      <c r="B58" t="s">
        <v>46</v>
      </c>
      <c r="C58" t="s">
        <v>11</v>
      </c>
      <c r="D58">
        <v>2011</v>
      </c>
      <c r="E58">
        <v>17</v>
      </c>
      <c r="F58">
        <v>5.8208460000000004</v>
      </c>
      <c r="G58">
        <v>4.7196629999999997</v>
      </c>
      <c r="H58">
        <v>80.160499999999999</v>
      </c>
      <c r="I58">
        <v>5.4538799999999998E-2</v>
      </c>
      <c r="J58">
        <v>0.3972426</v>
      </c>
      <c r="K58">
        <v>0.4385367</v>
      </c>
      <c r="L58">
        <v>0.46713690000000002</v>
      </c>
      <c r="M58">
        <v>0.49573699999999998</v>
      </c>
      <c r="N58">
        <v>0.53703109999999998</v>
      </c>
      <c r="O58">
        <v>10</v>
      </c>
      <c r="P58">
        <v>31069</v>
      </c>
      <c r="Q58">
        <v>99</v>
      </c>
      <c r="R58">
        <v>18084.79</v>
      </c>
      <c r="S58">
        <v>14663.52</v>
      </c>
      <c r="T58">
        <v>6.17</v>
      </c>
    </row>
    <row r="59" spans="1:20">
      <c r="A59" t="s">
        <v>53</v>
      </c>
      <c r="B59" t="s">
        <v>46</v>
      </c>
      <c r="C59" t="s">
        <v>11</v>
      </c>
      <c r="D59">
        <v>2011</v>
      </c>
      <c r="E59">
        <v>18</v>
      </c>
      <c r="F59">
        <v>5.2427549999999998</v>
      </c>
      <c r="G59">
        <v>4.3211240000000002</v>
      </c>
      <c r="H59">
        <v>79.445800000000006</v>
      </c>
      <c r="I59">
        <v>4.3059300000000002E-2</v>
      </c>
      <c r="J59">
        <v>0.16585839999999999</v>
      </c>
      <c r="K59">
        <v>0.1984609</v>
      </c>
      <c r="L59">
        <v>0.22104119999999999</v>
      </c>
      <c r="M59">
        <v>0.24362149999999999</v>
      </c>
      <c r="N59">
        <v>0.27622400000000003</v>
      </c>
      <c r="O59">
        <v>9.83</v>
      </c>
      <c r="P59">
        <v>48516</v>
      </c>
      <c r="Q59">
        <v>99</v>
      </c>
      <c r="R59">
        <v>25875.64</v>
      </c>
      <c r="S59">
        <v>21326.92</v>
      </c>
      <c r="T59">
        <v>6.34</v>
      </c>
    </row>
    <row r="60" spans="1:20">
      <c r="A60" t="s">
        <v>54</v>
      </c>
      <c r="B60" t="s">
        <v>46</v>
      </c>
      <c r="C60" t="s">
        <v>11</v>
      </c>
      <c r="D60">
        <v>2011</v>
      </c>
      <c r="E60">
        <v>18</v>
      </c>
      <c r="F60">
        <v>5.6204859999999996</v>
      </c>
      <c r="G60">
        <v>4.9262959999999998</v>
      </c>
      <c r="H60">
        <v>79.620099999999994</v>
      </c>
      <c r="I60">
        <v>7.12232E-2</v>
      </c>
      <c r="J60">
        <v>0.16742650000000001</v>
      </c>
      <c r="K60">
        <v>0.2213533</v>
      </c>
      <c r="L60">
        <v>0.25870280000000001</v>
      </c>
      <c r="M60">
        <v>0.29605219999999999</v>
      </c>
      <c r="N60">
        <v>0.34997899999999998</v>
      </c>
      <c r="O60">
        <v>9.5399999999999991</v>
      </c>
      <c r="P60">
        <v>17447</v>
      </c>
      <c r="Q60">
        <v>99</v>
      </c>
      <c r="R60">
        <v>10278.89</v>
      </c>
      <c r="S60">
        <v>9009.3379999999997</v>
      </c>
      <c r="T60">
        <v>6.65</v>
      </c>
    </row>
    <row r="61" spans="1:20">
      <c r="A61" t="s">
        <v>55</v>
      </c>
      <c r="B61" t="s">
        <v>46</v>
      </c>
      <c r="C61" t="s">
        <v>11</v>
      </c>
      <c r="D61">
        <v>2011</v>
      </c>
      <c r="E61">
        <v>18</v>
      </c>
      <c r="F61">
        <v>4.9678490000000002</v>
      </c>
      <c r="G61">
        <v>3.9122059999999999</v>
      </c>
      <c r="H61">
        <v>79.343100000000007</v>
      </c>
      <c r="I61">
        <v>5.4051700000000001E-2</v>
      </c>
      <c r="J61">
        <v>0.12957060000000001</v>
      </c>
      <c r="K61">
        <v>0.17049590000000001</v>
      </c>
      <c r="L61">
        <v>0.19884060000000001</v>
      </c>
      <c r="M61">
        <v>0.22718540000000001</v>
      </c>
      <c r="N61">
        <v>0.26811069999999998</v>
      </c>
      <c r="O61">
        <v>10</v>
      </c>
      <c r="P61">
        <v>31069</v>
      </c>
      <c r="Q61">
        <v>99</v>
      </c>
      <c r="R61">
        <v>15434.61</v>
      </c>
      <c r="S61">
        <v>12154.83</v>
      </c>
      <c r="T61">
        <v>6.17</v>
      </c>
    </row>
    <row r="62" spans="1:20">
      <c r="A62" t="s">
        <v>53</v>
      </c>
      <c r="B62" t="s">
        <v>45</v>
      </c>
      <c r="C62" t="s">
        <v>10</v>
      </c>
      <c r="D62">
        <v>2011</v>
      </c>
      <c r="E62">
        <v>14</v>
      </c>
      <c r="F62">
        <v>6.6478510000000002</v>
      </c>
      <c r="G62">
        <v>5.7460630000000004</v>
      </c>
      <c r="H62">
        <v>86.086600000000004</v>
      </c>
      <c r="I62">
        <v>4.04365E-2</v>
      </c>
      <c r="J62">
        <v>0.1921513</v>
      </c>
      <c r="K62">
        <v>0.22276789999999999</v>
      </c>
      <c r="L62">
        <v>0.24397279999999999</v>
      </c>
      <c r="M62">
        <v>0.26517770000000002</v>
      </c>
      <c r="N62">
        <v>0.29579420000000001</v>
      </c>
      <c r="O62">
        <v>9.83</v>
      </c>
      <c r="P62">
        <v>48516</v>
      </c>
      <c r="Q62">
        <v>99</v>
      </c>
      <c r="R62">
        <v>32810.49</v>
      </c>
      <c r="S62">
        <v>28359.71</v>
      </c>
      <c r="T62">
        <v>6.34</v>
      </c>
    </row>
    <row r="63" spans="1:20">
      <c r="A63" t="s">
        <v>54</v>
      </c>
      <c r="B63" t="s">
        <v>45</v>
      </c>
      <c r="C63" t="s">
        <v>10</v>
      </c>
      <c r="D63">
        <v>2011</v>
      </c>
      <c r="E63">
        <v>14</v>
      </c>
      <c r="F63">
        <v>7.0724590000000003</v>
      </c>
      <c r="G63">
        <v>6.3946540000000001</v>
      </c>
      <c r="H63">
        <v>86.604900000000001</v>
      </c>
      <c r="I63">
        <v>6.87638E-2</v>
      </c>
      <c r="J63">
        <v>0.1976127</v>
      </c>
      <c r="K63">
        <v>0.24967729999999999</v>
      </c>
      <c r="L63">
        <v>0.28573700000000002</v>
      </c>
      <c r="M63">
        <v>0.32179679999999999</v>
      </c>
      <c r="N63">
        <v>0.37386140000000001</v>
      </c>
      <c r="O63">
        <v>9.5399999999999991</v>
      </c>
      <c r="P63">
        <v>17447</v>
      </c>
      <c r="Q63">
        <v>99</v>
      </c>
      <c r="R63">
        <v>12934.3</v>
      </c>
      <c r="S63">
        <v>11694.71</v>
      </c>
      <c r="T63">
        <v>6.65</v>
      </c>
    </row>
    <row r="64" spans="1:20">
      <c r="A64" t="s">
        <v>55</v>
      </c>
      <c r="B64" t="s">
        <v>45</v>
      </c>
      <c r="C64" t="s">
        <v>10</v>
      </c>
      <c r="D64">
        <v>2011</v>
      </c>
      <c r="E64">
        <v>14</v>
      </c>
      <c r="F64">
        <v>6.3354689999999998</v>
      </c>
      <c r="G64">
        <v>5.3017050000000001</v>
      </c>
      <c r="H64">
        <v>85.781000000000006</v>
      </c>
      <c r="I64">
        <v>4.9879300000000001E-2</v>
      </c>
      <c r="J64">
        <v>0.1554315</v>
      </c>
      <c r="K64">
        <v>0.1931977</v>
      </c>
      <c r="L64">
        <v>0.2193544</v>
      </c>
      <c r="M64">
        <v>0.24551110000000001</v>
      </c>
      <c r="N64">
        <v>0.28327720000000001</v>
      </c>
      <c r="O64">
        <v>10</v>
      </c>
      <c r="P64">
        <v>31069</v>
      </c>
      <c r="Q64">
        <v>99</v>
      </c>
      <c r="R64">
        <v>19683.669999999998</v>
      </c>
      <c r="S64">
        <v>16471.87</v>
      </c>
      <c r="T64">
        <v>6.17</v>
      </c>
    </row>
    <row r="65" spans="1:20">
      <c r="A65" t="s">
        <v>53</v>
      </c>
      <c r="B65" t="s">
        <v>45</v>
      </c>
      <c r="C65" t="s">
        <v>10</v>
      </c>
      <c r="D65">
        <v>2011</v>
      </c>
      <c r="E65">
        <v>15</v>
      </c>
      <c r="F65">
        <v>7.0880510000000001</v>
      </c>
      <c r="G65">
        <v>6.0725220000000002</v>
      </c>
      <c r="H65">
        <v>86.715100000000007</v>
      </c>
      <c r="I65">
        <v>4.06942E-2</v>
      </c>
      <c r="J65">
        <v>0.49438520000000002</v>
      </c>
      <c r="K65">
        <v>0.52519689999999997</v>
      </c>
      <c r="L65">
        <v>0.54653689999999999</v>
      </c>
      <c r="M65">
        <v>0.56787699999999997</v>
      </c>
      <c r="N65">
        <v>0.59868860000000002</v>
      </c>
      <c r="O65">
        <v>9.83</v>
      </c>
      <c r="P65">
        <v>48516</v>
      </c>
      <c r="Q65">
        <v>99</v>
      </c>
      <c r="R65">
        <v>34983.1</v>
      </c>
      <c r="S65">
        <v>29970.95</v>
      </c>
      <c r="T65">
        <v>6.34</v>
      </c>
    </row>
    <row r="66" spans="1:20">
      <c r="A66" t="s">
        <v>54</v>
      </c>
      <c r="B66" t="s">
        <v>45</v>
      </c>
      <c r="C66" t="s">
        <v>10</v>
      </c>
      <c r="D66">
        <v>2011</v>
      </c>
      <c r="E66">
        <v>15</v>
      </c>
      <c r="F66">
        <v>7.5255409999999996</v>
      </c>
      <c r="G66">
        <v>6.7622460000000002</v>
      </c>
      <c r="H66">
        <v>87.172399999999996</v>
      </c>
      <c r="I66">
        <v>6.7844699999999994E-2</v>
      </c>
      <c r="J66">
        <v>0.53987030000000003</v>
      </c>
      <c r="K66">
        <v>0.59123899999999996</v>
      </c>
      <c r="L66">
        <v>0.6268167</v>
      </c>
      <c r="M66">
        <v>0.6623945</v>
      </c>
      <c r="N66">
        <v>0.71376320000000004</v>
      </c>
      <c r="O66">
        <v>9.5399999999999991</v>
      </c>
      <c r="P66">
        <v>17447</v>
      </c>
      <c r="Q66">
        <v>99</v>
      </c>
      <c r="R66">
        <v>13762.9</v>
      </c>
      <c r="S66">
        <v>12366.97</v>
      </c>
      <c r="T66">
        <v>6.65</v>
      </c>
    </row>
    <row r="67" spans="1:20">
      <c r="A67" t="s">
        <v>55</v>
      </c>
      <c r="B67" t="s">
        <v>45</v>
      </c>
      <c r="C67" t="s">
        <v>10</v>
      </c>
      <c r="D67">
        <v>2011</v>
      </c>
      <c r="E67">
        <v>15</v>
      </c>
      <c r="F67">
        <v>6.7651310000000002</v>
      </c>
      <c r="G67">
        <v>5.6009799999999998</v>
      </c>
      <c r="H67">
        <v>86.445599999999999</v>
      </c>
      <c r="I67">
        <v>5.0836899999999997E-2</v>
      </c>
      <c r="J67">
        <v>0.43406450000000002</v>
      </c>
      <c r="K67">
        <v>0.47255580000000003</v>
      </c>
      <c r="L67">
        <v>0.49921460000000001</v>
      </c>
      <c r="M67">
        <v>0.52587349999999999</v>
      </c>
      <c r="N67">
        <v>0.56436470000000005</v>
      </c>
      <c r="O67">
        <v>10</v>
      </c>
      <c r="P67">
        <v>31069</v>
      </c>
      <c r="Q67">
        <v>99</v>
      </c>
      <c r="R67">
        <v>21018.58</v>
      </c>
      <c r="S67">
        <v>17401.68</v>
      </c>
      <c r="T67">
        <v>6.17</v>
      </c>
    </row>
    <row r="68" spans="1:20">
      <c r="A68" t="s">
        <v>53</v>
      </c>
      <c r="B68" t="s">
        <v>45</v>
      </c>
      <c r="C68" t="s">
        <v>10</v>
      </c>
      <c r="D68">
        <v>2011</v>
      </c>
      <c r="E68">
        <v>16</v>
      </c>
      <c r="F68">
        <v>6.9821309999999999</v>
      </c>
      <c r="G68">
        <v>6.0176999999999996</v>
      </c>
      <c r="H68">
        <v>86.466999999999999</v>
      </c>
      <c r="I68">
        <v>4.2541099999999998E-2</v>
      </c>
      <c r="J68">
        <v>0.478543</v>
      </c>
      <c r="K68">
        <v>0.51075300000000001</v>
      </c>
      <c r="L68">
        <v>0.53306149999999997</v>
      </c>
      <c r="M68">
        <v>0.55537000000000003</v>
      </c>
      <c r="N68">
        <v>0.58758010000000005</v>
      </c>
      <c r="O68">
        <v>9.83</v>
      </c>
      <c r="P68">
        <v>48516</v>
      </c>
      <c r="Q68">
        <v>99</v>
      </c>
      <c r="R68">
        <v>34460.33</v>
      </c>
      <c r="S68">
        <v>29700.38</v>
      </c>
      <c r="T68">
        <v>6.34</v>
      </c>
    </row>
    <row r="69" spans="1:20">
      <c r="A69" t="s">
        <v>54</v>
      </c>
      <c r="B69" t="s">
        <v>45</v>
      </c>
      <c r="C69" t="s">
        <v>10</v>
      </c>
      <c r="D69">
        <v>2011</v>
      </c>
      <c r="E69">
        <v>16</v>
      </c>
      <c r="F69">
        <v>7.506462</v>
      </c>
      <c r="G69">
        <v>6.7815729999999999</v>
      </c>
      <c r="H69">
        <v>86.952699999999993</v>
      </c>
      <c r="I69">
        <v>7.0877200000000001E-2</v>
      </c>
      <c r="J69">
        <v>0.56543429999999995</v>
      </c>
      <c r="K69">
        <v>0.61909910000000001</v>
      </c>
      <c r="L69">
        <v>0.65626720000000005</v>
      </c>
      <c r="M69">
        <v>0.69343520000000003</v>
      </c>
      <c r="N69">
        <v>0.74709999999999999</v>
      </c>
      <c r="O69">
        <v>9.5399999999999991</v>
      </c>
      <c r="P69">
        <v>17447</v>
      </c>
      <c r="Q69">
        <v>99</v>
      </c>
      <c r="R69">
        <v>13728.01</v>
      </c>
      <c r="S69">
        <v>12402.32</v>
      </c>
      <c r="T69">
        <v>6.65</v>
      </c>
    </row>
    <row r="70" spans="1:20">
      <c r="A70" t="s">
        <v>55</v>
      </c>
      <c r="B70" t="s">
        <v>45</v>
      </c>
      <c r="C70" t="s">
        <v>10</v>
      </c>
      <c r="D70">
        <v>2011</v>
      </c>
      <c r="E70">
        <v>16</v>
      </c>
      <c r="F70">
        <v>6.6018460000000001</v>
      </c>
      <c r="G70">
        <v>5.4962720000000003</v>
      </c>
      <c r="H70">
        <v>86.180800000000005</v>
      </c>
      <c r="I70">
        <v>5.3165700000000003E-2</v>
      </c>
      <c r="J70">
        <v>0.39229969999999997</v>
      </c>
      <c r="K70">
        <v>0.4325541</v>
      </c>
      <c r="L70">
        <v>0.46043420000000002</v>
      </c>
      <c r="M70">
        <v>0.48831429999999998</v>
      </c>
      <c r="N70">
        <v>0.5285687</v>
      </c>
      <c r="O70">
        <v>10</v>
      </c>
      <c r="P70">
        <v>31069</v>
      </c>
      <c r="Q70">
        <v>99</v>
      </c>
      <c r="R70">
        <v>20511.28</v>
      </c>
      <c r="S70">
        <v>17076.37</v>
      </c>
      <c r="T70">
        <v>6.17</v>
      </c>
    </row>
    <row r="71" spans="1:20">
      <c r="A71" t="s">
        <v>53</v>
      </c>
      <c r="B71" t="s">
        <v>45</v>
      </c>
      <c r="C71" t="s">
        <v>10</v>
      </c>
      <c r="D71">
        <v>2011</v>
      </c>
      <c r="E71">
        <v>17</v>
      </c>
      <c r="F71">
        <v>6.8094760000000001</v>
      </c>
      <c r="G71">
        <v>5.8225870000000004</v>
      </c>
      <c r="H71">
        <v>84.825199999999995</v>
      </c>
      <c r="I71">
        <v>4.5026499999999997E-2</v>
      </c>
      <c r="J71">
        <v>0.47909160000000001</v>
      </c>
      <c r="K71">
        <v>0.51318350000000001</v>
      </c>
      <c r="L71">
        <v>0.53679540000000003</v>
      </c>
      <c r="M71">
        <v>0.56040730000000005</v>
      </c>
      <c r="N71">
        <v>0.59449920000000001</v>
      </c>
      <c r="O71">
        <v>9.83</v>
      </c>
      <c r="P71">
        <v>48516</v>
      </c>
      <c r="Q71">
        <v>99</v>
      </c>
      <c r="R71">
        <v>33608.19</v>
      </c>
      <c r="S71">
        <v>28737.4</v>
      </c>
      <c r="T71">
        <v>6.34</v>
      </c>
    </row>
    <row r="72" spans="1:20">
      <c r="A72" t="s">
        <v>54</v>
      </c>
      <c r="B72" t="s">
        <v>45</v>
      </c>
      <c r="C72" t="s">
        <v>10</v>
      </c>
      <c r="D72">
        <v>2011</v>
      </c>
      <c r="E72">
        <v>17</v>
      </c>
      <c r="F72">
        <v>7.3693220000000004</v>
      </c>
      <c r="G72">
        <v>6.6275529999999998</v>
      </c>
      <c r="H72">
        <v>85.361599999999996</v>
      </c>
      <c r="I72">
        <v>7.3876700000000003E-2</v>
      </c>
      <c r="J72">
        <v>0.5296284</v>
      </c>
      <c r="K72">
        <v>0.58556430000000004</v>
      </c>
      <c r="L72">
        <v>0.6243052</v>
      </c>
      <c r="M72">
        <v>0.66304620000000003</v>
      </c>
      <c r="N72">
        <v>0.71898209999999996</v>
      </c>
      <c r="O72">
        <v>9.5399999999999991</v>
      </c>
      <c r="P72">
        <v>17447</v>
      </c>
      <c r="Q72">
        <v>99</v>
      </c>
      <c r="R72">
        <v>13477.21</v>
      </c>
      <c r="S72">
        <v>12120.64</v>
      </c>
      <c r="T72">
        <v>6.65</v>
      </c>
    </row>
    <row r="73" spans="1:20">
      <c r="A73" t="s">
        <v>55</v>
      </c>
      <c r="B73" t="s">
        <v>45</v>
      </c>
      <c r="C73" t="s">
        <v>10</v>
      </c>
      <c r="D73">
        <v>2011</v>
      </c>
      <c r="E73">
        <v>17</v>
      </c>
      <c r="F73">
        <v>6.4063090000000003</v>
      </c>
      <c r="G73">
        <v>5.274991</v>
      </c>
      <c r="H73">
        <v>84.509</v>
      </c>
      <c r="I73">
        <v>5.6794200000000003E-2</v>
      </c>
      <c r="J73">
        <v>0.41242600000000001</v>
      </c>
      <c r="K73">
        <v>0.45542779999999999</v>
      </c>
      <c r="L73">
        <v>0.48521069999999999</v>
      </c>
      <c r="M73">
        <v>0.51499349999999999</v>
      </c>
      <c r="N73">
        <v>0.55799529999999997</v>
      </c>
      <c r="O73">
        <v>10</v>
      </c>
      <c r="P73">
        <v>31069</v>
      </c>
      <c r="Q73">
        <v>99</v>
      </c>
      <c r="R73">
        <v>19903.759999999998</v>
      </c>
      <c r="S73">
        <v>16388.87</v>
      </c>
      <c r="T73">
        <v>6.17</v>
      </c>
    </row>
    <row r="74" spans="1:20">
      <c r="A74" t="s">
        <v>53</v>
      </c>
      <c r="B74" t="s">
        <v>45</v>
      </c>
      <c r="C74" t="s">
        <v>10</v>
      </c>
      <c r="D74">
        <v>2011</v>
      </c>
      <c r="E74">
        <v>18</v>
      </c>
      <c r="F74">
        <v>5.834066</v>
      </c>
      <c r="G74">
        <v>4.8879890000000001</v>
      </c>
      <c r="H74">
        <v>81.075199999999995</v>
      </c>
      <c r="I74">
        <v>4.5467500000000001E-2</v>
      </c>
      <c r="J74">
        <v>0.1848513</v>
      </c>
      <c r="K74">
        <v>0.219277</v>
      </c>
      <c r="L74">
        <v>0.24312020000000001</v>
      </c>
      <c r="M74">
        <v>0.26696340000000002</v>
      </c>
      <c r="N74">
        <v>0.30138910000000002</v>
      </c>
      <c r="O74">
        <v>9.83</v>
      </c>
      <c r="P74">
        <v>48516</v>
      </c>
      <c r="Q74">
        <v>99</v>
      </c>
      <c r="R74">
        <v>28794.05</v>
      </c>
      <c r="S74">
        <v>24124.69</v>
      </c>
      <c r="T74">
        <v>6.34</v>
      </c>
    </row>
    <row r="75" spans="1:20">
      <c r="A75" t="s">
        <v>54</v>
      </c>
      <c r="B75" t="s">
        <v>45</v>
      </c>
      <c r="C75" t="s">
        <v>10</v>
      </c>
      <c r="D75">
        <v>2011</v>
      </c>
      <c r="E75">
        <v>18</v>
      </c>
      <c r="F75">
        <v>6.3353380000000001</v>
      </c>
      <c r="G75">
        <v>5.6242460000000003</v>
      </c>
      <c r="H75">
        <v>81.625500000000002</v>
      </c>
      <c r="I75">
        <v>7.6058500000000001E-2</v>
      </c>
      <c r="J75">
        <v>0.19473109999999999</v>
      </c>
      <c r="K75">
        <v>0.25231880000000001</v>
      </c>
      <c r="L75">
        <v>0.29220390000000002</v>
      </c>
      <c r="M75">
        <v>0.33208900000000002</v>
      </c>
      <c r="N75">
        <v>0.38967669999999999</v>
      </c>
      <c r="O75">
        <v>9.5399999999999991</v>
      </c>
      <c r="P75">
        <v>17447</v>
      </c>
      <c r="Q75">
        <v>99</v>
      </c>
      <c r="R75">
        <v>11586.23</v>
      </c>
      <c r="S75">
        <v>10285.77</v>
      </c>
      <c r="T75">
        <v>6.65</v>
      </c>
    </row>
    <row r="76" spans="1:20">
      <c r="A76" t="s">
        <v>55</v>
      </c>
      <c r="B76" t="s">
        <v>45</v>
      </c>
      <c r="C76" t="s">
        <v>10</v>
      </c>
      <c r="D76">
        <v>2011</v>
      </c>
      <c r="E76">
        <v>18</v>
      </c>
      <c r="F76">
        <v>5.4742509999999998</v>
      </c>
      <c r="G76">
        <v>4.3897180000000002</v>
      </c>
      <c r="H76">
        <v>80.750900000000001</v>
      </c>
      <c r="I76">
        <v>5.6680899999999999E-2</v>
      </c>
      <c r="J76">
        <v>0.1415469</v>
      </c>
      <c r="K76">
        <v>0.18446290000000001</v>
      </c>
      <c r="L76">
        <v>0.2141864</v>
      </c>
      <c r="M76">
        <v>0.24390990000000001</v>
      </c>
      <c r="N76">
        <v>0.28682600000000003</v>
      </c>
      <c r="O76">
        <v>10</v>
      </c>
      <c r="P76">
        <v>31069</v>
      </c>
      <c r="Q76">
        <v>99</v>
      </c>
      <c r="R76">
        <v>17007.95</v>
      </c>
      <c r="S76">
        <v>13638.42</v>
      </c>
      <c r="T76">
        <v>6.17</v>
      </c>
    </row>
    <row r="77" spans="1:20">
      <c r="A77" t="s">
        <v>53</v>
      </c>
      <c r="B77" t="s">
        <v>46</v>
      </c>
      <c r="C77" t="s">
        <v>10</v>
      </c>
      <c r="D77">
        <v>2011</v>
      </c>
      <c r="E77">
        <v>14</v>
      </c>
      <c r="F77">
        <v>5.8666710000000002</v>
      </c>
      <c r="G77">
        <v>5.2821920000000002</v>
      </c>
      <c r="H77">
        <v>79.879499999999993</v>
      </c>
      <c r="I77">
        <v>3.7537099999999997E-2</v>
      </c>
      <c r="J77">
        <v>6.0478200000000003E-2</v>
      </c>
      <c r="K77">
        <v>8.8899500000000006E-2</v>
      </c>
      <c r="L77">
        <v>0.1085839</v>
      </c>
      <c r="M77">
        <v>0.1282684</v>
      </c>
      <c r="N77">
        <v>0.15668960000000001</v>
      </c>
      <c r="O77">
        <v>9.83</v>
      </c>
      <c r="P77">
        <v>48516</v>
      </c>
      <c r="Q77">
        <v>99</v>
      </c>
      <c r="R77">
        <v>28954.97</v>
      </c>
      <c r="S77">
        <v>26070.28</v>
      </c>
      <c r="T77">
        <v>6.34</v>
      </c>
    </row>
    <row r="78" spans="1:20">
      <c r="A78" t="s">
        <v>54</v>
      </c>
      <c r="B78" t="s">
        <v>46</v>
      </c>
      <c r="C78" t="s">
        <v>10</v>
      </c>
      <c r="D78">
        <v>2011</v>
      </c>
      <c r="E78">
        <v>14</v>
      </c>
      <c r="F78">
        <v>6.2265579999999998</v>
      </c>
      <c r="G78">
        <v>5.7995679999999998</v>
      </c>
      <c r="H78">
        <v>80.462999999999994</v>
      </c>
      <c r="I78">
        <v>6.2758300000000003E-2</v>
      </c>
      <c r="J78">
        <v>5.7666500000000002E-2</v>
      </c>
      <c r="K78">
        <v>0.105184</v>
      </c>
      <c r="L78">
        <v>0.13809440000000001</v>
      </c>
      <c r="M78">
        <v>0.17100489999999999</v>
      </c>
      <c r="N78">
        <v>0.21852240000000001</v>
      </c>
      <c r="O78">
        <v>9.5399999999999991</v>
      </c>
      <c r="P78">
        <v>17447</v>
      </c>
      <c r="Q78">
        <v>99</v>
      </c>
      <c r="R78">
        <v>11387.29</v>
      </c>
      <c r="S78">
        <v>10606.4</v>
      </c>
      <c r="T78">
        <v>6.65</v>
      </c>
    </row>
    <row r="79" spans="1:20">
      <c r="A79" t="s">
        <v>55</v>
      </c>
      <c r="B79" t="s">
        <v>46</v>
      </c>
      <c r="C79" t="s">
        <v>10</v>
      </c>
      <c r="D79">
        <v>2011</v>
      </c>
      <c r="E79">
        <v>14</v>
      </c>
      <c r="F79">
        <v>5.6008690000000003</v>
      </c>
      <c r="G79">
        <v>4.9235910000000001</v>
      </c>
      <c r="H79">
        <v>79.535499999999999</v>
      </c>
      <c r="I79">
        <v>4.6810600000000001E-2</v>
      </c>
      <c r="J79">
        <v>3.1198E-2</v>
      </c>
      <c r="K79">
        <v>6.6640699999999997E-2</v>
      </c>
      <c r="L79">
        <v>9.1188199999999997E-2</v>
      </c>
      <c r="M79">
        <v>0.1157357</v>
      </c>
      <c r="N79">
        <v>0.15117839999999999</v>
      </c>
      <c r="O79">
        <v>10</v>
      </c>
      <c r="P79">
        <v>31069</v>
      </c>
      <c r="Q79">
        <v>99</v>
      </c>
      <c r="R79">
        <v>17401.34</v>
      </c>
      <c r="S79">
        <v>15297.1</v>
      </c>
      <c r="T79">
        <v>6.17</v>
      </c>
    </row>
    <row r="80" spans="1:20">
      <c r="A80" t="s">
        <v>53</v>
      </c>
      <c r="B80" t="s">
        <v>46</v>
      </c>
      <c r="C80" t="s">
        <v>10</v>
      </c>
      <c r="D80">
        <v>2011</v>
      </c>
      <c r="E80">
        <v>15</v>
      </c>
      <c r="F80">
        <v>6.0854549999999996</v>
      </c>
      <c r="G80">
        <v>5.4272580000000001</v>
      </c>
      <c r="H80">
        <v>79.010199999999998</v>
      </c>
      <c r="I80">
        <v>3.7087000000000002E-2</v>
      </c>
      <c r="J80">
        <v>0.2067514</v>
      </c>
      <c r="K80">
        <v>0.23483190000000001</v>
      </c>
      <c r="L80">
        <v>0.25428030000000001</v>
      </c>
      <c r="M80">
        <v>0.27372879999999999</v>
      </c>
      <c r="N80">
        <v>0.3018093</v>
      </c>
      <c r="O80">
        <v>9.83</v>
      </c>
      <c r="P80">
        <v>48516</v>
      </c>
      <c r="Q80">
        <v>99</v>
      </c>
      <c r="R80">
        <v>30034.79</v>
      </c>
      <c r="S80">
        <v>26786.25</v>
      </c>
      <c r="T80">
        <v>6.34</v>
      </c>
    </row>
    <row r="81" spans="1:20">
      <c r="A81" t="s">
        <v>54</v>
      </c>
      <c r="B81" t="s">
        <v>46</v>
      </c>
      <c r="C81" t="s">
        <v>10</v>
      </c>
      <c r="D81">
        <v>2011</v>
      </c>
      <c r="E81">
        <v>15</v>
      </c>
      <c r="F81">
        <v>6.4596600000000004</v>
      </c>
      <c r="G81">
        <v>5.9788139999999999</v>
      </c>
      <c r="H81">
        <v>79.559100000000001</v>
      </c>
      <c r="I81">
        <v>6.1444800000000001E-2</v>
      </c>
      <c r="J81">
        <v>0.2339175</v>
      </c>
      <c r="K81">
        <v>0.28044039999999998</v>
      </c>
      <c r="L81">
        <v>0.3126621</v>
      </c>
      <c r="M81">
        <v>0.34488380000000002</v>
      </c>
      <c r="N81">
        <v>0.3914068</v>
      </c>
      <c r="O81">
        <v>9.5399999999999991</v>
      </c>
      <c r="P81">
        <v>17447</v>
      </c>
      <c r="Q81">
        <v>99</v>
      </c>
      <c r="R81">
        <v>11813.59</v>
      </c>
      <c r="S81">
        <v>10934.21</v>
      </c>
      <c r="T81">
        <v>6.65</v>
      </c>
    </row>
    <row r="82" spans="1:20">
      <c r="A82" t="s">
        <v>55</v>
      </c>
      <c r="B82" t="s">
        <v>46</v>
      </c>
      <c r="C82" t="s">
        <v>10</v>
      </c>
      <c r="D82">
        <v>2011</v>
      </c>
      <c r="E82">
        <v>15</v>
      </c>
      <c r="F82">
        <v>5.8091439999999999</v>
      </c>
      <c r="G82">
        <v>5.0464419999999999</v>
      </c>
      <c r="H82">
        <v>78.686599999999999</v>
      </c>
      <c r="I82">
        <v>4.6508800000000003E-2</v>
      </c>
      <c r="J82">
        <v>0.16026209999999999</v>
      </c>
      <c r="K82">
        <v>0.19547629999999999</v>
      </c>
      <c r="L82">
        <v>0.21986559999999999</v>
      </c>
      <c r="M82">
        <v>0.24425479999999999</v>
      </c>
      <c r="N82">
        <v>0.27946900000000002</v>
      </c>
      <c r="O82">
        <v>10</v>
      </c>
      <c r="P82">
        <v>31069</v>
      </c>
      <c r="Q82">
        <v>99</v>
      </c>
      <c r="R82">
        <v>18048.43</v>
      </c>
      <c r="S82">
        <v>15678.79</v>
      </c>
      <c r="T82">
        <v>6.17</v>
      </c>
    </row>
    <row r="83" spans="1:20">
      <c r="A83" t="s">
        <v>53</v>
      </c>
      <c r="B83" t="s">
        <v>46</v>
      </c>
      <c r="C83" t="s">
        <v>10</v>
      </c>
      <c r="D83">
        <v>2011</v>
      </c>
      <c r="E83">
        <v>16</v>
      </c>
      <c r="F83">
        <v>5.8865559999999997</v>
      </c>
      <c r="G83">
        <v>5.2614770000000002</v>
      </c>
      <c r="H83">
        <v>77.377700000000004</v>
      </c>
      <c r="I83">
        <v>3.7743499999999999E-2</v>
      </c>
      <c r="J83">
        <v>0.1832076</v>
      </c>
      <c r="K83">
        <v>0.2117851</v>
      </c>
      <c r="L83">
        <v>0.2315779</v>
      </c>
      <c r="M83">
        <v>0.2513706</v>
      </c>
      <c r="N83">
        <v>0.27994819999999998</v>
      </c>
      <c r="O83">
        <v>9.83</v>
      </c>
      <c r="P83">
        <v>48516</v>
      </c>
      <c r="Q83">
        <v>99</v>
      </c>
      <c r="R83">
        <v>29053.119999999999</v>
      </c>
      <c r="S83">
        <v>25968.04</v>
      </c>
      <c r="T83">
        <v>6.34</v>
      </c>
    </row>
    <row r="84" spans="1:20">
      <c r="A84" t="s">
        <v>54</v>
      </c>
      <c r="B84" t="s">
        <v>46</v>
      </c>
      <c r="C84" t="s">
        <v>10</v>
      </c>
      <c r="D84">
        <v>2011</v>
      </c>
      <c r="E84">
        <v>16</v>
      </c>
      <c r="F84">
        <v>6.3449900000000001</v>
      </c>
      <c r="G84">
        <v>5.8883390000000002</v>
      </c>
      <c r="H84">
        <v>77.914599999999993</v>
      </c>
      <c r="I84">
        <v>6.2478699999999998E-2</v>
      </c>
      <c r="J84">
        <v>0.22114880000000001</v>
      </c>
      <c r="K84">
        <v>0.26845459999999999</v>
      </c>
      <c r="L84">
        <v>0.3012185</v>
      </c>
      <c r="M84">
        <v>0.33398240000000001</v>
      </c>
      <c r="N84">
        <v>0.38128820000000002</v>
      </c>
      <c r="O84">
        <v>9.5399999999999991</v>
      </c>
      <c r="P84">
        <v>17447</v>
      </c>
      <c r="Q84">
        <v>99</v>
      </c>
      <c r="R84">
        <v>11603.88</v>
      </c>
      <c r="S84">
        <v>10768.75</v>
      </c>
      <c r="T84">
        <v>6.65</v>
      </c>
    </row>
    <row r="85" spans="1:20">
      <c r="A85" t="s">
        <v>55</v>
      </c>
      <c r="B85" t="s">
        <v>46</v>
      </c>
      <c r="C85" t="s">
        <v>10</v>
      </c>
      <c r="D85">
        <v>2011</v>
      </c>
      <c r="E85">
        <v>16</v>
      </c>
      <c r="F85">
        <v>5.5550360000000003</v>
      </c>
      <c r="G85">
        <v>4.8307099999999998</v>
      </c>
      <c r="H85">
        <v>77.061099999999996</v>
      </c>
      <c r="I85">
        <v>4.7356799999999998E-2</v>
      </c>
      <c r="J85">
        <v>0.1298358</v>
      </c>
      <c r="K85">
        <v>0.16569210000000001</v>
      </c>
      <c r="L85">
        <v>0.190526</v>
      </c>
      <c r="M85">
        <v>0.21536</v>
      </c>
      <c r="N85">
        <v>0.2512162</v>
      </c>
      <c r="O85">
        <v>10</v>
      </c>
      <c r="P85">
        <v>31069</v>
      </c>
      <c r="Q85">
        <v>99</v>
      </c>
      <c r="R85">
        <v>17258.939999999999</v>
      </c>
      <c r="S85">
        <v>15008.53</v>
      </c>
      <c r="T85">
        <v>6.17</v>
      </c>
    </row>
    <row r="86" spans="1:20">
      <c r="A86" t="s">
        <v>53</v>
      </c>
      <c r="B86" t="s">
        <v>46</v>
      </c>
      <c r="C86" t="s">
        <v>10</v>
      </c>
      <c r="D86">
        <v>2011</v>
      </c>
      <c r="E86">
        <v>17</v>
      </c>
      <c r="F86">
        <v>5.5857070000000002</v>
      </c>
      <c r="G86">
        <v>4.946072</v>
      </c>
      <c r="H86">
        <v>75.072100000000006</v>
      </c>
      <c r="I86">
        <v>3.7851500000000003E-2</v>
      </c>
      <c r="J86">
        <v>0.1668153</v>
      </c>
      <c r="K86">
        <v>0.1954746</v>
      </c>
      <c r="L86">
        <v>0.21532390000000001</v>
      </c>
      <c r="M86">
        <v>0.2351733</v>
      </c>
      <c r="N86">
        <v>0.26383259999999997</v>
      </c>
      <c r="O86">
        <v>9.83</v>
      </c>
      <c r="P86">
        <v>48516</v>
      </c>
      <c r="Q86">
        <v>99</v>
      </c>
      <c r="R86">
        <v>27568.28</v>
      </c>
      <c r="S86">
        <v>24411.35</v>
      </c>
      <c r="T86">
        <v>6.34</v>
      </c>
    </row>
    <row r="87" spans="1:20">
      <c r="A87" t="s">
        <v>54</v>
      </c>
      <c r="B87" t="s">
        <v>46</v>
      </c>
      <c r="C87" t="s">
        <v>10</v>
      </c>
      <c r="D87">
        <v>2011</v>
      </c>
      <c r="E87">
        <v>17</v>
      </c>
      <c r="F87">
        <v>6.1036049999999999</v>
      </c>
      <c r="G87">
        <v>5.6363209999999997</v>
      </c>
      <c r="H87">
        <v>75.543099999999995</v>
      </c>
      <c r="I87">
        <v>6.2681500000000001E-2</v>
      </c>
      <c r="J87">
        <v>0.17756469999999999</v>
      </c>
      <c r="K87">
        <v>0.2250241</v>
      </c>
      <c r="L87">
        <v>0.25789430000000002</v>
      </c>
      <c r="M87">
        <v>0.29076449999999998</v>
      </c>
      <c r="N87">
        <v>0.33822380000000002</v>
      </c>
      <c r="O87">
        <v>9.5399999999999991</v>
      </c>
      <c r="P87">
        <v>17447</v>
      </c>
      <c r="Q87">
        <v>99</v>
      </c>
      <c r="R87">
        <v>11162.43</v>
      </c>
      <c r="S87">
        <v>10307.85</v>
      </c>
      <c r="T87">
        <v>6.65</v>
      </c>
    </row>
    <row r="88" spans="1:20">
      <c r="A88" t="s">
        <v>55</v>
      </c>
      <c r="B88" t="s">
        <v>46</v>
      </c>
      <c r="C88" t="s">
        <v>10</v>
      </c>
      <c r="D88">
        <v>2011</v>
      </c>
      <c r="E88">
        <v>17</v>
      </c>
      <c r="F88">
        <v>5.2159250000000004</v>
      </c>
      <c r="G88">
        <v>4.4747329999999996</v>
      </c>
      <c r="H88">
        <v>74.794499999999999</v>
      </c>
      <c r="I88">
        <v>4.7481200000000001E-2</v>
      </c>
      <c r="J88">
        <v>0.12937979999999999</v>
      </c>
      <c r="K88">
        <v>0.16533020000000001</v>
      </c>
      <c r="L88">
        <v>0.19022939999999999</v>
      </c>
      <c r="M88">
        <v>0.2151286</v>
      </c>
      <c r="N88">
        <v>0.2510791</v>
      </c>
      <c r="O88">
        <v>10</v>
      </c>
      <c r="P88">
        <v>31069</v>
      </c>
      <c r="Q88">
        <v>99</v>
      </c>
      <c r="R88">
        <v>16205.36</v>
      </c>
      <c r="S88">
        <v>13902.55</v>
      </c>
      <c r="T88">
        <v>6.17</v>
      </c>
    </row>
    <row r="89" spans="1:20">
      <c r="A89" t="s">
        <v>53</v>
      </c>
      <c r="B89" t="s">
        <v>46</v>
      </c>
      <c r="C89" t="s">
        <v>10</v>
      </c>
      <c r="D89">
        <v>2011</v>
      </c>
      <c r="E89">
        <v>18</v>
      </c>
      <c r="F89">
        <v>4.7363840000000001</v>
      </c>
      <c r="G89">
        <v>4.1232009999999999</v>
      </c>
      <c r="H89">
        <v>73.791200000000003</v>
      </c>
      <c r="I89">
        <v>3.7115099999999998E-2</v>
      </c>
      <c r="J89">
        <v>4.1502400000000002E-2</v>
      </c>
      <c r="K89">
        <v>6.9604100000000002E-2</v>
      </c>
      <c r="L89">
        <v>8.9067199999999999E-2</v>
      </c>
      <c r="M89">
        <v>0.1085304</v>
      </c>
      <c r="N89">
        <v>0.13663210000000001</v>
      </c>
      <c r="O89">
        <v>9.83</v>
      </c>
      <c r="P89">
        <v>48516</v>
      </c>
      <c r="Q89">
        <v>99</v>
      </c>
      <c r="R89">
        <v>23376.44</v>
      </c>
      <c r="S89">
        <v>20350.07</v>
      </c>
      <c r="T89">
        <v>6.34</v>
      </c>
    </row>
    <row r="90" spans="1:20">
      <c r="A90" t="s">
        <v>54</v>
      </c>
      <c r="B90" t="s">
        <v>46</v>
      </c>
      <c r="C90" t="s">
        <v>10</v>
      </c>
      <c r="D90">
        <v>2011</v>
      </c>
      <c r="E90">
        <v>18</v>
      </c>
      <c r="F90">
        <v>5.1466050000000001</v>
      </c>
      <c r="G90">
        <v>4.6986439999999998</v>
      </c>
      <c r="H90">
        <v>74.128900000000002</v>
      </c>
      <c r="I90">
        <v>6.1650700000000003E-2</v>
      </c>
      <c r="J90">
        <v>4.4323000000000001E-2</v>
      </c>
      <c r="K90">
        <v>9.1001899999999997E-2</v>
      </c>
      <c r="L90">
        <v>0.1233315</v>
      </c>
      <c r="M90">
        <v>0.1556612</v>
      </c>
      <c r="N90">
        <v>0.20234009999999999</v>
      </c>
      <c r="O90">
        <v>9.5399999999999991</v>
      </c>
      <c r="P90">
        <v>17447</v>
      </c>
      <c r="Q90">
        <v>99</v>
      </c>
      <c r="R90">
        <v>9412.2440000000006</v>
      </c>
      <c r="S90">
        <v>8593.0030000000006</v>
      </c>
      <c r="T90">
        <v>6.65</v>
      </c>
    </row>
    <row r="91" spans="1:20">
      <c r="A91" t="s">
        <v>55</v>
      </c>
      <c r="B91" t="s">
        <v>46</v>
      </c>
      <c r="C91" t="s">
        <v>10</v>
      </c>
      <c r="D91">
        <v>2011</v>
      </c>
      <c r="E91">
        <v>18</v>
      </c>
      <c r="F91">
        <v>4.4420960000000003</v>
      </c>
      <c r="G91">
        <v>3.7315550000000002</v>
      </c>
      <c r="H91">
        <v>73.592200000000005</v>
      </c>
      <c r="I91">
        <v>4.6470600000000001E-2</v>
      </c>
      <c r="J91">
        <v>9.3147999999999998E-3</v>
      </c>
      <c r="K91">
        <v>4.4500100000000001E-2</v>
      </c>
      <c r="L91">
        <v>6.8869399999999997E-2</v>
      </c>
      <c r="M91">
        <v>9.3238600000000005E-2</v>
      </c>
      <c r="N91">
        <v>0.12842390000000001</v>
      </c>
      <c r="O91">
        <v>10</v>
      </c>
      <c r="P91">
        <v>31069</v>
      </c>
      <c r="Q91">
        <v>99</v>
      </c>
      <c r="R91">
        <v>13801.15</v>
      </c>
      <c r="S91">
        <v>11593.57</v>
      </c>
      <c r="T91">
        <v>6.17</v>
      </c>
    </row>
    <row r="92" spans="1:20">
      <c r="A92" t="s">
        <v>53</v>
      </c>
      <c r="B92" t="s">
        <v>45</v>
      </c>
      <c r="C92" t="s">
        <v>9</v>
      </c>
      <c r="D92">
        <v>2011</v>
      </c>
      <c r="E92">
        <v>14</v>
      </c>
      <c r="F92">
        <v>7.0016160000000003</v>
      </c>
      <c r="G92">
        <v>6.196275</v>
      </c>
      <c r="H92">
        <v>88.206500000000005</v>
      </c>
      <c r="I92">
        <v>4.0090500000000001E-2</v>
      </c>
      <c r="J92">
        <v>0.30690790000000001</v>
      </c>
      <c r="K92">
        <v>0.33726240000000002</v>
      </c>
      <c r="L92">
        <v>0.35828589999999999</v>
      </c>
      <c r="M92">
        <v>0.37930940000000002</v>
      </c>
      <c r="N92">
        <v>0.40966390000000003</v>
      </c>
      <c r="O92">
        <v>9.83</v>
      </c>
      <c r="P92">
        <v>48516</v>
      </c>
      <c r="Q92">
        <v>99</v>
      </c>
      <c r="R92">
        <v>34556.5</v>
      </c>
      <c r="S92">
        <v>30581.74</v>
      </c>
      <c r="T92">
        <v>6.34</v>
      </c>
    </row>
    <row r="93" spans="1:20">
      <c r="A93" t="s">
        <v>54</v>
      </c>
      <c r="B93" t="s">
        <v>45</v>
      </c>
      <c r="C93" t="s">
        <v>9</v>
      </c>
      <c r="D93">
        <v>2011</v>
      </c>
      <c r="E93">
        <v>14</v>
      </c>
      <c r="F93">
        <v>7.463006</v>
      </c>
      <c r="G93">
        <v>6.8619209999999997</v>
      </c>
      <c r="H93">
        <v>88.656000000000006</v>
      </c>
      <c r="I93">
        <v>6.7935499999999996E-2</v>
      </c>
      <c r="J93">
        <v>0.33154240000000001</v>
      </c>
      <c r="K93">
        <v>0.38297989999999998</v>
      </c>
      <c r="L93">
        <v>0.41860530000000001</v>
      </c>
      <c r="M93">
        <v>0.45423079999999999</v>
      </c>
      <c r="N93">
        <v>0.50566820000000001</v>
      </c>
      <c r="O93">
        <v>9.5399999999999991</v>
      </c>
      <c r="P93">
        <v>17447</v>
      </c>
      <c r="Q93">
        <v>99</v>
      </c>
      <c r="R93">
        <v>13648.54</v>
      </c>
      <c r="S93">
        <v>12549.26</v>
      </c>
      <c r="T93">
        <v>6.65</v>
      </c>
    </row>
    <row r="94" spans="1:20">
      <c r="A94" t="s">
        <v>55</v>
      </c>
      <c r="B94" t="s">
        <v>45</v>
      </c>
      <c r="C94" t="s">
        <v>9</v>
      </c>
      <c r="D94">
        <v>2011</v>
      </c>
      <c r="E94">
        <v>14</v>
      </c>
      <c r="F94">
        <v>6.6631600000000004</v>
      </c>
      <c r="G94">
        <v>5.7374669999999997</v>
      </c>
      <c r="H94">
        <v>87.941500000000005</v>
      </c>
      <c r="I94">
        <v>4.9567100000000003E-2</v>
      </c>
      <c r="J94">
        <v>0.25920539999999997</v>
      </c>
      <c r="K94">
        <v>0.29673519999999998</v>
      </c>
      <c r="L94">
        <v>0.32272820000000002</v>
      </c>
      <c r="M94">
        <v>0.34872110000000001</v>
      </c>
      <c r="N94">
        <v>0.38625090000000001</v>
      </c>
      <c r="O94">
        <v>10</v>
      </c>
      <c r="P94">
        <v>31069</v>
      </c>
      <c r="Q94">
        <v>99</v>
      </c>
      <c r="R94">
        <v>20701.77</v>
      </c>
      <c r="S94">
        <v>17825.740000000002</v>
      </c>
      <c r="T94">
        <v>6.17</v>
      </c>
    </row>
    <row r="95" spans="1:20">
      <c r="A95" t="s">
        <v>53</v>
      </c>
      <c r="B95" t="s">
        <v>45</v>
      </c>
      <c r="C95" t="s">
        <v>9</v>
      </c>
      <c r="D95">
        <v>2011</v>
      </c>
      <c r="E95">
        <v>15</v>
      </c>
      <c r="F95">
        <v>7.3578999999999999</v>
      </c>
      <c r="G95">
        <v>6.4509829999999999</v>
      </c>
      <c r="H95">
        <v>87.197199999999995</v>
      </c>
      <c r="I95">
        <v>4.09372E-2</v>
      </c>
      <c r="J95">
        <v>0.66224130000000003</v>
      </c>
      <c r="K95">
        <v>0.69323699999999999</v>
      </c>
      <c r="L95">
        <v>0.71470449999999996</v>
      </c>
      <c r="M95">
        <v>0.73617200000000005</v>
      </c>
      <c r="N95">
        <v>0.76716770000000001</v>
      </c>
      <c r="O95">
        <v>9.83</v>
      </c>
      <c r="P95">
        <v>48516</v>
      </c>
      <c r="Q95">
        <v>99</v>
      </c>
      <c r="R95">
        <v>36314.94</v>
      </c>
      <c r="S95">
        <v>31838.85</v>
      </c>
      <c r="T95">
        <v>6.34</v>
      </c>
    </row>
    <row r="96" spans="1:20">
      <c r="A96" t="s">
        <v>54</v>
      </c>
      <c r="B96" t="s">
        <v>45</v>
      </c>
      <c r="C96" t="s">
        <v>9</v>
      </c>
      <c r="D96">
        <v>2011</v>
      </c>
      <c r="E96">
        <v>15</v>
      </c>
      <c r="F96">
        <v>7.829237</v>
      </c>
      <c r="G96">
        <v>7.1523370000000002</v>
      </c>
      <c r="H96">
        <v>87.700199999999995</v>
      </c>
      <c r="I96">
        <v>6.8024500000000002E-2</v>
      </c>
      <c r="J96">
        <v>0.72026100000000004</v>
      </c>
      <c r="K96">
        <v>0.77176579999999995</v>
      </c>
      <c r="L96">
        <v>0.80743790000000004</v>
      </c>
      <c r="M96">
        <v>0.84311000000000003</v>
      </c>
      <c r="N96">
        <v>0.89461480000000004</v>
      </c>
      <c r="O96">
        <v>9.5399999999999991</v>
      </c>
      <c r="P96">
        <v>17447</v>
      </c>
      <c r="Q96">
        <v>99</v>
      </c>
      <c r="R96">
        <v>14318.31</v>
      </c>
      <c r="S96">
        <v>13080.38</v>
      </c>
      <c r="T96">
        <v>6.65</v>
      </c>
    </row>
    <row r="97" spans="1:20">
      <c r="A97" t="s">
        <v>55</v>
      </c>
      <c r="B97" t="s">
        <v>45</v>
      </c>
      <c r="C97" t="s">
        <v>9</v>
      </c>
      <c r="D97">
        <v>2011</v>
      </c>
      <c r="E97">
        <v>15</v>
      </c>
      <c r="F97">
        <v>7.0112350000000001</v>
      </c>
      <c r="G97">
        <v>5.9687859999999997</v>
      </c>
      <c r="H97">
        <v>86.900599999999997</v>
      </c>
      <c r="I97">
        <v>5.12448E-2</v>
      </c>
      <c r="J97">
        <v>0.59436699999999998</v>
      </c>
      <c r="K97">
        <v>0.63316709999999998</v>
      </c>
      <c r="L97">
        <v>0.66003990000000001</v>
      </c>
      <c r="M97">
        <v>0.68691270000000004</v>
      </c>
      <c r="N97">
        <v>0.72571280000000005</v>
      </c>
      <c r="O97">
        <v>10</v>
      </c>
      <c r="P97">
        <v>31069</v>
      </c>
      <c r="Q97">
        <v>99</v>
      </c>
      <c r="R97">
        <v>21783.21</v>
      </c>
      <c r="S97">
        <v>18544.419999999998</v>
      </c>
      <c r="T97">
        <v>6.17</v>
      </c>
    </row>
    <row r="98" spans="1:20">
      <c r="A98" t="s">
        <v>53</v>
      </c>
      <c r="B98" t="s">
        <v>45</v>
      </c>
      <c r="C98" t="s">
        <v>9</v>
      </c>
      <c r="D98">
        <v>2011</v>
      </c>
      <c r="E98">
        <v>16</v>
      </c>
      <c r="F98">
        <v>7.1643590000000001</v>
      </c>
      <c r="G98">
        <v>6.3030749999999998</v>
      </c>
      <c r="H98">
        <v>85.523099999999999</v>
      </c>
      <c r="I98">
        <v>4.3387099999999998E-2</v>
      </c>
      <c r="J98">
        <v>0.6125659</v>
      </c>
      <c r="K98">
        <v>0.64541660000000001</v>
      </c>
      <c r="L98">
        <v>0.66816880000000001</v>
      </c>
      <c r="M98">
        <v>0.69092100000000001</v>
      </c>
      <c r="N98">
        <v>0.72377159999999996</v>
      </c>
      <c r="O98">
        <v>9.83</v>
      </c>
      <c r="P98">
        <v>48516</v>
      </c>
      <c r="Q98">
        <v>99</v>
      </c>
      <c r="R98">
        <v>35359.72</v>
      </c>
      <c r="S98">
        <v>31108.85</v>
      </c>
      <c r="T98">
        <v>6.34</v>
      </c>
    </row>
    <row r="99" spans="1:20">
      <c r="A99" t="s">
        <v>54</v>
      </c>
      <c r="B99" t="s">
        <v>45</v>
      </c>
      <c r="C99" t="s">
        <v>9</v>
      </c>
      <c r="D99">
        <v>2011</v>
      </c>
      <c r="E99">
        <v>16</v>
      </c>
      <c r="F99">
        <v>7.6467660000000004</v>
      </c>
      <c r="G99">
        <v>7.0039259999999999</v>
      </c>
      <c r="H99">
        <v>85.885599999999997</v>
      </c>
      <c r="I99">
        <v>7.0636900000000002E-2</v>
      </c>
      <c r="J99">
        <v>0.72752550000000005</v>
      </c>
      <c r="K99">
        <v>0.78100840000000005</v>
      </c>
      <c r="L99">
        <v>0.81805039999999996</v>
      </c>
      <c r="M99">
        <v>0.85509239999999997</v>
      </c>
      <c r="N99">
        <v>0.90857520000000003</v>
      </c>
      <c r="O99">
        <v>9.5399999999999991</v>
      </c>
      <c r="P99">
        <v>17447</v>
      </c>
      <c r="Q99">
        <v>99</v>
      </c>
      <c r="R99">
        <v>13984.6</v>
      </c>
      <c r="S99">
        <v>12808.96</v>
      </c>
      <c r="T99">
        <v>6.65</v>
      </c>
    </row>
    <row r="100" spans="1:20">
      <c r="A100" t="s">
        <v>55</v>
      </c>
      <c r="B100" t="s">
        <v>45</v>
      </c>
      <c r="C100" t="s">
        <v>9</v>
      </c>
      <c r="D100">
        <v>2011</v>
      </c>
      <c r="E100">
        <v>16</v>
      </c>
      <c r="F100">
        <v>6.8111819999999996</v>
      </c>
      <c r="G100">
        <v>5.8211849999999998</v>
      </c>
      <c r="H100">
        <v>85.309299999999993</v>
      </c>
      <c r="I100">
        <v>5.4973500000000002E-2</v>
      </c>
      <c r="J100">
        <v>0.50936499999999996</v>
      </c>
      <c r="K100">
        <v>0.55098820000000004</v>
      </c>
      <c r="L100">
        <v>0.57981629999999995</v>
      </c>
      <c r="M100">
        <v>0.60864450000000003</v>
      </c>
      <c r="N100">
        <v>0.6502677</v>
      </c>
      <c r="O100">
        <v>10</v>
      </c>
      <c r="P100">
        <v>31069</v>
      </c>
      <c r="Q100">
        <v>99</v>
      </c>
      <c r="R100">
        <v>21161.66</v>
      </c>
      <c r="S100">
        <v>18085.84</v>
      </c>
      <c r="T100">
        <v>6.17</v>
      </c>
    </row>
    <row r="101" spans="1:20">
      <c r="A101" t="s">
        <v>53</v>
      </c>
      <c r="B101" t="s">
        <v>45</v>
      </c>
      <c r="C101" t="s">
        <v>9</v>
      </c>
      <c r="D101">
        <v>2011</v>
      </c>
      <c r="E101">
        <v>17</v>
      </c>
      <c r="F101">
        <v>6.9162739999999996</v>
      </c>
      <c r="G101">
        <v>6.0349339999999998</v>
      </c>
      <c r="H101">
        <v>83.315399999999997</v>
      </c>
      <c r="I101">
        <v>4.6533600000000001E-2</v>
      </c>
      <c r="J101">
        <v>0.56967199999999996</v>
      </c>
      <c r="K101">
        <v>0.60490500000000003</v>
      </c>
      <c r="L101">
        <v>0.62930730000000001</v>
      </c>
      <c r="M101">
        <v>0.65370950000000005</v>
      </c>
      <c r="N101">
        <v>0.68894250000000001</v>
      </c>
      <c r="O101">
        <v>9.83</v>
      </c>
      <c r="P101">
        <v>48516</v>
      </c>
      <c r="Q101">
        <v>99</v>
      </c>
      <c r="R101">
        <v>34135.29</v>
      </c>
      <c r="S101">
        <v>29785.439999999999</v>
      </c>
      <c r="T101">
        <v>6.34</v>
      </c>
    </row>
    <row r="102" spans="1:20">
      <c r="A102" t="s">
        <v>54</v>
      </c>
      <c r="B102" t="s">
        <v>45</v>
      </c>
      <c r="C102" t="s">
        <v>9</v>
      </c>
      <c r="D102">
        <v>2011</v>
      </c>
      <c r="E102">
        <v>17</v>
      </c>
      <c r="F102">
        <v>7.314063</v>
      </c>
      <c r="G102">
        <v>6.6562539999999997</v>
      </c>
      <c r="H102">
        <v>83.685000000000002</v>
      </c>
      <c r="I102">
        <v>7.4276800000000004E-2</v>
      </c>
      <c r="J102">
        <v>0.62935640000000004</v>
      </c>
      <c r="K102">
        <v>0.68559519999999996</v>
      </c>
      <c r="L102">
        <v>0.72454600000000002</v>
      </c>
      <c r="M102">
        <v>0.76349679999999998</v>
      </c>
      <c r="N102">
        <v>0.81973549999999995</v>
      </c>
      <c r="O102">
        <v>9.5399999999999991</v>
      </c>
      <c r="P102">
        <v>17447</v>
      </c>
      <c r="Q102">
        <v>99</v>
      </c>
      <c r="R102">
        <v>13376.15</v>
      </c>
      <c r="S102">
        <v>12173.13</v>
      </c>
      <c r="T102">
        <v>6.65</v>
      </c>
    </row>
    <row r="103" spans="1:20">
      <c r="A103" t="s">
        <v>55</v>
      </c>
      <c r="B103" t="s">
        <v>45</v>
      </c>
      <c r="C103" t="s">
        <v>9</v>
      </c>
      <c r="D103">
        <v>2011</v>
      </c>
      <c r="E103">
        <v>17</v>
      </c>
      <c r="F103">
        <v>6.6205550000000004</v>
      </c>
      <c r="G103">
        <v>5.6075059999999999</v>
      </c>
      <c r="H103">
        <v>83.0976</v>
      </c>
      <c r="I103">
        <v>5.9612199999999997E-2</v>
      </c>
      <c r="J103">
        <v>0.4967703</v>
      </c>
      <c r="K103">
        <v>0.54190570000000005</v>
      </c>
      <c r="L103">
        <v>0.57316639999999996</v>
      </c>
      <c r="M103">
        <v>0.60442700000000005</v>
      </c>
      <c r="N103">
        <v>0.64956250000000004</v>
      </c>
      <c r="O103">
        <v>10</v>
      </c>
      <c r="P103">
        <v>31069</v>
      </c>
      <c r="Q103">
        <v>99</v>
      </c>
      <c r="R103">
        <v>20569.400000000001</v>
      </c>
      <c r="S103">
        <v>17421.96</v>
      </c>
      <c r="T103">
        <v>6.17</v>
      </c>
    </row>
    <row r="104" spans="1:20">
      <c r="A104" t="s">
        <v>53</v>
      </c>
      <c r="B104" t="s">
        <v>45</v>
      </c>
      <c r="C104" t="s">
        <v>9</v>
      </c>
      <c r="D104">
        <v>2011</v>
      </c>
      <c r="E104">
        <v>18</v>
      </c>
      <c r="F104">
        <v>5.8648809999999996</v>
      </c>
      <c r="G104">
        <v>5.0199889999999998</v>
      </c>
      <c r="H104">
        <v>82.8065</v>
      </c>
      <c r="I104">
        <v>4.6735800000000001E-2</v>
      </c>
      <c r="J104">
        <v>0.2236023</v>
      </c>
      <c r="K104">
        <v>0.25898840000000001</v>
      </c>
      <c r="L104">
        <v>0.28349659999999999</v>
      </c>
      <c r="M104">
        <v>0.30800490000000003</v>
      </c>
      <c r="N104">
        <v>0.3433909</v>
      </c>
      <c r="O104">
        <v>9.83</v>
      </c>
      <c r="P104">
        <v>48516</v>
      </c>
      <c r="Q104">
        <v>99</v>
      </c>
      <c r="R104">
        <v>28946.14</v>
      </c>
      <c r="S104">
        <v>24776.17</v>
      </c>
      <c r="T104">
        <v>6.34</v>
      </c>
    </row>
    <row r="105" spans="1:20">
      <c r="A105" t="s">
        <v>54</v>
      </c>
      <c r="B105" t="s">
        <v>45</v>
      </c>
      <c r="C105" t="s">
        <v>9</v>
      </c>
      <c r="D105">
        <v>2011</v>
      </c>
      <c r="E105">
        <v>18</v>
      </c>
      <c r="F105">
        <v>6.2874109999999996</v>
      </c>
      <c r="G105">
        <v>5.6568059999999996</v>
      </c>
      <c r="H105">
        <v>82.995400000000004</v>
      </c>
      <c r="I105">
        <v>7.6466400000000004E-2</v>
      </c>
      <c r="J105">
        <v>0.23002439999999999</v>
      </c>
      <c r="K105">
        <v>0.28792109999999999</v>
      </c>
      <c r="L105">
        <v>0.32802009999999998</v>
      </c>
      <c r="M105">
        <v>0.36811909999999998</v>
      </c>
      <c r="N105">
        <v>0.4260157</v>
      </c>
      <c r="O105">
        <v>9.5399999999999991</v>
      </c>
      <c r="P105">
        <v>17447</v>
      </c>
      <c r="Q105">
        <v>99</v>
      </c>
      <c r="R105">
        <v>11498.58</v>
      </c>
      <c r="S105">
        <v>10345.31</v>
      </c>
      <c r="T105">
        <v>6.65</v>
      </c>
    </row>
    <row r="106" spans="1:20">
      <c r="A106" t="s">
        <v>55</v>
      </c>
      <c r="B106" t="s">
        <v>45</v>
      </c>
      <c r="C106" t="s">
        <v>9</v>
      </c>
      <c r="D106">
        <v>2011</v>
      </c>
      <c r="E106">
        <v>18</v>
      </c>
      <c r="F106">
        <v>5.5573689999999996</v>
      </c>
      <c r="G106">
        <v>4.5862129999999999</v>
      </c>
      <c r="H106">
        <v>82.695099999999996</v>
      </c>
      <c r="I106">
        <v>5.9047099999999998E-2</v>
      </c>
      <c r="J106">
        <v>0.18157960000000001</v>
      </c>
      <c r="K106">
        <v>0.22628719999999999</v>
      </c>
      <c r="L106">
        <v>0.25725150000000002</v>
      </c>
      <c r="M106">
        <v>0.28821580000000002</v>
      </c>
      <c r="N106">
        <v>0.33292339999999998</v>
      </c>
      <c r="O106">
        <v>10</v>
      </c>
      <c r="P106">
        <v>31069</v>
      </c>
      <c r="Q106">
        <v>99</v>
      </c>
      <c r="R106">
        <v>17266.189999999999</v>
      </c>
      <c r="S106">
        <v>14248.91</v>
      </c>
      <c r="T106">
        <v>6.17</v>
      </c>
    </row>
    <row r="107" spans="1:20">
      <c r="A107" t="s">
        <v>53</v>
      </c>
      <c r="B107" t="s">
        <v>46</v>
      </c>
      <c r="C107" t="s">
        <v>9</v>
      </c>
      <c r="D107">
        <v>2011</v>
      </c>
      <c r="E107">
        <v>14</v>
      </c>
      <c r="F107">
        <v>6.7030430000000001</v>
      </c>
      <c r="G107">
        <v>6.1265340000000004</v>
      </c>
      <c r="H107">
        <v>84.323300000000003</v>
      </c>
      <c r="I107">
        <v>3.7792199999999998E-2</v>
      </c>
      <c r="J107">
        <v>0.23834820000000001</v>
      </c>
      <c r="K107">
        <v>0.26696259999999999</v>
      </c>
      <c r="L107">
        <v>0.2867808</v>
      </c>
      <c r="M107">
        <v>0.30659910000000001</v>
      </c>
      <c r="N107">
        <v>0.3352135</v>
      </c>
      <c r="O107">
        <v>9.83</v>
      </c>
      <c r="P107">
        <v>48516</v>
      </c>
      <c r="Q107">
        <v>99</v>
      </c>
      <c r="R107">
        <v>33082.89</v>
      </c>
      <c r="S107">
        <v>30237.53</v>
      </c>
      <c r="T107">
        <v>6.34</v>
      </c>
    </row>
    <row r="108" spans="1:20">
      <c r="A108" t="s">
        <v>54</v>
      </c>
      <c r="B108" t="s">
        <v>46</v>
      </c>
      <c r="C108" t="s">
        <v>9</v>
      </c>
      <c r="D108">
        <v>2011</v>
      </c>
      <c r="E108">
        <v>14</v>
      </c>
      <c r="F108">
        <v>7.1747059999999996</v>
      </c>
      <c r="G108">
        <v>6.7546039999999996</v>
      </c>
      <c r="H108">
        <v>85.0976</v>
      </c>
      <c r="I108">
        <v>6.3275999999999999E-2</v>
      </c>
      <c r="J108">
        <v>0.27218239999999999</v>
      </c>
      <c r="K108">
        <v>0.32009189999999998</v>
      </c>
      <c r="L108">
        <v>0.35327389999999997</v>
      </c>
      <c r="M108">
        <v>0.38645580000000002</v>
      </c>
      <c r="N108">
        <v>0.43436530000000001</v>
      </c>
      <c r="O108">
        <v>9.5399999999999991</v>
      </c>
      <c r="P108">
        <v>17447</v>
      </c>
      <c r="Q108">
        <v>99</v>
      </c>
      <c r="R108">
        <v>13121.29</v>
      </c>
      <c r="S108">
        <v>12353</v>
      </c>
      <c r="T108">
        <v>6.65</v>
      </c>
    </row>
    <row r="109" spans="1:20">
      <c r="A109" t="s">
        <v>55</v>
      </c>
      <c r="B109" t="s">
        <v>46</v>
      </c>
      <c r="C109" t="s">
        <v>9</v>
      </c>
      <c r="D109">
        <v>2011</v>
      </c>
      <c r="E109">
        <v>14</v>
      </c>
      <c r="F109">
        <v>6.3590770000000001</v>
      </c>
      <c r="G109">
        <v>5.6904050000000002</v>
      </c>
      <c r="H109">
        <v>83.866900000000001</v>
      </c>
      <c r="I109">
        <v>4.7086299999999998E-2</v>
      </c>
      <c r="J109">
        <v>0.18724109999999999</v>
      </c>
      <c r="K109">
        <v>0.22289249999999999</v>
      </c>
      <c r="L109">
        <v>0.24758459999999999</v>
      </c>
      <c r="M109">
        <v>0.27227669999999998</v>
      </c>
      <c r="N109">
        <v>0.30792809999999998</v>
      </c>
      <c r="O109">
        <v>10</v>
      </c>
      <c r="P109">
        <v>31069</v>
      </c>
      <c r="Q109">
        <v>99</v>
      </c>
      <c r="R109">
        <v>19757.02</v>
      </c>
      <c r="S109">
        <v>17679.52</v>
      </c>
      <c r="T109">
        <v>6.17</v>
      </c>
    </row>
    <row r="110" spans="1:20">
      <c r="A110" t="s">
        <v>53</v>
      </c>
      <c r="B110" t="s">
        <v>46</v>
      </c>
      <c r="C110" t="s">
        <v>9</v>
      </c>
      <c r="D110">
        <v>2011</v>
      </c>
      <c r="E110">
        <v>15</v>
      </c>
      <c r="F110">
        <v>6.9397580000000003</v>
      </c>
      <c r="G110">
        <v>6.2905350000000002</v>
      </c>
      <c r="H110">
        <v>84.900999999999996</v>
      </c>
      <c r="I110">
        <v>3.7885299999999997E-2</v>
      </c>
      <c r="J110">
        <v>0.53317550000000002</v>
      </c>
      <c r="K110">
        <v>0.56186040000000004</v>
      </c>
      <c r="L110">
        <v>0.58172749999999995</v>
      </c>
      <c r="M110">
        <v>0.60159459999999998</v>
      </c>
      <c r="N110">
        <v>0.63027949999999999</v>
      </c>
      <c r="O110">
        <v>9.83</v>
      </c>
      <c r="P110">
        <v>48516</v>
      </c>
      <c r="Q110">
        <v>99</v>
      </c>
      <c r="R110">
        <v>34251.199999999997</v>
      </c>
      <c r="S110">
        <v>31046.959999999999</v>
      </c>
      <c r="T110">
        <v>6.34</v>
      </c>
    </row>
    <row r="111" spans="1:20">
      <c r="A111" t="s">
        <v>54</v>
      </c>
      <c r="B111" t="s">
        <v>46</v>
      </c>
      <c r="C111" t="s">
        <v>9</v>
      </c>
      <c r="D111">
        <v>2011</v>
      </c>
      <c r="E111">
        <v>15</v>
      </c>
      <c r="F111">
        <v>7.4272999999999998</v>
      </c>
      <c r="G111">
        <v>6.9542120000000001</v>
      </c>
      <c r="H111">
        <v>85.561400000000006</v>
      </c>
      <c r="I111">
        <v>6.3225199999999995E-2</v>
      </c>
      <c r="J111">
        <v>0.6009099</v>
      </c>
      <c r="K111">
        <v>0.64878089999999999</v>
      </c>
      <c r="L111">
        <v>0.68193630000000005</v>
      </c>
      <c r="M111">
        <v>0.71509160000000005</v>
      </c>
      <c r="N111">
        <v>0.76296260000000005</v>
      </c>
      <c r="O111">
        <v>9.5399999999999991</v>
      </c>
      <c r="P111">
        <v>17447</v>
      </c>
      <c r="Q111">
        <v>99</v>
      </c>
      <c r="R111">
        <v>13583.24</v>
      </c>
      <c r="S111">
        <v>12718.04</v>
      </c>
      <c r="T111">
        <v>6.65</v>
      </c>
    </row>
    <row r="112" spans="1:20">
      <c r="A112" t="s">
        <v>55</v>
      </c>
      <c r="B112" t="s">
        <v>46</v>
      </c>
      <c r="C112" t="s">
        <v>9</v>
      </c>
      <c r="D112">
        <v>2011</v>
      </c>
      <c r="E112">
        <v>15</v>
      </c>
      <c r="F112">
        <v>6.5841620000000001</v>
      </c>
      <c r="G112">
        <v>5.8311520000000003</v>
      </c>
      <c r="H112">
        <v>84.511700000000005</v>
      </c>
      <c r="I112">
        <v>4.72985E-2</v>
      </c>
      <c r="J112">
        <v>0.46204070000000003</v>
      </c>
      <c r="K112">
        <v>0.49785279999999998</v>
      </c>
      <c r="L112">
        <v>0.52265620000000002</v>
      </c>
      <c r="M112">
        <v>0.54745949999999999</v>
      </c>
      <c r="N112">
        <v>0.58327169999999995</v>
      </c>
      <c r="O112">
        <v>10</v>
      </c>
      <c r="P112">
        <v>31069</v>
      </c>
      <c r="Q112">
        <v>99</v>
      </c>
      <c r="R112">
        <v>20456.330000000002</v>
      </c>
      <c r="S112">
        <v>18116.810000000001</v>
      </c>
      <c r="T112">
        <v>6.17</v>
      </c>
    </row>
    <row r="113" spans="1:20">
      <c r="A113" t="s">
        <v>53</v>
      </c>
      <c r="B113" t="s">
        <v>46</v>
      </c>
      <c r="C113" t="s">
        <v>9</v>
      </c>
      <c r="D113">
        <v>2011</v>
      </c>
      <c r="E113">
        <v>16</v>
      </c>
      <c r="F113">
        <v>6.7261920000000002</v>
      </c>
      <c r="G113">
        <v>6.1096360000000001</v>
      </c>
      <c r="H113">
        <v>81.566100000000006</v>
      </c>
      <c r="I113">
        <v>3.9623199999999997E-2</v>
      </c>
      <c r="J113">
        <v>0.48925049999999998</v>
      </c>
      <c r="K113">
        <v>0.51925129999999997</v>
      </c>
      <c r="L113">
        <v>0.5400298</v>
      </c>
      <c r="M113">
        <v>0.56080819999999998</v>
      </c>
      <c r="N113">
        <v>0.59080900000000003</v>
      </c>
      <c r="O113">
        <v>9.83</v>
      </c>
      <c r="P113">
        <v>48516</v>
      </c>
      <c r="Q113">
        <v>99</v>
      </c>
      <c r="R113">
        <v>33197.14</v>
      </c>
      <c r="S113">
        <v>30154.13</v>
      </c>
      <c r="T113">
        <v>6.34</v>
      </c>
    </row>
    <row r="114" spans="1:20">
      <c r="A114" t="s">
        <v>54</v>
      </c>
      <c r="B114" t="s">
        <v>46</v>
      </c>
      <c r="C114" t="s">
        <v>9</v>
      </c>
      <c r="D114">
        <v>2011</v>
      </c>
      <c r="E114">
        <v>16</v>
      </c>
      <c r="F114">
        <v>7.2322959999999998</v>
      </c>
      <c r="G114">
        <v>6.7830120000000003</v>
      </c>
      <c r="H114">
        <v>82.237200000000001</v>
      </c>
      <c r="I114">
        <v>6.4403100000000005E-2</v>
      </c>
      <c r="J114">
        <v>0.59954629999999998</v>
      </c>
      <c r="K114">
        <v>0.64830920000000003</v>
      </c>
      <c r="L114">
        <v>0.68208219999999997</v>
      </c>
      <c r="M114">
        <v>0.71585520000000002</v>
      </c>
      <c r="N114">
        <v>0.76461800000000002</v>
      </c>
      <c r="O114">
        <v>9.5399999999999991</v>
      </c>
      <c r="P114">
        <v>17447</v>
      </c>
      <c r="Q114">
        <v>99</v>
      </c>
      <c r="R114">
        <v>13226.61</v>
      </c>
      <c r="S114">
        <v>12404.95</v>
      </c>
      <c r="T114">
        <v>6.65</v>
      </c>
    </row>
    <row r="115" spans="1:20">
      <c r="A115" t="s">
        <v>55</v>
      </c>
      <c r="B115" t="s">
        <v>46</v>
      </c>
      <c r="C115" t="s">
        <v>9</v>
      </c>
      <c r="D115">
        <v>2011</v>
      </c>
      <c r="E115">
        <v>16</v>
      </c>
      <c r="F115">
        <v>6.3591850000000001</v>
      </c>
      <c r="G115">
        <v>5.6440640000000002</v>
      </c>
      <c r="H115">
        <v>81.170400000000001</v>
      </c>
      <c r="I115">
        <v>5.0251700000000003E-2</v>
      </c>
      <c r="J115">
        <v>0.39189269999999998</v>
      </c>
      <c r="K115">
        <v>0.42994080000000001</v>
      </c>
      <c r="L115">
        <v>0.4562929</v>
      </c>
      <c r="M115">
        <v>0.48264489999999999</v>
      </c>
      <c r="N115">
        <v>0.52069299999999996</v>
      </c>
      <c r="O115">
        <v>10</v>
      </c>
      <c r="P115">
        <v>31069</v>
      </c>
      <c r="Q115">
        <v>99</v>
      </c>
      <c r="R115">
        <v>19757.349999999999</v>
      </c>
      <c r="S115">
        <v>17535.54</v>
      </c>
      <c r="T115">
        <v>6.17</v>
      </c>
    </row>
    <row r="116" spans="1:20">
      <c r="A116" t="s">
        <v>53</v>
      </c>
      <c r="B116" t="s">
        <v>46</v>
      </c>
      <c r="C116" t="s">
        <v>9</v>
      </c>
      <c r="D116">
        <v>2011</v>
      </c>
      <c r="E116">
        <v>17</v>
      </c>
      <c r="F116">
        <v>6.4344869999999998</v>
      </c>
      <c r="G116">
        <v>5.8035750000000004</v>
      </c>
      <c r="H116">
        <v>78.704899999999995</v>
      </c>
      <c r="I116">
        <v>3.9744500000000002E-2</v>
      </c>
      <c r="J116">
        <v>0.43902960000000002</v>
      </c>
      <c r="K116">
        <v>0.46912219999999999</v>
      </c>
      <c r="L116">
        <v>0.48996420000000002</v>
      </c>
      <c r="M116">
        <v>0.51080630000000005</v>
      </c>
      <c r="N116">
        <v>0.54089889999999996</v>
      </c>
      <c r="O116">
        <v>9.83</v>
      </c>
      <c r="P116">
        <v>48516</v>
      </c>
      <c r="Q116">
        <v>99</v>
      </c>
      <c r="R116">
        <v>31757.439999999999</v>
      </c>
      <c r="S116">
        <v>28643.56</v>
      </c>
      <c r="T116">
        <v>6.34</v>
      </c>
    </row>
    <row r="117" spans="1:20">
      <c r="A117" t="s">
        <v>54</v>
      </c>
      <c r="B117" t="s">
        <v>46</v>
      </c>
      <c r="C117" t="s">
        <v>9</v>
      </c>
      <c r="D117">
        <v>2011</v>
      </c>
      <c r="E117">
        <v>17</v>
      </c>
      <c r="F117">
        <v>6.8570609999999999</v>
      </c>
      <c r="G117">
        <v>6.3973149999999999</v>
      </c>
      <c r="H117">
        <v>79.258600000000001</v>
      </c>
      <c r="I117">
        <v>6.5631700000000001E-2</v>
      </c>
      <c r="J117">
        <v>0.49964940000000002</v>
      </c>
      <c r="K117">
        <v>0.54934249999999996</v>
      </c>
      <c r="L117">
        <v>0.58375980000000005</v>
      </c>
      <c r="M117">
        <v>0.61817710000000003</v>
      </c>
      <c r="N117">
        <v>0.66787019999999997</v>
      </c>
      <c r="O117">
        <v>9.5399999999999991</v>
      </c>
      <c r="P117">
        <v>17447</v>
      </c>
      <c r="Q117">
        <v>99</v>
      </c>
      <c r="R117">
        <v>12540.37</v>
      </c>
      <c r="S117">
        <v>11699.58</v>
      </c>
      <c r="T117">
        <v>6.65</v>
      </c>
    </row>
    <row r="118" spans="1:20">
      <c r="A118" t="s">
        <v>55</v>
      </c>
      <c r="B118" t="s">
        <v>46</v>
      </c>
      <c r="C118" t="s">
        <v>9</v>
      </c>
      <c r="D118">
        <v>2011</v>
      </c>
      <c r="E118">
        <v>17</v>
      </c>
      <c r="F118">
        <v>6.1244100000000001</v>
      </c>
      <c r="G118">
        <v>5.3926369999999997</v>
      </c>
      <c r="H118">
        <v>78.378600000000006</v>
      </c>
      <c r="I118">
        <v>4.9940400000000003E-2</v>
      </c>
      <c r="J118">
        <v>0.37067309999999998</v>
      </c>
      <c r="K118">
        <v>0.4084855</v>
      </c>
      <c r="L118">
        <v>0.43467430000000001</v>
      </c>
      <c r="M118">
        <v>0.46086300000000002</v>
      </c>
      <c r="N118">
        <v>0.49867539999999999</v>
      </c>
      <c r="O118">
        <v>10</v>
      </c>
      <c r="P118">
        <v>31069</v>
      </c>
      <c r="Q118">
        <v>99</v>
      </c>
      <c r="R118">
        <v>19027.93</v>
      </c>
      <c r="S118">
        <v>16754.38</v>
      </c>
      <c r="T118">
        <v>6.17</v>
      </c>
    </row>
    <row r="119" spans="1:20">
      <c r="A119" t="s">
        <v>53</v>
      </c>
      <c r="B119" t="s">
        <v>46</v>
      </c>
      <c r="C119" t="s">
        <v>9</v>
      </c>
      <c r="D119">
        <v>2011</v>
      </c>
      <c r="E119">
        <v>18</v>
      </c>
      <c r="F119">
        <v>5.3856330000000003</v>
      </c>
      <c r="G119">
        <v>4.7808109999999999</v>
      </c>
      <c r="H119">
        <v>76.927000000000007</v>
      </c>
      <c r="I119">
        <v>4.0140799999999997E-2</v>
      </c>
      <c r="J119">
        <v>0.15799050000000001</v>
      </c>
      <c r="K119">
        <v>0.1883832</v>
      </c>
      <c r="L119">
        <v>0.20943310000000001</v>
      </c>
      <c r="M119">
        <v>0.23048299999999999</v>
      </c>
      <c r="N119">
        <v>0.26087559999999999</v>
      </c>
      <c r="O119">
        <v>9.83</v>
      </c>
      <c r="P119">
        <v>48516</v>
      </c>
      <c r="Q119">
        <v>99</v>
      </c>
      <c r="R119">
        <v>26580.81</v>
      </c>
      <c r="S119">
        <v>23595.71</v>
      </c>
      <c r="T119">
        <v>6.34</v>
      </c>
    </row>
    <row r="120" spans="1:20">
      <c r="A120" t="s">
        <v>54</v>
      </c>
      <c r="B120" t="s">
        <v>46</v>
      </c>
      <c r="C120" t="s">
        <v>9</v>
      </c>
      <c r="D120">
        <v>2011</v>
      </c>
      <c r="E120">
        <v>18</v>
      </c>
      <c r="F120">
        <v>5.8193149999999996</v>
      </c>
      <c r="G120">
        <v>5.3785819999999998</v>
      </c>
      <c r="H120">
        <v>77.406599999999997</v>
      </c>
      <c r="I120">
        <v>6.5659400000000007E-2</v>
      </c>
      <c r="J120">
        <v>0.1797494</v>
      </c>
      <c r="K120">
        <v>0.22946340000000001</v>
      </c>
      <c r="L120">
        <v>0.2638953</v>
      </c>
      <c r="M120">
        <v>0.29832710000000001</v>
      </c>
      <c r="N120">
        <v>0.3480412</v>
      </c>
      <c r="O120">
        <v>9.5399999999999991</v>
      </c>
      <c r="P120">
        <v>17447</v>
      </c>
      <c r="Q120">
        <v>99</v>
      </c>
      <c r="R120">
        <v>10642.51</v>
      </c>
      <c r="S120">
        <v>9836.49</v>
      </c>
      <c r="T120">
        <v>6.65</v>
      </c>
    </row>
    <row r="121" spans="1:20">
      <c r="A121" t="s">
        <v>55</v>
      </c>
      <c r="B121" t="s">
        <v>46</v>
      </c>
      <c r="C121" t="s">
        <v>9</v>
      </c>
      <c r="D121">
        <v>2011</v>
      </c>
      <c r="E121">
        <v>18</v>
      </c>
      <c r="F121">
        <v>5.0728280000000003</v>
      </c>
      <c r="G121">
        <v>4.3713170000000003</v>
      </c>
      <c r="H121">
        <v>76.644300000000001</v>
      </c>
      <c r="I121">
        <v>5.0722400000000001E-2</v>
      </c>
      <c r="J121">
        <v>0.11232549999999999</v>
      </c>
      <c r="K121">
        <v>0.15073</v>
      </c>
      <c r="L121">
        <v>0.17732880000000001</v>
      </c>
      <c r="M121">
        <v>0.20392769999999999</v>
      </c>
      <c r="N121">
        <v>0.2423322</v>
      </c>
      <c r="O121">
        <v>10</v>
      </c>
      <c r="P121">
        <v>31069</v>
      </c>
      <c r="Q121">
        <v>99</v>
      </c>
      <c r="R121">
        <v>15760.77</v>
      </c>
      <c r="S121">
        <v>13581.24</v>
      </c>
      <c r="T121">
        <v>6.17</v>
      </c>
    </row>
    <row r="122" spans="1:20">
      <c r="A122" t="s">
        <v>53</v>
      </c>
      <c r="B122" t="s">
        <v>45</v>
      </c>
      <c r="C122" t="s">
        <v>56</v>
      </c>
      <c r="D122">
        <v>2011</v>
      </c>
      <c r="E122">
        <v>14</v>
      </c>
      <c r="F122">
        <v>7.1227410000000004</v>
      </c>
      <c r="G122">
        <v>6.3055399999999997</v>
      </c>
      <c r="H122">
        <v>90.431100000000001</v>
      </c>
      <c r="I122">
        <v>4.1737299999999998E-2</v>
      </c>
      <c r="J122">
        <v>0.37584240000000002</v>
      </c>
      <c r="K122">
        <v>0.40744380000000002</v>
      </c>
      <c r="L122">
        <v>0.42933080000000001</v>
      </c>
      <c r="M122">
        <v>0.45121790000000001</v>
      </c>
      <c r="N122">
        <v>0.48281930000000001</v>
      </c>
      <c r="O122">
        <v>9.83</v>
      </c>
      <c r="P122">
        <v>48516</v>
      </c>
      <c r="Q122">
        <v>99</v>
      </c>
      <c r="R122">
        <v>35154.31</v>
      </c>
      <c r="S122">
        <v>31121.02</v>
      </c>
      <c r="T122">
        <v>6.34</v>
      </c>
    </row>
    <row r="123" spans="1:20">
      <c r="A123" t="s">
        <v>54</v>
      </c>
      <c r="B123" t="s">
        <v>45</v>
      </c>
      <c r="C123" t="s">
        <v>56</v>
      </c>
      <c r="D123">
        <v>2011</v>
      </c>
      <c r="E123">
        <v>14</v>
      </c>
      <c r="F123">
        <v>7.3998229999999996</v>
      </c>
      <c r="G123">
        <v>6.7867220000000001</v>
      </c>
      <c r="H123">
        <v>90.681200000000004</v>
      </c>
      <c r="I123">
        <v>7.28718E-2</v>
      </c>
      <c r="J123">
        <v>0.39106619999999997</v>
      </c>
      <c r="K123">
        <v>0.4462411</v>
      </c>
      <c r="L123">
        <v>0.48445510000000003</v>
      </c>
      <c r="M123">
        <v>0.5226691</v>
      </c>
      <c r="N123">
        <v>0.57784400000000002</v>
      </c>
      <c r="O123">
        <v>9.5399999999999991</v>
      </c>
      <c r="P123">
        <v>17447</v>
      </c>
      <c r="Q123">
        <v>99</v>
      </c>
      <c r="R123">
        <v>13532.99</v>
      </c>
      <c r="S123">
        <v>12411.73</v>
      </c>
      <c r="T123">
        <v>6.65</v>
      </c>
    </row>
    <row r="124" spans="1:20">
      <c r="A124" t="s">
        <v>55</v>
      </c>
      <c r="B124" t="s">
        <v>45</v>
      </c>
      <c r="C124" t="s">
        <v>56</v>
      </c>
      <c r="D124">
        <v>2011</v>
      </c>
      <c r="E124">
        <v>14</v>
      </c>
      <c r="F124">
        <v>6.9064909999999999</v>
      </c>
      <c r="G124">
        <v>5.9690300000000001</v>
      </c>
      <c r="H124">
        <v>90.283699999999996</v>
      </c>
      <c r="I124">
        <v>5.0555099999999999E-2</v>
      </c>
      <c r="J124">
        <v>0.33204739999999999</v>
      </c>
      <c r="K124">
        <v>0.37032520000000002</v>
      </c>
      <c r="L124">
        <v>0.39683629999999998</v>
      </c>
      <c r="M124">
        <v>0.42334739999999998</v>
      </c>
      <c r="N124">
        <v>0.46162520000000001</v>
      </c>
      <c r="O124">
        <v>10</v>
      </c>
      <c r="P124">
        <v>31069</v>
      </c>
      <c r="Q124">
        <v>99</v>
      </c>
      <c r="R124">
        <v>21457.78</v>
      </c>
      <c r="S124">
        <v>18545.18</v>
      </c>
      <c r="T124">
        <v>6.17</v>
      </c>
    </row>
    <row r="125" spans="1:20">
      <c r="A125" t="s">
        <v>53</v>
      </c>
      <c r="B125" t="s">
        <v>45</v>
      </c>
      <c r="C125" t="s">
        <v>56</v>
      </c>
      <c r="D125">
        <v>2011</v>
      </c>
      <c r="E125">
        <v>15</v>
      </c>
      <c r="F125">
        <v>7.3962839999999996</v>
      </c>
      <c r="G125">
        <v>6.4760109999999997</v>
      </c>
      <c r="H125">
        <v>88.888300000000001</v>
      </c>
      <c r="I125">
        <v>4.8132000000000001E-2</v>
      </c>
      <c r="J125">
        <v>0.76073599999999997</v>
      </c>
      <c r="K125">
        <v>0.79717919999999998</v>
      </c>
      <c r="L125">
        <v>0.82241960000000003</v>
      </c>
      <c r="M125">
        <v>0.84766010000000003</v>
      </c>
      <c r="N125">
        <v>0.88410319999999998</v>
      </c>
      <c r="O125">
        <v>9.83</v>
      </c>
      <c r="P125">
        <v>48516</v>
      </c>
      <c r="Q125">
        <v>99</v>
      </c>
      <c r="R125">
        <v>36504.39</v>
      </c>
      <c r="S125">
        <v>31962.38</v>
      </c>
      <c r="T125">
        <v>6.34</v>
      </c>
    </row>
    <row r="126" spans="1:20">
      <c r="A126" t="s">
        <v>54</v>
      </c>
      <c r="B126" t="s">
        <v>45</v>
      </c>
      <c r="C126" t="s">
        <v>56</v>
      </c>
      <c r="D126">
        <v>2011</v>
      </c>
      <c r="E126">
        <v>15</v>
      </c>
      <c r="F126">
        <v>7.7223230000000003</v>
      </c>
      <c r="G126">
        <v>7.0318930000000002</v>
      </c>
      <c r="H126">
        <v>89.1678</v>
      </c>
      <c r="I126">
        <v>8.0022599999999999E-2</v>
      </c>
      <c r="J126">
        <v>0.79631320000000005</v>
      </c>
      <c r="K126">
        <v>0.85690230000000001</v>
      </c>
      <c r="L126">
        <v>0.89886619999999995</v>
      </c>
      <c r="M126">
        <v>0.9408301</v>
      </c>
      <c r="N126">
        <v>1.0014190000000001</v>
      </c>
      <c r="O126">
        <v>9.5399999999999991</v>
      </c>
      <c r="P126">
        <v>17447</v>
      </c>
      <c r="Q126">
        <v>99</v>
      </c>
      <c r="R126">
        <v>14122.79</v>
      </c>
      <c r="S126">
        <v>12860.11</v>
      </c>
      <c r="T126">
        <v>6.65</v>
      </c>
    </row>
    <row r="127" spans="1:20">
      <c r="A127" t="s">
        <v>55</v>
      </c>
      <c r="B127" t="s">
        <v>45</v>
      </c>
      <c r="C127" t="s">
        <v>56</v>
      </c>
      <c r="D127">
        <v>2011</v>
      </c>
      <c r="E127">
        <v>15</v>
      </c>
      <c r="F127">
        <v>7.1462130000000004</v>
      </c>
      <c r="G127">
        <v>6.0905120000000004</v>
      </c>
      <c r="H127">
        <v>88.723500000000001</v>
      </c>
      <c r="I127">
        <v>6.0231300000000002E-2</v>
      </c>
      <c r="J127">
        <v>0.70016679999999998</v>
      </c>
      <c r="K127">
        <v>0.74577110000000002</v>
      </c>
      <c r="L127">
        <v>0.77735639999999995</v>
      </c>
      <c r="M127">
        <v>0.80894169999999999</v>
      </c>
      <c r="N127">
        <v>0.85454600000000003</v>
      </c>
      <c r="O127">
        <v>10</v>
      </c>
      <c r="P127">
        <v>31069</v>
      </c>
      <c r="Q127">
        <v>99</v>
      </c>
      <c r="R127">
        <v>22202.57</v>
      </c>
      <c r="S127">
        <v>18922.61</v>
      </c>
      <c r="T127">
        <v>6.17</v>
      </c>
    </row>
    <row r="128" spans="1:20">
      <c r="A128" t="s">
        <v>53</v>
      </c>
      <c r="B128" t="s">
        <v>45</v>
      </c>
      <c r="C128" t="s">
        <v>56</v>
      </c>
      <c r="D128">
        <v>2011</v>
      </c>
      <c r="E128">
        <v>16</v>
      </c>
      <c r="F128">
        <v>7.8036219999999998</v>
      </c>
      <c r="G128">
        <v>6.9296540000000002</v>
      </c>
      <c r="H128">
        <v>87.063100000000006</v>
      </c>
      <c r="I128">
        <v>7.7433399999999999E-2</v>
      </c>
      <c r="J128">
        <v>0.65710559999999996</v>
      </c>
      <c r="K128">
        <v>0.71573439999999999</v>
      </c>
      <c r="L128">
        <v>0.75634049999999997</v>
      </c>
      <c r="M128">
        <v>0.79694659999999995</v>
      </c>
      <c r="N128">
        <v>0.85557539999999999</v>
      </c>
      <c r="O128">
        <v>9.83</v>
      </c>
      <c r="P128">
        <v>48516</v>
      </c>
      <c r="Q128">
        <v>99</v>
      </c>
      <c r="R128">
        <v>38514.800000000003</v>
      </c>
      <c r="S128">
        <v>34201.33</v>
      </c>
      <c r="T128">
        <v>6.34</v>
      </c>
    </row>
    <row r="129" spans="1:20">
      <c r="A129" t="s">
        <v>54</v>
      </c>
      <c r="B129" t="s">
        <v>45</v>
      </c>
      <c r="C129" t="s">
        <v>56</v>
      </c>
      <c r="D129">
        <v>2011</v>
      </c>
      <c r="E129">
        <v>16</v>
      </c>
      <c r="F129">
        <v>8.264049</v>
      </c>
      <c r="G129">
        <v>7.6083590000000001</v>
      </c>
      <c r="H129">
        <v>87.287599999999998</v>
      </c>
      <c r="I129">
        <v>0.1382574</v>
      </c>
      <c r="J129">
        <v>0.72981410000000002</v>
      </c>
      <c r="K129">
        <v>0.83449589999999996</v>
      </c>
      <c r="L129">
        <v>0.90699819999999998</v>
      </c>
      <c r="M129">
        <v>0.97950040000000005</v>
      </c>
      <c r="N129">
        <v>1.084182</v>
      </c>
      <c r="O129">
        <v>9.5399999999999991</v>
      </c>
      <c r="P129">
        <v>17447</v>
      </c>
      <c r="Q129">
        <v>99</v>
      </c>
      <c r="R129">
        <v>15113.51</v>
      </c>
      <c r="S129">
        <v>13914.36</v>
      </c>
      <c r="T129">
        <v>6.65</v>
      </c>
    </row>
    <row r="130" spans="1:20">
      <c r="A130" t="s">
        <v>55</v>
      </c>
      <c r="B130" t="s">
        <v>45</v>
      </c>
      <c r="C130" t="s">
        <v>56</v>
      </c>
      <c r="D130">
        <v>2011</v>
      </c>
      <c r="E130">
        <v>16</v>
      </c>
      <c r="F130">
        <v>7.4622380000000001</v>
      </c>
      <c r="G130">
        <v>6.459657</v>
      </c>
      <c r="H130">
        <v>86.930800000000005</v>
      </c>
      <c r="I130">
        <v>9.22288E-2</v>
      </c>
      <c r="J130">
        <v>0.54933549999999998</v>
      </c>
      <c r="K130">
        <v>0.61916669999999996</v>
      </c>
      <c r="L130">
        <v>0.66753150000000006</v>
      </c>
      <c r="M130">
        <v>0.71589630000000004</v>
      </c>
      <c r="N130">
        <v>0.78572739999999996</v>
      </c>
      <c r="O130">
        <v>10</v>
      </c>
      <c r="P130">
        <v>31069</v>
      </c>
      <c r="Q130">
        <v>99</v>
      </c>
      <c r="R130">
        <v>23184.43</v>
      </c>
      <c r="S130">
        <v>20069.509999999998</v>
      </c>
      <c r="T130">
        <v>6.17</v>
      </c>
    </row>
    <row r="131" spans="1:20">
      <c r="A131" t="s">
        <v>53</v>
      </c>
      <c r="B131" t="s">
        <v>45</v>
      </c>
      <c r="C131" t="s">
        <v>56</v>
      </c>
      <c r="D131">
        <v>2011</v>
      </c>
      <c r="E131">
        <v>17</v>
      </c>
      <c r="F131">
        <v>6.9515260000000003</v>
      </c>
      <c r="G131">
        <v>6.057207</v>
      </c>
      <c r="H131">
        <v>84.092799999999997</v>
      </c>
      <c r="I131">
        <v>0.33608490000000002</v>
      </c>
      <c r="J131">
        <v>0.26999129999999999</v>
      </c>
      <c r="K131">
        <v>0.52445830000000004</v>
      </c>
      <c r="L131">
        <v>0.70070149999999998</v>
      </c>
      <c r="M131">
        <v>0.87694459999999996</v>
      </c>
      <c r="N131">
        <v>1.1314120000000001</v>
      </c>
      <c r="O131">
        <v>9.83</v>
      </c>
      <c r="P131">
        <v>48516</v>
      </c>
      <c r="Q131">
        <v>99</v>
      </c>
      <c r="R131">
        <v>34309.279999999999</v>
      </c>
      <c r="S131">
        <v>29895.37</v>
      </c>
      <c r="T131">
        <v>6.34</v>
      </c>
    </row>
    <row r="132" spans="1:20">
      <c r="A132" t="s">
        <v>54</v>
      </c>
      <c r="B132" t="s">
        <v>45</v>
      </c>
      <c r="C132" t="s">
        <v>56</v>
      </c>
      <c r="D132">
        <v>2011</v>
      </c>
      <c r="E132">
        <v>17</v>
      </c>
      <c r="F132">
        <v>8.1082249999999991</v>
      </c>
      <c r="G132">
        <v>7.4372670000000003</v>
      </c>
      <c r="H132">
        <v>84.226500000000001</v>
      </c>
      <c r="I132">
        <v>0.66679560000000004</v>
      </c>
      <c r="J132">
        <v>-5.3494600000000003E-2</v>
      </c>
      <c r="K132">
        <v>0.4513703</v>
      </c>
      <c r="L132">
        <v>0.80103829999999998</v>
      </c>
      <c r="M132">
        <v>1.150706</v>
      </c>
      <c r="N132">
        <v>1.6555709999999999</v>
      </c>
      <c r="O132">
        <v>9.5399999999999991</v>
      </c>
      <c r="P132">
        <v>17447</v>
      </c>
      <c r="Q132">
        <v>99</v>
      </c>
      <c r="R132">
        <v>14828.53</v>
      </c>
      <c r="S132">
        <v>13601.47</v>
      </c>
      <c r="T132">
        <v>6.65</v>
      </c>
    </row>
    <row r="133" spans="1:20">
      <c r="A133" t="s">
        <v>55</v>
      </c>
      <c r="B133" t="s">
        <v>45</v>
      </c>
      <c r="C133" t="s">
        <v>56</v>
      </c>
      <c r="D133">
        <v>2011</v>
      </c>
      <c r="E133">
        <v>17</v>
      </c>
      <c r="F133">
        <v>6.150239</v>
      </c>
      <c r="G133">
        <v>5.1243109999999996</v>
      </c>
      <c r="H133">
        <v>84.013900000000007</v>
      </c>
      <c r="I133">
        <v>0.36176229999999998</v>
      </c>
      <c r="J133">
        <v>0.1779384</v>
      </c>
      <c r="K133">
        <v>0.4518472</v>
      </c>
      <c r="L133">
        <v>0.64155549999999995</v>
      </c>
      <c r="M133">
        <v>0.83126389999999994</v>
      </c>
      <c r="N133">
        <v>1.105173</v>
      </c>
      <c r="O133">
        <v>10</v>
      </c>
      <c r="P133">
        <v>31069</v>
      </c>
      <c r="Q133">
        <v>99</v>
      </c>
      <c r="R133">
        <v>19108.18</v>
      </c>
      <c r="S133">
        <v>15920.72</v>
      </c>
      <c r="T133">
        <v>6.17</v>
      </c>
    </row>
    <row r="134" spans="1:20">
      <c r="A134" t="s">
        <v>53</v>
      </c>
      <c r="B134" t="s">
        <v>45</v>
      </c>
      <c r="C134" t="s">
        <v>56</v>
      </c>
      <c r="D134">
        <v>2011</v>
      </c>
      <c r="E134">
        <v>18</v>
      </c>
      <c r="F134">
        <v>5.7462210000000002</v>
      </c>
      <c r="G134">
        <v>4.8888860000000003</v>
      </c>
      <c r="H134">
        <v>81.660300000000007</v>
      </c>
      <c r="I134">
        <v>0.161297</v>
      </c>
      <c r="J134">
        <v>9.8380899999999993E-2</v>
      </c>
      <c r="K134">
        <v>0.22050710000000001</v>
      </c>
      <c r="L134">
        <v>0.30509140000000001</v>
      </c>
      <c r="M134">
        <v>0.38967560000000001</v>
      </c>
      <c r="N134">
        <v>0.51180179999999997</v>
      </c>
      <c r="O134">
        <v>9.83</v>
      </c>
      <c r="P134">
        <v>48516</v>
      </c>
      <c r="Q134">
        <v>99</v>
      </c>
      <c r="R134">
        <v>28360.49</v>
      </c>
      <c r="S134">
        <v>24129.119999999999</v>
      </c>
      <c r="T134">
        <v>6.34</v>
      </c>
    </row>
    <row r="135" spans="1:20">
      <c r="A135" t="s">
        <v>54</v>
      </c>
      <c r="B135" t="s">
        <v>45</v>
      </c>
      <c r="C135" t="s">
        <v>56</v>
      </c>
      <c r="D135">
        <v>2011</v>
      </c>
      <c r="E135">
        <v>18</v>
      </c>
      <c r="F135">
        <v>5.9633399999999996</v>
      </c>
      <c r="G135">
        <v>5.3201289999999997</v>
      </c>
      <c r="H135">
        <v>81.550700000000006</v>
      </c>
      <c r="I135">
        <v>0.29435929999999999</v>
      </c>
      <c r="J135">
        <v>-4.6357000000000002E-2</v>
      </c>
      <c r="K135">
        <v>0.17651749999999999</v>
      </c>
      <c r="L135">
        <v>0.3308797</v>
      </c>
      <c r="M135">
        <v>0.4852419</v>
      </c>
      <c r="N135">
        <v>0.70811639999999998</v>
      </c>
      <c r="O135">
        <v>9.5399999999999991</v>
      </c>
      <c r="P135">
        <v>17447</v>
      </c>
      <c r="Q135">
        <v>99</v>
      </c>
      <c r="R135">
        <v>10905.91</v>
      </c>
      <c r="S135">
        <v>9729.59</v>
      </c>
      <c r="T135">
        <v>6.65</v>
      </c>
    </row>
    <row r="136" spans="1:20">
      <c r="A136" t="s">
        <v>55</v>
      </c>
      <c r="B136" t="s">
        <v>45</v>
      </c>
      <c r="C136" t="s">
        <v>56</v>
      </c>
      <c r="D136">
        <v>2011</v>
      </c>
      <c r="E136">
        <v>18</v>
      </c>
      <c r="F136">
        <v>5.5760350000000001</v>
      </c>
      <c r="G136">
        <v>4.5925339999999997</v>
      </c>
      <c r="H136">
        <v>81.724800000000002</v>
      </c>
      <c r="I136">
        <v>0.1887355</v>
      </c>
      <c r="J136">
        <v>4.8015500000000003E-2</v>
      </c>
      <c r="K136">
        <v>0.1909168</v>
      </c>
      <c r="L136">
        <v>0.28988979999999998</v>
      </c>
      <c r="M136">
        <v>0.38886280000000001</v>
      </c>
      <c r="N136">
        <v>0.53176409999999996</v>
      </c>
      <c r="O136">
        <v>10</v>
      </c>
      <c r="P136">
        <v>31069</v>
      </c>
      <c r="Q136">
        <v>99</v>
      </c>
      <c r="R136">
        <v>17324.18</v>
      </c>
      <c r="S136">
        <v>14268.54</v>
      </c>
      <c r="T136">
        <v>6.17</v>
      </c>
    </row>
    <row r="137" spans="1:20">
      <c r="A137" t="s">
        <v>53</v>
      </c>
      <c r="B137" t="s">
        <v>46</v>
      </c>
      <c r="C137" t="s">
        <v>56</v>
      </c>
      <c r="D137">
        <v>2011</v>
      </c>
      <c r="E137">
        <v>14</v>
      </c>
      <c r="F137">
        <v>7.1229430000000002</v>
      </c>
      <c r="G137">
        <v>6.3894169999999999</v>
      </c>
      <c r="H137">
        <v>89.022599999999997</v>
      </c>
      <c r="I137">
        <v>4.1167799999999997E-2</v>
      </c>
      <c r="J137">
        <v>0.33831460000000002</v>
      </c>
      <c r="K137">
        <v>0.3694848</v>
      </c>
      <c r="L137">
        <v>0.39107320000000001</v>
      </c>
      <c r="M137">
        <v>0.41266160000000002</v>
      </c>
      <c r="N137">
        <v>0.4438319</v>
      </c>
      <c r="O137">
        <v>9.83</v>
      </c>
      <c r="P137">
        <v>48516</v>
      </c>
      <c r="Q137">
        <v>99</v>
      </c>
      <c r="R137">
        <v>35155.31</v>
      </c>
      <c r="S137">
        <v>31534.99</v>
      </c>
      <c r="T137">
        <v>6.34</v>
      </c>
    </row>
    <row r="138" spans="1:20">
      <c r="A138" t="s">
        <v>54</v>
      </c>
      <c r="B138" t="s">
        <v>46</v>
      </c>
      <c r="C138" t="s">
        <v>56</v>
      </c>
      <c r="D138">
        <v>2011</v>
      </c>
      <c r="E138">
        <v>14</v>
      </c>
      <c r="F138">
        <v>7.4573340000000004</v>
      </c>
      <c r="G138">
        <v>6.9078660000000003</v>
      </c>
      <c r="H138">
        <v>89.7483</v>
      </c>
      <c r="I138">
        <v>6.9921999999999998E-2</v>
      </c>
      <c r="J138">
        <v>0.37316510000000003</v>
      </c>
      <c r="K138">
        <v>0.4261067</v>
      </c>
      <c r="L138">
        <v>0.46277380000000001</v>
      </c>
      <c r="M138">
        <v>0.49944090000000002</v>
      </c>
      <c r="N138">
        <v>0.5523825</v>
      </c>
      <c r="O138">
        <v>9.5399999999999991</v>
      </c>
      <c r="P138">
        <v>17447</v>
      </c>
      <c r="Q138">
        <v>99</v>
      </c>
      <c r="R138">
        <v>13638.17</v>
      </c>
      <c r="S138">
        <v>12633.29</v>
      </c>
      <c r="T138">
        <v>6.65</v>
      </c>
    </row>
    <row r="139" spans="1:20">
      <c r="A139" t="s">
        <v>55</v>
      </c>
      <c r="B139" t="s">
        <v>46</v>
      </c>
      <c r="C139" t="s">
        <v>56</v>
      </c>
      <c r="D139">
        <v>2011</v>
      </c>
      <c r="E139">
        <v>14</v>
      </c>
      <c r="F139">
        <v>6.8685260000000001</v>
      </c>
      <c r="G139">
        <v>6.0265490000000002</v>
      </c>
      <c r="H139">
        <v>88.594899999999996</v>
      </c>
      <c r="I139">
        <v>5.0822199999999998E-2</v>
      </c>
      <c r="J139">
        <v>0.28367579999999998</v>
      </c>
      <c r="K139">
        <v>0.3221559</v>
      </c>
      <c r="L139">
        <v>0.34880709999999998</v>
      </c>
      <c r="M139">
        <v>0.37545830000000002</v>
      </c>
      <c r="N139">
        <v>0.41393839999999998</v>
      </c>
      <c r="O139">
        <v>10</v>
      </c>
      <c r="P139">
        <v>31069</v>
      </c>
      <c r="Q139">
        <v>99</v>
      </c>
      <c r="R139">
        <v>21339.82</v>
      </c>
      <c r="S139">
        <v>18723.89</v>
      </c>
      <c r="T139">
        <v>6.17</v>
      </c>
    </row>
    <row r="140" spans="1:20">
      <c r="A140" t="s">
        <v>53</v>
      </c>
      <c r="B140" t="s">
        <v>46</v>
      </c>
      <c r="C140" t="s">
        <v>56</v>
      </c>
      <c r="D140">
        <v>2011</v>
      </c>
      <c r="E140">
        <v>15</v>
      </c>
      <c r="F140">
        <v>7.3282480000000003</v>
      </c>
      <c r="G140">
        <v>6.5022029999999997</v>
      </c>
      <c r="H140">
        <v>87.855699999999999</v>
      </c>
      <c r="I140">
        <v>4.69281E-2</v>
      </c>
      <c r="J140">
        <v>0.72281609999999996</v>
      </c>
      <c r="K140">
        <v>0.75834769999999996</v>
      </c>
      <c r="L140">
        <v>0.78295680000000001</v>
      </c>
      <c r="M140">
        <v>0.80756600000000001</v>
      </c>
      <c r="N140">
        <v>0.8430976</v>
      </c>
      <c r="O140">
        <v>9.83</v>
      </c>
      <c r="P140">
        <v>48516</v>
      </c>
      <c r="Q140">
        <v>99</v>
      </c>
      <c r="R140">
        <v>36168.589999999997</v>
      </c>
      <c r="S140">
        <v>32091.65</v>
      </c>
      <c r="T140">
        <v>6.34</v>
      </c>
    </row>
    <row r="141" spans="1:20">
      <c r="A141" t="s">
        <v>54</v>
      </c>
      <c r="B141" t="s">
        <v>46</v>
      </c>
      <c r="C141" t="s">
        <v>56</v>
      </c>
      <c r="D141">
        <v>2011</v>
      </c>
      <c r="E141">
        <v>15</v>
      </c>
      <c r="F141">
        <v>7.726604</v>
      </c>
      <c r="G141">
        <v>7.1078330000000003</v>
      </c>
      <c r="H141">
        <v>88.468299999999999</v>
      </c>
      <c r="I141">
        <v>7.7044000000000001E-2</v>
      </c>
      <c r="J141">
        <v>0.79881139999999995</v>
      </c>
      <c r="K141">
        <v>0.8571453</v>
      </c>
      <c r="L141">
        <v>0.89754719999999999</v>
      </c>
      <c r="M141">
        <v>0.93794920000000004</v>
      </c>
      <c r="N141">
        <v>0.99628309999999998</v>
      </c>
      <c r="O141">
        <v>9.5399999999999991</v>
      </c>
      <c r="P141">
        <v>17447</v>
      </c>
      <c r="Q141">
        <v>99</v>
      </c>
      <c r="R141">
        <v>14130.62</v>
      </c>
      <c r="S141">
        <v>12998.99</v>
      </c>
      <c r="T141">
        <v>6.65</v>
      </c>
    </row>
    <row r="142" spans="1:20">
      <c r="A142" t="s">
        <v>55</v>
      </c>
      <c r="B142" t="s">
        <v>46</v>
      </c>
      <c r="C142" t="s">
        <v>56</v>
      </c>
      <c r="D142">
        <v>2011</v>
      </c>
      <c r="E142">
        <v>15</v>
      </c>
      <c r="F142">
        <v>7.0303180000000003</v>
      </c>
      <c r="G142">
        <v>6.0821430000000003</v>
      </c>
      <c r="H142">
        <v>87.494600000000005</v>
      </c>
      <c r="I142">
        <v>5.9171399999999999E-2</v>
      </c>
      <c r="J142">
        <v>0.6395769</v>
      </c>
      <c r="K142">
        <v>0.68437859999999995</v>
      </c>
      <c r="L142">
        <v>0.71540809999999999</v>
      </c>
      <c r="M142">
        <v>0.74643760000000003</v>
      </c>
      <c r="N142">
        <v>0.79123929999999998</v>
      </c>
      <c r="O142">
        <v>10</v>
      </c>
      <c r="P142">
        <v>31069</v>
      </c>
      <c r="Q142">
        <v>99</v>
      </c>
      <c r="R142">
        <v>21842.49</v>
      </c>
      <c r="S142">
        <v>18896.61</v>
      </c>
      <c r="T142">
        <v>6.17</v>
      </c>
    </row>
    <row r="143" spans="1:20">
      <c r="A143" t="s">
        <v>53</v>
      </c>
      <c r="B143" t="s">
        <v>46</v>
      </c>
      <c r="C143" t="s">
        <v>56</v>
      </c>
      <c r="D143">
        <v>2011</v>
      </c>
      <c r="E143">
        <v>16</v>
      </c>
      <c r="F143">
        <v>7.7139009999999999</v>
      </c>
      <c r="G143">
        <v>6.9294200000000004</v>
      </c>
      <c r="H143">
        <v>85.728999999999999</v>
      </c>
      <c r="I143">
        <v>7.6161199999999998E-2</v>
      </c>
      <c r="J143">
        <v>0.60866330000000002</v>
      </c>
      <c r="K143">
        <v>0.66632880000000005</v>
      </c>
      <c r="L143">
        <v>0.7062678</v>
      </c>
      <c r="M143">
        <v>0.74620679999999995</v>
      </c>
      <c r="N143">
        <v>0.80387229999999998</v>
      </c>
      <c r="O143">
        <v>9.83</v>
      </c>
      <c r="P143">
        <v>48516</v>
      </c>
      <c r="Q143">
        <v>99</v>
      </c>
      <c r="R143">
        <v>38071.980000000003</v>
      </c>
      <c r="S143">
        <v>34200.18</v>
      </c>
      <c r="T143">
        <v>6.34</v>
      </c>
    </row>
    <row r="144" spans="1:20">
      <c r="A144" t="s">
        <v>54</v>
      </c>
      <c r="B144" t="s">
        <v>46</v>
      </c>
      <c r="C144" t="s">
        <v>56</v>
      </c>
      <c r="D144">
        <v>2011</v>
      </c>
      <c r="E144">
        <v>16</v>
      </c>
      <c r="F144">
        <v>8.2312750000000001</v>
      </c>
      <c r="G144">
        <v>7.6436380000000002</v>
      </c>
      <c r="H144">
        <v>86.364599999999996</v>
      </c>
      <c r="I144">
        <v>0.13571150000000001</v>
      </c>
      <c r="J144">
        <v>0.69957720000000001</v>
      </c>
      <c r="K144">
        <v>0.80233129999999997</v>
      </c>
      <c r="L144">
        <v>0.87349840000000001</v>
      </c>
      <c r="M144">
        <v>0.94466559999999999</v>
      </c>
      <c r="N144">
        <v>1.04742</v>
      </c>
      <c r="O144">
        <v>9.5399999999999991</v>
      </c>
      <c r="P144">
        <v>17447</v>
      </c>
      <c r="Q144">
        <v>99</v>
      </c>
      <c r="R144">
        <v>15053.57</v>
      </c>
      <c r="S144">
        <v>13978.88</v>
      </c>
      <c r="T144">
        <v>6.65</v>
      </c>
    </row>
    <row r="145" spans="1:20">
      <c r="A145" t="s">
        <v>55</v>
      </c>
      <c r="B145" t="s">
        <v>46</v>
      </c>
      <c r="C145" t="s">
        <v>56</v>
      </c>
      <c r="D145">
        <v>2011</v>
      </c>
      <c r="E145">
        <v>16</v>
      </c>
      <c r="F145">
        <v>7.3349909999999996</v>
      </c>
      <c r="G145">
        <v>6.4345249999999998</v>
      </c>
      <c r="H145">
        <v>85.354299999999995</v>
      </c>
      <c r="I145">
        <v>9.0856300000000001E-2</v>
      </c>
      <c r="J145">
        <v>0.49125259999999998</v>
      </c>
      <c r="K145">
        <v>0.56004449999999995</v>
      </c>
      <c r="L145">
        <v>0.60768960000000005</v>
      </c>
      <c r="M145">
        <v>0.65533470000000005</v>
      </c>
      <c r="N145">
        <v>0.72412659999999995</v>
      </c>
      <c r="O145">
        <v>10</v>
      </c>
      <c r="P145">
        <v>31069</v>
      </c>
      <c r="Q145">
        <v>99</v>
      </c>
      <c r="R145">
        <v>22789.08</v>
      </c>
      <c r="S145">
        <v>19991.43</v>
      </c>
      <c r="T145">
        <v>6.17</v>
      </c>
    </row>
    <row r="146" spans="1:20">
      <c r="A146" t="s">
        <v>53</v>
      </c>
      <c r="B146" t="s">
        <v>46</v>
      </c>
      <c r="C146" t="s">
        <v>56</v>
      </c>
      <c r="D146">
        <v>2011</v>
      </c>
      <c r="E146">
        <v>17</v>
      </c>
      <c r="F146">
        <v>6.8613220000000004</v>
      </c>
      <c r="G146">
        <v>6.0585740000000001</v>
      </c>
      <c r="H146">
        <v>83.447800000000001</v>
      </c>
      <c r="I146">
        <v>0.33548879999999998</v>
      </c>
      <c r="J146">
        <v>0.21265310000000001</v>
      </c>
      <c r="K146">
        <v>0.46666879999999999</v>
      </c>
      <c r="L146">
        <v>0.64259929999999998</v>
      </c>
      <c r="M146">
        <v>0.81852979999999997</v>
      </c>
      <c r="N146">
        <v>1.072546</v>
      </c>
      <c r="O146">
        <v>9.83</v>
      </c>
      <c r="P146">
        <v>48516</v>
      </c>
      <c r="Q146">
        <v>99</v>
      </c>
      <c r="R146">
        <v>33864.080000000002</v>
      </c>
      <c r="S146">
        <v>29902.11</v>
      </c>
      <c r="T146">
        <v>6.34</v>
      </c>
    </row>
    <row r="147" spans="1:20">
      <c r="A147" t="s">
        <v>54</v>
      </c>
      <c r="B147" t="s">
        <v>46</v>
      </c>
      <c r="C147" t="s">
        <v>56</v>
      </c>
      <c r="D147">
        <v>2011</v>
      </c>
      <c r="E147">
        <v>17</v>
      </c>
      <c r="F147">
        <v>8.0777640000000002</v>
      </c>
      <c r="G147">
        <v>7.4764439999999999</v>
      </c>
      <c r="H147">
        <v>83.993099999999998</v>
      </c>
      <c r="I147">
        <v>0.66611480000000001</v>
      </c>
      <c r="J147">
        <v>-0.1002058</v>
      </c>
      <c r="K147">
        <v>0.4041438</v>
      </c>
      <c r="L147">
        <v>0.75345470000000003</v>
      </c>
      <c r="M147">
        <v>1.1027659999999999</v>
      </c>
      <c r="N147">
        <v>1.6071150000000001</v>
      </c>
      <c r="O147">
        <v>9.5399999999999991</v>
      </c>
      <c r="P147">
        <v>17447</v>
      </c>
      <c r="Q147">
        <v>99</v>
      </c>
      <c r="R147">
        <v>14772.82</v>
      </c>
      <c r="S147">
        <v>13673.12</v>
      </c>
      <c r="T147">
        <v>6.65</v>
      </c>
    </row>
    <row r="148" spans="1:20">
      <c r="A148" t="s">
        <v>55</v>
      </c>
      <c r="B148" t="s">
        <v>46</v>
      </c>
      <c r="C148" t="s">
        <v>56</v>
      </c>
      <c r="D148">
        <v>2011</v>
      </c>
      <c r="E148">
        <v>17</v>
      </c>
      <c r="F148">
        <v>6.0206489999999997</v>
      </c>
      <c r="G148">
        <v>5.0992160000000002</v>
      </c>
      <c r="H148">
        <v>83.126400000000004</v>
      </c>
      <c r="I148">
        <v>0.36079879999999998</v>
      </c>
      <c r="J148">
        <v>0.1148704</v>
      </c>
      <c r="K148">
        <v>0.38804949999999999</v>
      </c>
      <c r="L148">
        <v>0.5772526</v>
      </c>
      <c r="M148">
        <v>0.76645569999999996</v>
      </c>
      <c r="N148">
        <v>1.0396350000000001</v>
      </c>
      <c r="O148">
        <v>10</v>
      </c>
      <c r="P148">
        <v>31069</v>
      </c>
      <c r="Q148">
        <v>99</v>
      </c>
      <c r="R148">
        <v>18705.55</v>
      </c>
      <c r="S148">
        <v>15842.75</v>
      </c>
      <c r="T148">
        <v>6.17</v>
      </c>
    </row>
    <row r="149" spans="1:20">
      <c r="A149" t="s">
        <v>53</v>
      </c>
      <c r="B149" t="s">
        <v>46</v>
      </c>
      <c r="C149" t="s">
        <v>56</v>
      </c>
      <c r="D149">
        <v>2011</v>
      </c>
      <c r="E149">
        <v>18</v>
      </c>
      <c r="F149">
        <v>5.6148899999999999</v>
      </c>
      <c r="G149">
        <v>4.8453390000000001</v>
      </c>
      <c r="H149">
        <v>79.17</v>
      </c>
      <c r="I149">
        <v>0.1601496</v>
      </c>
      <c r="J149">
        <v>7.2067000000000006E-2</v>
      </c>
      <c r="K149">
        <v>0.19332450000000001</v>
      </c>
      <c r="L149">
        <v>0.27730700000000003</v>
      </c>
      <c r="M149">
        <v>0.36128959999999999</v>
      </c>
      <c r="N149">
        <v>0.482547</v>
      </c>
      <c r="O149">
        <v>9.83</v>
      </c>
      <c r="P149">
        <v>48516</v>
      </c>
      <c r="Q149">
        <v>99</v>
      </c>
      <c r="R149">
        <v>27712.31</v>
      </c>
      <c r="S149">
        <v>23914.19</v>
      </c>
      <c r="T149">
        <v>6.34</v>
      </c>
    </row>
    <row r="150" spans="1:20">
      <c r="A150" t="s">
        <v>54</v>
      </c>
      <c r="B150" t="s">
        <v>46</v>
      </c>
      <c r="C150" t="s">
        <v>56</v>
      </c>
      <c r="D150">
        <v>2011</v>
      </c>
      <c r="E150">
        <v>18</v>
      </c>
      <c r="F150">
        <v>5.8932650000000004</v>
      </c>
      <c r="G150">
        <v>5.3168129999999998</v>
      </c>
      <c r="H150">
        <v>79.460700000000003</v>
      </c>
      <c r="I150">
        <v>0.29242299999999999</v>
      </c>
      <c r="J150">
        <v>-3.4490899999999998E-2</v>
      </c>
      <c r="K150">
        <v>0.18691749999999999</v>
      </c>
      <c r="L150">
        <v>0.34026430000000002</v>
      </c>
      <c r="M150">
        <v>0.49361110000000002</v>
      </c>
      <c r="N150">
        <v>0.71501950000000003</v>
      </c>
      <c r="O150">
        <v>9.5399999999999991</v>
      </c>
      <c r="P150">
        <v>17447</v>
      </c>
      <c r="Q150">
        <v>99</v>
      </c>
      <c r="R150">
        <v>10777.76</v>
      </c>
      <c r="S150">
        <v>9723.5249999999996</v>
      </c>
      <c r="T150">
        <v>6.65</v>
      </c>
    </row>
    <row r="151" spans="1:20">
      <c r="A151" t="s">
        <v>55</v>
      </c>
      <c r="B151" t="s">
        <v>46</v>
      </c>
      <c r="C151" t="s">
        <v>56</v>
      </c>
      <c r="D151">
        <v>2011</v>
      </c>
      <c r="E151">
        <v>18</v>
      </c>
      <c r="F151">
        <v>5.4044939999999997</v>
      </c>
      <c r="G151">
        <v>4.521166</v>
      </c>
      <c r="H151">
        <v>78.998599999999996</v>
      </c>
      <c r="I151">
        <v>0.18730740000000001</v>
      </c>
      <c r="J151">
        <v>1.5139999999999999E-4</v>
      </c>
      <c r="K151">
        <v>0.1419714</v>
      </c>
      <c r="L151">
        <v>0.24019550000000001</v>
      </c>
      <c r="M151">
        <v>0.33841959999999999</v>
      </c>
      <c r="N151">
        <v>0.48023969999999999</v>
      </c>
      <c r="O151">
        <v>10</v>
      </c>
      <c r="P151">
        <v>31069</v>
      </c>
      <c r="Q151">
        <v>99</v>
      </c>
      <c r="R151">
        <v>16791.22</v>
      </c>
      <c r="S151">
        <v>14046.81</v>
      </c>
      <c r="T151">
        <v>6.17</v>
      </c>
    </row>
    <row r="152" spans="1:20">
      <c r="A152" t="s">
        <v>53</v>
      </c>
      <c r="B152" t="s">
        <v>45</v>
      </c>
      <c r="C152" t="s">
        <v>13</v>
      </c>
      <c r="D152">
        <v>2011</v>
      </c>
      <c r="E152">
        <v>14</v>
      </c>
      <c r="F152">
        <v>8.5462009999999999</v>
      </c>
      <c r="G152">
        <v>7.3768589999999996</v>
      </c>
      <c r="H152">
        <v>89.885999999999996</v>
      </c>
      <c r="I152">
        <v>5.3193900000000002E-2</v>
      </c>
      <c r="J152">
        <v>0.55737429999999999</v>
      </c>
      <c r="K152">
        <v>0.59765009999999996</v>
      </c>
      <c r="L152">
        <v>0.62554500000000002</v>
      </c>
      <c r="M152">
        <v>0.65343989999999996</v>
      </c>
      <c r="N152">
        <v>0.69371579999999999</v>
      </c>
      <c r="O152">
        <v>9.83</v>
      </c>
      <c r="P152">
        <v>48516</v>
      </c>
      <c r="Q152">
        <v>99</v>
      </c>
      <c r="R152">
        <v>42179.8</v>
      </c>
      <c r="S152">
        <v>36408.519999999997</v>
      </c>
      <c r="T152">
        <v>6.34</v>
      </c>
    </row>
    <row r="153" spans="1:20">
      <c r="A153" t="s">
        <v>54</v>
      </c>
      <c r="B153" t="s">
        <v>45</v>
      </c>
      <c r="C153" t="s">
        <v>13</v>
      </c>
      <c r="D153">
        <v>2011</v>
      </c>
      <c r="E153">
        <v>14</v>
      </c>
      <c r="F153">
        <v>9.0437840000000005</v>
      </c>
      <c r="G153">
        <v>8.1526669999999992</v>
      </c>
      <c r="H153">
        <v>90.237200000000001</v>
      </c>
      <c r="I153">
        <v>9.3828999999999996E-2</v>
      </c>
      <c r="J153">
        <v>0.59775370000000005</v>
      </c>
      <c r="K153">
        <v>0.66879639999999996</v>
      </c>
      <c r="L153">
        <v>0.71800039999999998</v>
      </c>
      <c r="M153">
        <v>0.76720440000000001</v>
      </c>
      <c r="N153">
        <v>0.83824710000000002</v>
      </c>
      <c r="O153">
        <v>9.5399999999999991</v>
      </c>
      <c r="P153">
        <v>17447</v>
      </c>
      <c r="Q153">
        <v>99</v>
      </c>
      <c r="R153">
        <v>16539.509999999998</v>
      </c>
      <c r="S153">
        <v>14909.81</v>
      </c>
      <c r="T153">
        <v>6.65</v>
      </c>
    </row>
    <row r="154" spans="1:20">
      <c r="A154" t="s">
        <v>55</v>
      </c>
      <c r="B154" t="s">
        <v>45</v>
      </c>
      <c r="C154" t="s">
        <v>13</v>
      </c>
      <c r="D154">
        <v>2011</v>
      </c>
      <c r="E154">
        <v>14</v>
      </c>
      <c r="F154">
        <v>8.1767640000000004</v>
      </c>
      <c r="G154">
        <v>6.8434929999999996</v>
      </c>
      <c r="H154">
        <v>89.679000000000002</v>
      </c>
      <c r="I154">
        <v>6.3949800000000001E-2</v>
      </c>
      <c r="J154">
        <v>0.48908950000000001</v>
      </c>
      <c r="K154">
        <v>0.53750909999999996</v>
      </c>
      <c r="L154">
        <v>0.57104440000000001</v>
      </c>
      <c r="M154">
        <v>0.60457970000000005</v>
      </c>
      <c r="N154">
        <v>0.65299940000000001</v>
      </c>
      <c r="O154">
        <v>10</v>
      </c>
      <c r="P154">
        <v>31069</v>
      </c>
      <c r="Q154">
        <v>99</v>
      </c>
      <c r="R154">
        <v>25404.39</v>
      </c>
      <c r="S154">
        <v>21262.05</v>
      </c>
      <c r="T154">
        <v>6.17</v>
      </c>
    </row>
    <row r="155" spans="1:20">
      <c r="A155" t="s">
        <v>53</v>
      </c>
      <c r="B155" t="s">
        <v>45</v>
      </c>
      <c r="C155" t="s">
        <v>13</v>
      </c>
      <c r="D155">
        <v>2011</v>
      </c>
      <c r="E155">
        <v>15</v>
      </c>
      <c r="F155">
        <v>9.1995339999999999</v>
      </c>
      <c r="G155">
        <v>7.8827059999999998</v>
      </c>
      <c r="H155">
        <v>89.945700000000002</v>
      </c>
      <c r="I155">
        <v>4.83554E-2</v>
      </c>
      <c r="J155">
        <v>1.1236870000000001</v>
      </c>
      <c r="K155">
        <v>1.160299</v>
      </c>
      <c r="L155">
        <v>1.185657</v>
      </c>
      <c r="M155">
        <v>1.211014</v>
      </c>
      <c r="N155">
        <v>1.247627</v>
      </c>
      <c r="O155">
        <v>9.83</v>
      </c>
      <c r="P155">
        <v>48516</v>
      </c>
      <c r="Q155">
        <v>99</v>
      </c>
      <c r="R155">
        <v>45404.34</v>
      </c>
      <c r="S155">
        <v>38905.120000000003</v>
      </c>
      <c r="T155">
        <v>6.34</v>
      </c>
    </row>
    <row r="156" spans="1:20">
      <c r="A156" t="s">
        <v>54</v>
      </c>
      <c r="B156" t="s">
        <v>45</v>
      </c>
      <c r="C156" t="s">
        <v>13</v>
      </c>
      <c r="D156">
        <v>2011</v>
      </c>
      <c r="E156">
        <v>15</v>
      </c>
      <c r="F156">
        <v>9.7343010000000003</v>
      </c>
      <c r="G156">
        <v>8.7307869999999994</v>
      </c>
      <c r="H156">
        <v>90.237200000000001</v>
      </c>
      <c r="I156">
        <v>8.2717299999999994E-2</v>
      </c>
      <c r="J156">
        <v>1.200124</v>
      </c>
      <c r="K156">
        <v>1.2627539999999999</v>
      </c>
      <c r="L156">
        <v>1.3061309999999999</v>
      </c>
      <c r="M156">
        <v>1.3495079999999999</v>
      </c>
      <c r="N156">
        <v>1.412137</v>
      </c>
      <c r="O156">
        <v>9.5399999999999991</v>
      </c>
      <c r="P156">
        <v>17447</v>
      </c>
      <c r="Q156">
        <v>99</v>
      </c>
      <c r="R156">
        <v>17802.34</v>
      </c>
      <c r="S156">
        <v>15967.09</v>
      </c>
      <c r="T156">
        <v>6.65</v>
      </c>
    </row>
    <row r="157" spans="1:20">
      <c r="A157" t="s">
        <v>55</v>
      </c>
      <c r="B157" t="s">
        <v>45</v>
      </c>
      <c r="C157" t="s">
        <v>13</v>
      </c>
      <c r="D157">
        <v>2011</v>
      </c>
      <c r="E157">
        <v>15</v>
      </c>
      <c r="F157">
        <v>8.8024240000000002</v>
      </c>
      <c r="G157">
        <v>7.3009899999999996</v>
      </c>
      <c r="H157">
        <v>89.773799999999994</v>
      </c>
      <c r="I157">
        <v>5.9413000000000001E-2</v>
      </c>
      <c r="J157">
        <v>1.0384990000000001</v>
      </c>
      <c r="K157">
        <v>1.083483</v>
      </c>
      <c r="L157">
        <v>1.1146389999999999</v>
      </c>
      <c r="M157">
        <v>1.1457949999999999</v>
      </c>
      <c r="N157">
        <v>1.1907799999999999</v>
      </c>
      <c r="O157">
        <v>10</v>
      </c>
      <c r="P157">
        <v>31069</v>
      </c>
      <c r="Q157">
        <v>99</v>
      </c>
      <c r="R157">
        <v>27348.25</v>
      </c>
      <c r="S157">
        <v>22683.45</v>
      </c>
      <c r="T157">
        <v>6.17</v>
      </c>
    </row>
    <row r="158" spans="1:20">
      <c r="A158" t="s">
        <v>53</v>
      </c>
      <c r="B158" t="s">
        <v>45</v>
      </c>
      <c r="C158" t="s">
        <v>13</v>
      </c>
      <c r="D158">
        <v>2011</v>
      </c>
      <c r="E158">
        <v>16</v>
      </c>
      <c r="F158">
        <v>8.6736350000000009</v>
      </c>
      <c r="G158">
        <v>7.4230650000000002</v>
      </c>
      <c r="H158">
        <v>89.399199999999993</v>
      </c>
      <c r="I158">
        <v>4.9633200000000002E-2</v>
      </c>
      <c r="J158">
        <v>1.0203139999999999</v>
      </c>
      <c r="K158">
        <v>1.057893</v>
      </c>
      <c r="L158">
        <v>1.0839209999999999</v>
      </c>
      <c r="M158">
        <v>1.1099490000000001</v>
      </c>
      <c r="N158">
        <v>1.1475280000000001</v>
      </c>
      <c r="O158">
        <v>9.83</v>
      </c>
      <c r="P158">
        <v>48516</v>
      </c>
      <c r="Q158">
        <v>99</v>
      </c>
      <c r="R158">
        <v>42808.76</v>
      </c>
      <c r="S158">
        <v>36636.57</v>
      </c>
      <c r="T158">
        <v>6.34</v>
      </c>
    </row>
    <row r="159" spans="1:20">
      <c r="A159" t="s">
        <v>54</v>
      </c>
      <c r="B159" t="s">
        <v>45</v>
      </c>
      <c r="C159" t="s">
        <v>13</v>
      </c>
      <c r="D159">
        <v>2011</v>
      </c>
      <c r="E159">
        <v>16</v>
      </c>
      <c r="F159">
        <v>9.3257930000000009</v>
      </c>
      <c r="G159">
        <v>8.3727739999999997</v>
      </c>
      <c r="H159">
        <v>89.579700000000003</v>
      </c>
      <c r="I159">
        <v>8.2893599999999998E-2</v>
      </c>
      <c r="J159">
        <v>1.186706</v>
      </c>
      <c r="K159">
        <v>1.2494689999999999</v>
      </c>
      <c r="L159">
        <v>1.2929379999999999</v>
      </c>
      <c r="M159">
        <v>1.336408</v>
      </c>
      <c r="N159">
        <v>1.3991709999999999</v>
      </c>
      <c r="O159">
        <v>9.5399999999999991</v>
      </c>
      <c r="P159">
        <v>17447</v>
      </c>
      <c r="Q159">
        <v>99</v>
      </c>
      <c r="R159">
        <v>17055.25</v>
      </c>
      <c r="S159">
        <v>15312.35</v>
      </c>
      <c r="T159">
        <v>6.65</v>
      </c>
    </row>
    <row r="160" spans="1:20">
      <c r="A160" t="s">
        <v>55</v>
      </c>
      <c r="B160" t="s">
        <v>45</v>
      </c>
      <c r="C160" t="s">
        <v>13</v>
      </c>
      <c r="D160">
        <v>2011</v>
      </c>
      <c r="E160">
        <v>16</v>
      </c>
      <c r="F160">
        <v>8.2006890000000006</v>
      </c>
      <c r="G160">
        <v>6.7748020000000002</v>
      </c>
      <c r="H160">
        <v>89.292699999999996</v>
      </c>
      <c r="I160">
        <v>6.1936100000000001E-2</v>
      </c>
      <c r="J160">
        <v>0.88133519999999999</v>
      </c>
      <c r="K160">
        <v>0.92823020000000001</v>
      </c>
      <c r="L160">
        <v>0.96070960000000005</v>
      </c>
      <c r="M160">
        <v>0.99318890000000004</v>
      </c>
      <c r="N160">
        <v>1.040084</v>
      </c>
      <c r="O160">
        <v>10</v>
      </c>
      <c r="P160">
        <v>31069</v>
      </c>
      <c r="Q160">
        <v>99</v>
      </c>
      <c r="R160">
        <v>25478.720000000001</v>
      </c>
      <c r="S160">
        <v>21048.63</v>
      </c>
      <c r="T160">
        <v>6.17</v>
      </c>
    </row>
    <row r="161" spans="1:20">
      <c r="A161" t="s">
        <v>53</v>
      </c>
      <c r="B161" t="s">
        <v>45</v>
      </c>
      <c r="C161" t="s">
        <v>13</v>
      </c>
      <c r="D161">
        <v>2011</v>
      </c>
      <c r="E161">
        <v>17</v>
      </c>
      <c r="F161">
        <v>8.0577839999999998</v>
      </c>
      <c r="G161">
        <v>6.7780930000000001</v>
      </c>
      <c r="H161">
        <v>88.893299999999996</v>
      </c>
      <c r="I161">
        <v>5.2571E-2</v>
      </c>
      <c r="J161">
        <v>0.90642860000000003</v>
      </c>
      <c r="K161">
        <v>0.94623290000000004</v>
      </c>
      <c r="L161">
        <v>0.97380109999999998</v>
      </c>
      <c r="M161">
        <v>1.001369</v>
      </c>
      <c r="N161">
        <v>1.041174</v>
      </c>
      <c r="O161">
        <v>9.83</v>
      </c>
      <c r="P161">
        <v>48516</v>
      </c>
      <c r="Q161">
        <v>99</v>
      </c>
      <c r="R161">
        <v>39769.22</v>
      </c>
      <c r="S161">
        <v>33453.300000000003</v>
      </c>
      <c r="T161">
        <v>6.34</v>
      </c>
    </row>
    <row r="162" spans="1:20">
      <c r="A162" t="s">
        <v>54</v>
      </c>
      <c r="B162" t="s">
        <v>45</v>
      </c>
      <c r="C162" t="s">
        <v>13</v>
      </c>
      <c r="D162">
        <v>2011</v>
      </c>
      <c r="E162">
        <v>17</v>
      </c>
      <c r="F162">
        <v>8.5666969999999996</v>
      </c>
      <c r="G162">
        <v>7.5914859999999997</v>
      </c>
      <c r="H162">
        <v>88.992400000000004</v>
      </c>
      <c r="I162">
        <v>8.3435400000000007E-2</v>
      </c>
      <c r="J162">
        <v>0.99709190000000003</v>
      </c>
      <c r="K162">
        <v>1.060265</v>
      </c>
      <c r="L162">
        <v>1.1040190000000001</v>
      </c>
      <c r="M162">
        <v>1.147772</v>
      </c>
      <c r="N162">
        <v>1.2109449999999999</v>
      </c>
      <c r="O162">
        <v>9.5399999999999991</v>
      </c>
      <c r="P162">
        <v>17447</v>
      </c>
      <c r="Q162">
        <v>99</v>
      </c>
      <c r="R162">
        <v>15667</v>
      </c>
      <c r="S162">
        <v>13883.51</v>
      </c>
      <c r="T162">
        <v>6.65</v>
      </c>
    </row>
    <row r="163" spans="1:20">
      <c r="A163" t="s">
        <v>55</v>
      </c>
      <c r="B163" t="s">
        <v>45</v>
      </c>
      <c r="C163" t="s">
        <v>13</v>
      </c>
      <c r="D163">
        <v>2011</v>
      </c>
      <c r="E163">
        <v>17</v>
      </c>
      <c r="F163">
        <v>7.6829770000000002</v>
      </c>
      <c r="G163">
        <v>6.2238870000000004</v>
      </c>
      <c r="H163">
        <v>88.834999999999994</v>
      </c>
      <c r="I163">
        <v>6.7552600000000004E-2</v>
      </c>
      <c r="J163">
        <v>0.81046890000000005</v>
      </c>
      <c r="K163">
        <v>0.86161639999999995</v>
      </c>
      <c r="L163">
        <v>0.89704110000000004</v>
      </c>
      <c r="M163">
        <v>0.93246569999999995</v>
      </c>
      <c r="N163">
        <v>0.98361330000000002</v>
      </c>
      <c r="O163">
        <v>10</v>
      </c>
      <c r="P163">
        <v>31069</v>
      </c>
      <c r="Q163">
        <v>99</v>
      </c>
      <c r="R163">
        <v>23870.240000000002</v>
      </c>
      <c r="S163">
        <v>19337</v>
      </c>
      <c r="T163">
        <v>6.17</v>
      </c>
    </row>
    <row r="164" spans="1:20">
      <c r="A164" t="s">
        <v>53</v>
      </c>
      <c r="B164" t="s">
        <v>45</v>
      </c>
      <c r="C164" t="s">
        <v>13</v>
      </c>
      <c r="D164">
        <v>2011</v>
      </c>
      <c r="E164">
        <v>18</v>
      </c>
      <c r="F164">
        <v>6.5848100000000001</v>
      </c>
      <c r="G164">
        <v>5.3580399999999999</v>
      </c>
      <c r="H164">
        <v>86.292199999999994</v>
      </c>
      <c r="I164">
        <v>5.10059E-2</v>
      </c>
      <c r="J164">
        <v>0.37910690000000002</v>
      </c>
      <c r="K164">
        <v>0.41772599999999999</v>
      </c>
      <c r="L164">
        <v>0.44447350000000002</v>
      </c>
      <c r="M164">
        <v>0.471221</v>
      </c>
      <c r="N164">
        <v>0.50984010000000002</v>
      </c>
      <c r="O164">
        <v>9.83</v>
      </c>
      <c r="P164">
        <v>48516</v>
      </c>
      <c r="Q164">
        <v>99</v>
      </c>
      <c r="R164">
        <v>32499.360000000001</v>
      </c>
      <c r="S164">
        <v>26444.63</v>
      </c>
      <c r="T164">
        <v>6.34</v>
      </c>
    </row>
    <row r="165" spans="1:20">
      <c r="A165" t="s">
        <v>54</v>
      </c>
      <c r="B165" t="s">
        <v>45</v>
      </c>
      <c r="C165" t="s">
        <v>13</v>
      </c>
      <c r="D165">
        <v>2011</v>
      </c>
      <c r="E165">
        <v>18</v>
      </c>
      <c r="F165">
        <v>7.0925729999999998</v>
      </c>
      <c r="G165">
        <v>6.1576909999999998</v>
      </c>
      <c r="H165">
        <v>86.306600000000003</v>
      </c>
      <c r="I165">
        <v>8.5435700000000003E-2</v>
      </c>
      <c r="J165">
        <v>0.39763080000000001</v>
      </c>
      <c r="K165">
        <v>0.46231850000000002</v>
      </c>
      <c r="L165">
        <v>0.50712109999999999</v>
      </c>
      <c r="M165">
        <v>0.55192359999999996</v>
      </c>
      <c r="N165">
        <v>0.61661140000000003</v>
      </c>
      <c r="O165">
        <v>9.5399999999999991</v>
      </c>
      <c r="P165">
        <v>17447</v>
      </c>
      <c r="Q165">
        <v>99</v>
      </c>
      <c r="R165">
        <v>12971.08</v>
      </c>
      <c r="S165">
        <v>11261.35</v>
      </c>
      <c r="T165">
        <v>6.65</v>
      </c>
    </row>
    <row r="166" spans="1:20">
      <c r="A166" t="s">
        <v>55</v>
      </c>
      <c r="B166" t="s">
        <v>45</v>
      </c>
      <c r="C166" t="s">
        <v>13</v>
      </c>
      <c r="D166">
        <v>2011</v>
      </c>
      <c r="E166">
        <v>18</v>
      </c>
      <c r="F166">
        <v>6.2173290000000003</v>
      </c>
      <c r="G166">
        <v>4.8185789999999997</v>
      </c>
      <c r="H166">
        <v>86.283699999999996</v>
      </c>
      <c r="I166">
        <v>6.3532699999999998E-2</v>
      </c>
      <c r="J166">
        <v>0.32612350000000001</v>
      </c>
      <c r="K166">
        <v>0.37422729999999998</v>
      </c>
      <c r="L166">
        <v>0.40754390000000001</v>
      </c>
      <c r="M166">
        <v>0.44086049999999999</v>
      </c>
      <c r="N166">
        <v>0.48896430000000002</v>
      </c>
      <c r="O166">
        <v>10</v>
      </c>
      <c r="P166">
        <v>31069</v>
      </c>
      <c r="Q166">
        <v>99</v>
      </c>
      <c r="R166">
        <v>19316.62</v>
      </c>
      <c r="S166">
        <v>14970.84</v>
      </c>
      <c r="T166">
        <v>6.17</v>
      </c>
    </row>
    <row r="167" spans="1:20">
      <c r="A167" t="s">
        <v>53</v>
      </c>
      <c r="B167" t="s">
        <v>46</v>
      </c>
      <c r="C167" t="s">
        <v>13</v>
      </c>
      <c r="D167">
        <v>2011</v>
      </c>
      <c r="E167">
        <v>14</v>
      </c>
      <c r="F167">
        <v>8.1062460000000005</v>
      </c>
      <c r="G167">
        <v>7.0875589999999997</v>
      </c>
      <c r="H167">
        <v>88.991500000000002</v>
      </c>
      <c r="I167">
        <v>4.7969400000000002E-2</v>
      </c>
      <c r="J167">
        <v>0.44970270000000001</v>
      </c>
      <c r="K167">
        <v>0.48602279999999998</v>
      </c>
      <c r="L167">
        <v>0.51117800000000002</v>
      </c>
      <c r="M167">
        <v>0.53633319999999995</v>
      </c>
      <c r="N167">
        <v>0.57265330000000003</v>
      </c>
      <c r="O167">
        <v>9.83</v>
      </c>
      <c r="P167">
        <v>48516</v>
      </c>
      <c r="Q167">
        <v>99</v>
      </c>
      <c r="R167">
        <v>40008.410000000003</v>
      </c>
      <c r="S167">
        <v>34980.68</v>
      </c>
      <c r="T167">
        <v>6.34</v>
      </c>
    </row>
    <row r="168" spans="1:20">
      <c r="A168" t="s">
        <v>54</v>
      </c>
      <c r="B168" t="s">
        <v>46</v>
      </c>
      <c r="C168" t="s">
        <v>13</v>
      </c>
      <c r="D168">
        <v>2011</v>
      </c>
      <c r="E168">
        <v>14</v>
      </c>
      <c r="F168">
        <v>8.6202020000000008</v>
      </c>
      <c r="G168">
        <v>7.8497269999999997</v>
      </c>
      <c r="H168">
        <v>89.640699999999995</v>
      </c>
      <c r="I168">
        <v>8.2246700000000006E-2</v>
      </c>
      <c r="J168">
        <v>0.50338459999999996</v>
      </c>
      <c r="K168">
        <v>0.56565779999999999</v>
      </c>
      <c r="L168">
        <v>0.608788</v>
      </c>
      <c r="M168">
        <v>0.6519182</v>
      </c>
      <c r="N168">
        <v>0.71419140000000003</v>
      </c>
      <c r="O168">
        <v>9.5399999999999991</v>
      </c>
      <c r="P168">
        <v>17447</v>
      </c>
      <c r="Q168">
        <v>99</v>
      </c>
      <c r="R168">
        <v>15764.85</v>
      </c>
      <c r="S168">
        <v>14355.78</v>
      </c>
      <c r="T168">
        <v>6.65</v>
      </c>
    </row>
    <row r="169" spans="1:20">
      <c r="A169" t="s">
        <v>55</v>
      </c>
      <c r="B169" t="s">
        <v>46</v>
      </c>
      <c r="C169" t="s">
        <v>13</v>
      </c>
      <c r="D169">
        <v>2011</v>
      </c>
      <c r="E169">
        <v>14</v>
      </c>
      <c r="F169">
        <v>7.7278650000000004</v>
      </c>
      <c r="G169">
        <v>6.5629299999999997</v>
      </c>
      <c r="H169">
        <v>88.608800000000002</v>
      </c>
      <c r="I169">
        <v>5.8846700000000002E-2</v>
      </c>
      <c r="J169">
        <v>0.37822339999999999</v>
      </c>
      <c r="K169">
        <v>0.42277930000000002</v>
      </c>
      <c r="L169">
        <v>0.4536386</v>
      </c>
      <c r="M169">
        <v>0.48449779999999998</v>
      </c>
      <c r="N169">
        <v>0.52905369999999996</v>
      </c>
      <c r="O169">
        <v>10</v>
      </c>
      <c r="P169">
        <v>31069</v>
      </c>
      <c r="Q169">
        <v>99</v>
      </c>
      <c r="R169">
        <v>24009.7</v>
      </c>
      <c r="S169">
        <v>20390.37</v>
      </c>
      <c r="T169">
        <v>6.17</v>
      </c>
    </row>
    <row r="170" spans="1:20">
      <c r="A170" t="s">
        <v>53</v>
      </c>
      <c r="B170" t="s">
        <v>46</v>
      </c>
      <c r="C170" t="s">
        <v>13</v>
      </c>
      <c r="D170">
        <v>2011</v>
      </c>
      <c r="E170">
        <v>15</v>
      </c>
      <c r="F170">
        <v>8.6336480000000009</v>
      </c>
      <c r="G170">
        <v>7.4864759999999997</v>
      </c>
      <c r="H170">
        <v>88.6648</v>
      </c>
      <c r="I170">
        <v>4.4748000000000003E-2</v>
      </c>
      <c r="J170">
        <v>0.93661450000000002</v>
      </c>
      <c r="K170">
        <v>0.97049549999999996</v>
      </c>
      <c r="L170">
        <v>0.99396130000000005</v>
      </c>
      <c r="M170">
        <v>1.0174270000000001</v>
      </c>
      <c r="N170">
        <v>1.0513079999999999</v>
      </c>
      <c r="O170">
        <v>9.83</v>
      </c>
      <c r="P170">
        <v>48516</v>
      </c>
      <c r="Q170">
        <v>99</v>
      </c>
      <c r="R170">
        <v>42611.4</v>
      </c>
      <c r="S170">
        <v>36949.53</v>
      </c>
      <c r="T170">
        <v>6.34</v>
      </c>
    </row>
    <row r="171" spans="1:20">
      <c r="A171" t="s">
        <v>54</v>
      </c>
      <c r="B171" t="s">
        <v>46</v>
      </c>
      <c r="C171" t="s">
        <v>13</v>
      </c>
      <c r="D171">
        <v>2011</v>
      </c>
      <c r="E171">
        <v>15</v>
      </c>
      <c r="F171">
        <v>9.2009150000000002</v>
      </c>
      <c r="G171">
        <v>8.3332610000000003</v>
      </c>
      <c r="H171">
        <v>89.115899999999996</v>
      </c>
      <c r="I171">
        <v>7.4944200000000002E-2</v>
      </c>
      <c r="J171">
        <v>1.0375650000000001</v>
      </c>
      <c r="K171">
        <v>1.0943080000000001</v>
      </c>
      <c r="L171">
        <v>1.1336090000000001</v>
      </c>
      <c r="M171">
        <v>1.1729099999999999</v>
      </c>
      <c r="N171">
        <v>1.229654</v>
      </c>
      <c r="O171">
        <v>9.5399999999999991</v>
      </c>
      <c r="P171">
        <v>17447</v>
      </c>
      <c r="Q171">
        <v>99</v>
      </c>
      <c r="R171">
        <v>16826.87</v>
      </c>
      <c r="S171">
        <v>15240.08</v>
      </c>
      <c r="T171">
        <v>6.65</v>
      </c>
    </row>
    <row r="172" spans="1:20">
      <c r="A172" t="s">
        <v>55</v>
      </c>
      <c r="B172" t="s">
        <v>46</v>
      </c>
      <c r="C172" t="s">
        <v>13</v>
      </c>
      <c r="D172">
        <v>2011</v>
      </c>
      <c r="E172">
        <v>15</v>
      </c>
      <c r="F172">
        <v>8.2174139999999998</v>
      </c>
      <c r="G172">
        <v>6.9055470000000003</v>
      </c>
      <c r="H172">
        <v>88.398799999999994</v>
      </c>
      <c r="I172">
        <v>5.5742300000000002E-2</v>
      </c>
      <c r="J172">
        <v>0.84020439999999996</v>
      </c>
      <c r="K172">
        <v>0.88240980000000002</v>
      </c>
      <c r="L172">
        <v>0.91164109999999998</v>
      </c>
      <c r="M172">
        <v>0.94087240000000005</v>
      </c>
      <c r="N172">
        <v>0.9830778</v>
      </c>
      <c r="O172">
        <v>10</v>
      </c>
      <c r="P172">
        <v>31069</v>
      </c>
      <c r="Q172">
        <v>99</v>
      </c>
      <c r="R172">
        <v>25530.68</v>
      </c>
      <c r="S172">
        <v>21454.84</v>
      </c>
      <c r="T172">
        <v>6.17</v>
      </c>
    </row>
    <row r="173" spans="1:20">
      <c r="A173" t="s">
        <v>53</v>
      </c>
      <c r="B173" t="s">
        <v>46</v>
      </c>
      <c r="C173" t="s">
        <v>13</v>
      </c>
      <c r="D173">
        <v>2011</v>
      </c>
      <c r="E173">
        <v>16</v>
      </c>
      <c r="F173">
        <v>8.1174370000000007</v>
      </c>
      <c r="G173">
        <v>7.0279870000000004</v>
      </c>
      <c r="H173">
        <v>89.250900000000001</v>
      </c>
      <c r="I173">
        <v>4.58439E-2</v>
      </c>
      <c r="J173">
        <v>0.83001309999999995</v>
      </c>
      <c r="K173">
        <v>0.86472380000000004</v>
      </c>
      <c r="L173">
        <v>0.88876440000000001</v>
      </c>
      <c r="M173">
        <v>0.91280499999999998</v>
      </c>
      <c r="N173">
        <v>0.94751569999999996</v>
      </c>
      <c r="O173">
        <v>9.83</v>
      </c>
      <c r="P173">
        <v>48516</v>
      </c>
      <c r="Q173">
        <v>99</v>
      </c>
      <c r="R173">
        <v>40063.64</v>
      </c>
      <c r="S173">
        <v>34686.660000000003</v>
      </c>
      <c r="T173">
        <v>6.34</v>
      </c>
    </row>
    <row r="174" spans="1:20">
      <c r="A174" t="s">
        <v>54</v>
      </c>
      <c r="B174" t="s">
        <v>46</v>
      </c>
      <c r="C174" t="s">
        <v>13</v>
      </c>
      <c r="D174">
        <v>2011</v>
      </c>
      <c r="E174">
        <v>16</v>
      </c>
      <c r="F174">
        <v>8.8139199999999995</v>
      </c>
      <c r="G174">
        <v>7.9899230000000001</v>
      </c>
      <c r="H174">
        <v>89.623199999999997</v>
      </c>
      <c r="I174">
        <v>7.4974100000000002E-2</v>
      </c>
      <c r="J174">
        <v>0.9984421</v>
      </c>
      <c r="K174">
        <v>1.0552090000000001</v>
      </c>
      <c r="L174">
        <v>1.094525</v>
      </c>
      <c r="M174">
        <v>1.133842</v>
      </c>
      <c r="N174">
        <v>1.190609</v>
      </c>
      <c r="O174">
        <v>9.5399999999999991</v>
      </c>
      <c r="P174">
        <v>17447</v>
      </c>
      <c r="Q174">
        <v>99</v>
      </c>
      <c r="R174">
        <v>16119.13</v>
      </c>
      <c r="S174">
        <v>14612.18</v>
      </c>
      <c r="T174">
        <v>6.65</v>
      </c>
    </row>
    <row r="175" spans="1:20">
      <c r="A175" t="s">
        <v>55</v>
      </c>
      <c r="B175" t="s">
        <v>46</v>
      </c>
      <c r="C175" t="s">
        <v>13</v>
      </c>
      <c r="D175">
        <v>2011</v>
      </c>
      <c r="E175">
        <v>16</v>
      </c>
      <c r="F175">
        <v>7.6174489999999997</v>
      </c>
      <c r="G175">
        <v>6.3715919999999997</v>
      </c>
      <c r="H175">
        <v>89.031499999999994</v>
      </c>
      <c r="I175">
        <v>5.7935E-2</v>
      </c>
      <c r="J175">
        <v>0.69322600000000001</v>
      </c>
      <c r="K175">
        <v>0.73709159999999996</v>
      </c>
      <c r="L175">
        <v>0.76747270000000001</v>
      </c>
      <c r="M175">
        <v>0.7978539</v>
      </c>
      <c r="N175">
        <v>0.84171940000000001</v>
      </c>
      <c r="O175">
        <v>10</v>
      </c>
      <c r="P175">
        <v>31069</v>
      </c>
      <c r="Q175">
        <v>99</v>
      </c>
      <c r="R175">
        <v>23666.65</v>
      </c>
      <c r="S175">
        <v>19795.900000000001</v>
      </c>
      <c r="T175">
        <v>6.17</v>
      </c>
    </row>
    <row r="176" spans="1:20">
      <c r="A176" t="s">
        <v>53</v>
      </c>
      <c r="B176" t="s">
        <v>46</v>
      </c>
      <c r="C176" t="s">
        <v>13</v>
      </c>
      <c r="D176">
        <v>2011</v>
      </c>
      <c r="E176">
        <v>17</v>
      </c>
      <c r="F176">
        <v>7.560708</v>
      </c>
      <c r="G176">
        <v>6.4458890000000002</v>
      </c>
      <c r="H176">
        <v>88.145399999999995</v>
      </c>
      <c r="I176">
        <v>4.7246900000000001E-2</v>
      </c>
      <c r="J176">
        <v>0.732541</v>
      </c>
      <c r="K176">
        <v>0.7683141</v>
      </c>
      <c r="L176">
        <v>0.79309030000000003</v>
      </c>
      <c r="M176">
        <v>0.8178666</v>
      </c>
      <c r="N176">
        <v>0.8536397</v>
      </c>
      <c r="O176">
        <v>9.83</v>
      </c>
      <c r="P176">
        <v>48516</v>
      </c>
      <c r="Q176">
        <v>99</v>
      </c>
      <c r="R176">
        <v>37315.9</v>
      </c>
      <c r="S176">
        <v>31813.71</v>
      </c>
      <c r="T176">
        <v>6.34</v>
      </c>
    </row>
    <row r="177" spans="1:20">
      <c r="A177" t="s">
        <v>54</v>
      </c>
      <c r="B177" t="s">
        <v>46</v>
      </c>
      <c r="C177" t="s">
        <v>13</v>
      </c>
      <c r="D177">
        <v>2011</v>
      </c>
      <c r="E177">
        <v>17</v>
      </c>
      <c r="F177">
        <v>8.1141970000000008</v>
      </c>
      <c r="G177">
        <v>7.2710119999999998</v>
      </c>
      <c r="H177">
        <v>88.534700000000001</v>
      </c>
      <c r="I177">
        <v>7.5537599999999996E-2</v>
      </c>
      <c r="J177">
        <v>0.82629189999999997</v>
      </c>
      <c r="K177">
        <v>0.88348519999999997</v>
      </c>
      <c r="L177">
        <v>0.9230971</v>
      </c>
      <c r="M177">
        <v>0.96270909999999998</v>
      </c>
      <c r="N177">
        <v>1.0199020000000001</v>
      </c>
      <c r="O177">
        <v>9.5399999999999991</v>
      </c>
      <c r="P177">
        <v>17447</v>
      </c>
      <c r="Q177">
        <v>99</v>
      </c>
      <c r="R177">
        <v>14839.45</v>
      </c>
      <c r="S177">
        <v>13297.42</v>
      </c>
      <c r="T177">
        <v>6.65</v>
      </c>
    </row>
    <row r="178" spans="1:20">
      <c r="A178" t="s">
        <v>55</v>
      </c>
      <c r="B178" t="s">
        <v>46</v>
      </c>
      <c r="C178" t="s">
        <v>13</v>
      </c>
      <c r="D178">
        <v>2011</v>
      </c>
      <c r="E178">
        <v>17</v>
      </c>
      <c r="F178">
        <v>7.1584289999999999</v>
      </c>
      <c r="G178">
        <v>5.8835600000000001</v>
      </c>
      <c r="H178">
        <v>87.915899999999993</v>
      </c>
      <c r="I178">
        <v>6.0472999999999999E-2</v>
      </c>
      <c r="J178">
        <v>0.63895550000000001</v>
      </c>
      <c r="K178">
        <v>0.68474270000000004</v>
      </c>
      <c r="L178">
        <v>0.7164547</v>
      </c>
      <c r="M178">
        <v>0.74816680000000002</v>
      </c>
      <c r="N178">
        <v>0.79395400000000005</v>
      </c>
      <c r="O178">
        <v>10</v>
      </c>
      <c r="P178">
        <v>31069</v>
      </c>
      <c r="Q178">
        <v>99</v>
      </c>
      <c r="R178">
        <v>22240.52</v>
      </c>
      <c r="S178">
        <v>18279.63</v>
      </c>
      <c r="T178">
        <v>6.17</v>
      </c>
    </row>
    <row r="179" spans="1:20">
      <c r="A179" t="s">
        <v>53</v>
      </c>
      <c r="B179" t="s">
        <v>46</v>
      </c>
      <c r="C179" t="s">
        <v>13</v>
      </c>
      <c r="D179">
        <v>2011</v>
      </c>
      <c r="E179">
        <v>18</v>
      </c>
      <c r="F179">
        <v>6.1363130000000004</v>
      </c>
      <c r="G179">
        <v>5.0675970000000001</v>
      </c>
      <c r="H179">
        <v>83.262</v>
      </c>
      <c r="I179">
        <v>4.6496599999999999E-2</v>
      </c>
      <c r="J179">
        <v>0.30089129999999997</v>
      </c>
      <c r="K179">
        <v>0.33609630000000001</v>
      </c>
      <c r="L179">
        <v>0.3604791</v>
      </c>
      <c r="M179">
        <v>0.38486199999999998</v>
      </c>
      <c r="N179">
        <v>0.42006700000000002</v>
      </c>
      <c r="O179">
        <v>9.83</v>
      </c>
      <c r="P179">
        <v>48516</v>
      </c>
      <c r="Q179">
        <v>99</v>
      </c>
      <c r="R179">
        <v>30285.79</v>
      </c>
      <c r="S179">
        <v>25011.14</v>
      </c>
      <c r="T179">
        <v>6.34</v>
      </c>
    </row>
    <row r="180" spans="1:20">
      <c r="A180" t="s">
        <v>54</v>
      </c>
      <c r="B180" t="s">
        <v>46</v>
      </c>
      <c r="C180" t="s">
        <v>13</v>
      </c>
      <c r="D180">
        <v>2011</v>
      </c>
      <c r="E180">
        <v>18</v>
      </c>
      <c r="F180">
        <v>6.6569560000000001</v>
      </c>
      <c r="G180">
        <v>5.8486409999999998</v>
      </c>
      <c r="H180">
        <v>83.8215</v>
      </c>
      <c r="I180">
        <v>7.6758499999999993E-2</v>
      </c>
      <c r="J180">
        <v>0.3336325</v>
      </c>
      <c r="K180">
        <v>0.3917503</v>
      </c>
      <c r="L180">
        <v>0.43200250000000001</v>
      </c>
      <c r="M180">
        <v>0.47225479999999997</v>
      </c>
      <c r="N180">
        <v>0.53037259999999997</v>
      </c>
      <c r="O180">
        <v>9.5399999999999991</v>
      </c>
      <c r="P180">
        <v>17447</v>
      </c>
      <c r="Q180">
        <v>99</v>
      </c>
      <c r="R180">
        <v>12174.41</v>
      </c>
      <c r="S180">
        <v>10696.15</v>
      </c>
      <c r="T180">
        <v>6.65</v>
      </c>
    </row>
    <row r="181" spans="1:20">
      <c r="A181" t="s">
        <v>55</v>
      </c>
      <c r="B181" t="s">
        <v>46</v>
      </c>
      <c r="C181" t="s">
        <v>13</v>
      </c>
      <c r="D181">
        <v>2011</v>
      </c>
      <c r="E181">
        <v>18</v>
      </c>
      <c r="F181">
        <v>5.762251</v>
      </c>
      <c r="G181">
        <v>4.5401049999999996</v>
      </c>
      <c r="H181">
        <v>82.932100000000005</v>
      </c>
      <c r="I181">
        <v>5.84352E-2</v>
      </c>
      <c r="J181">
        <v>0.2434297</v>
      </c>
      <c r="K181">
        <v>0.28767399999999999</v>
      </c>
      <c r="L181">
        <v>0.31831739999999997</v>
      </c>
      <c r="M181">
        <v>0.34896080000000002</v>
      </c>
      <c r="N181">
        <v>0.39320509999999997</v>
      </c>
      <c r="O181">
        <v>10</v>
      </c>
      <c r="P181">
        <v>31069</v>
      </c>
      <c r="Q181">
        <v>99</v>
      </c>
      <c r="R181">
        <v>17902.740000000002</v>
      </c>
      <c r="S181">
        <v>14105.65</v>
      </c>
      <c r="T181">
        <v>6.17</v>
      </c>
    </row>
    <row r="182" spans="1:20">
      <c r="A182" t="s">
        <v>53</v>
      </c>
      <c r="B182" t="s">
        <v>45</v>
      </c>
      <c r="C182" t="s">
        <v>57</v>
      </c>
      <c r="D182">
        <v>2011</v>
      </c>
      <c r="E182">
        <v>14</v>
      </c>
      <c r="F182">
        <v>7.5210489999999997</v>
      </c>
      <c r="G182">
        <v>6.5635110000000001</v>
      </c>
      <c r="H182">
        <v>88.677599999999998</v>
      </c>
      <c r="I182">
        <v>4.3920000000000001E-2</v>
      </c>
      <c r="J182">
        <v>0.38603179999999998</v>
      </c>
      <c r="K182">
        <v>0.41928579999999999</v>
      </c>
      <c r="L182">
        <v>0.44231749999999997</v>
      </c>
      <c r="M182">
        <v>0.46534910000000002</v>
      </c>
      <c r="N182">
        <v>0.49860320000000002</v>
      </c>
      <c r="O182">
        <v>9.83</v>
      </c>
      <c r="P182">
        <v>48516</v>
      </c>
      <c r="Q182">
        <v>99</v>
      </c>
      <c r="R182">
        <v>37120.160000000003</v>
      </c>
      <c r="S182">
        <v>32394.23</v>
      </c>
      <c r="T182">
        <v>6.34</v>
      </c>
    </row>
    <row r="183" spans="1:20">
      <c r="A183" t="s">
        <v>54</v>
      </c>
      <c r="B183" t="s">
        <v>45</v>
      </c>
      <c r="C183" t="s">
        <v>57</v>
      </c>
      <c r="D183">
        <v>2011</v>
      </c>
      <c r="E183">
        <v>14</v>
      </c>
      <c r="F183">
        <v>8.0359339999999992</v>
      </c>
      <c r="G183">
        <v>7.3110939999999998</v>
      </c>
      <c r="H183">
        <v>89.286000000000001</v>
      </c>
      <c r="I183">
        <v>7.6703300000000002E-2</v>
      </c>
      <c r="J183">
        <v>0.41505989999999998</v>
      </c>
      <c r="K183">
        <v>0.4731358</v>
      </c>
      <c r="L183">
        <v>0.51335909999999996</v>
      </c>
      <c r="M183">
        <v>0.55358229999999997</v>
      </c>
      <c r="N183">
        <v>0.61165829999999999</v>
      </c>
      <c r="O183">
        <v>9.5399999999999991</v>
      </c>
      <c r="P183">
        <v>17447</v>
      </c>
      <c r="Q183">
        <v>99</v>
      </c>
      <c r="R183">
        <v>14696.33</v>
      </c>
      <c r="S183">
        <v>13370.72</v>
      </c>
      <c r="T183">
        <v>6.65</v>
      </c>
    </row>
    <row r="184" spans="1:20">
      <c r="A184" t="s">
        <v>55</v>
      </c>
      <c r="B184" t="s">
        <v>45</v>
      </c>
      <c r="C184" t="s">
        <v>57</v>
      </c>
      <c r="D184">
        <v>2011</v>
      </c>
      <c r="E184">
        <v>14</v>
      </c>
      <c r="F184">
        <v>7.1446540000000001</v>
      </c>
      <c r="G184">
        <v>6.0500100000000003</v>
      </c>
      <c r="H184">
        <v>88.318899999999999</v>
      </c>
      <c r="I184">
        <v>5.3188600000000003E-2</v>
      </c>
      <c r="J184">
        <v>0.33227630000000002</v>
      </c>
      <c r="K184">
        <v>0.37254809999999999</v>
      </c>
      <c r="L184">
        <v>0.40044020000000002</v>
      </c>
      <c r="M184">
        <v>0.4283324</v>
      </c>
      <c r="N184">
        <v>0.46860410000000002</v>
      </c>
      <c r="O184">
        <v>10</v>
      </c>
      <c r="P184">
        <v>31069</v>
      </c>
      <c r="Q184">
        <v>99</v>
      </c>
      <c r="R184">
        <v>22197.73</v>
      </c>
      <c r="S184">
        <v>18796.78</v>
      </c>
      <c r="T184">
        <v>6.17</v>
      </c>
    </row>
    <row r="185" spans="1:20">
      <c r="A185" t="s">
        <v>53</v>
      </c>
      <c r="B185" t="s">
        <v>45</v>
      </c>
      <c r="C185" t="s">
        <v>57</v>
      </c>
      <c r="D185">
        <v>2011</v>
      </c>
      <c r="E185">
        <v>15</v>
      </c>
      <c r="F185">
        <v>7.9295910000000003</v>
      </c>
      <c r="G185">
        <v>6.8512810000000002</v>
      </c>
      <c r="H185">
        <v>88.295900000000003</v>
      </c>
      <c r="I185">
        <v>4.4769299999999998E-2</v>
      </c>
      <c r="J185">
        <v>0.80713060000000003</v>
      </c>
      <c r="K185">
        <v>0.84102770000000004</v>
      </c>
      <c r="L185">
        <v>0.86450479999999996</v>
      </c>
      <c r="M185">
        <v>0.88798189999999999</v>
      </c>
      <c r="N185">
        <v>0.921879</v>
      </c>
      <c r="O185">
        <v>9.83</v>
      </c>
      <c r="P185">
        <v>48516</v>
      </c>
      <c r="Q185">
        <v>99</v>
      </c>
      <c r="R185">
        <v>39136.53</v>
      </c>
      <c r="S185">
        <v>33814.519999999997</v>
      </c>
      <c r="T185">
        <v>6.34</v>
      </c>
    </row>
    <row r="186" spans="1:20">
      <c r="A186" t="s">
        <v>54</v>
      </c>
      <c r="B186" t="s">
        <v>45</v>
      </c>
      <c r="C186" t="s">
        <v>57</v>
      </c>
      <c r="D186">
        <v>2011</v>
      </c>
      <c r="E186">
        <v>15</v>
      </c>
      <c r="F186">
        <v>8.4519839999999995</v>
      </c>
      <c r="G186">
        <v>7.6357210000000002</v>
      </c>
      <c r="H186">
        <v>88.783600000000007</v>
      </c>
      <c r="I186">
        <v>7.5571399999999997E-2</v>
      </c>
      <c r="J186">
        <v>0.87427359999999998</v>
      </c>
      <c r="K186">
        <v>0.9314926</v>
      </c>
      <c r="L186">
        <v>0.97112229999999999</v>
      </c>
      <c r="M186">
        <v>1.0107520000000001</v>
      </c>
      <c r="N186">
        <v>1.067971</v>
      </c>
      <c r="O186">
        <v>9.5399999999999991</v>
      </c>
      <c r="P186">
        <v>17447</v>
      </c>
      <c r="Q186">
        <v>99</v>
      </c>
      <c r="R186">
        <v>15457.21</v>
      </c>
      <c r="S186">
        <v>13964.41</v>
      </c>
      <c r="T186">
        <v>6.65</v>
      </c>
    </row>
    <row r="187" spans="1:20">
      <c r="A187" t="s">
        <v>55</v>
      </c>
      <c r="B187" t="s">
        <v>45</v>
      </c>
      <c r="C187" t="s">
        <v>57</v>
      </c>
      <c r="D187">
        <v>2011</v>
      </c>
      <c r="E187">
        <v>15</v>
      </c>
      <c r="F187">
        <v>7.5463779999999998</v>
      </c>
      <c r="G187">
        <v>6.3136679999999998</v>
      </c>
      <c r="H187">
        <v>88.008399999999995</v>
      </c>
      <c r="I187">
        <v>5.54908E-2</v>
      </c>
      <c r="J187">
        <v>0.73054149999999995</v>
      </c>
      <c r="K187">
        <v>0.77255640000000003</v>
      </c>
      <c r="L187">
        <v>0.80165580000000003</v>
      </c>
      <c r="M187">
        <v>0.83075520000000003</v>
      </c>
      <c r="N187">
        <v>0.87277009999999999</v>
      </c>
      <c r="O187">
        <v>10</v>
      </c>
      <c r="P187">
        <v>31069</v>
      </c>
      <c r="Q187">
        <v>99</v>
      </c>
      <c r="R187">
        <v>23445.84</v>
      </c>
      <c r="S187">
        <v>19615.93</v>
      </c>
      <c r="T187">
        <v>6.17</v>
      </c>
    </row>
    <row r="188" spans="1:20">
      <c r="A188" t="s">
        <v>53</v>
      </c>
      <c r="B188" t="s">
        <v>45</v>
      </c>
      <c r="C188" t="s">
        <v>57</v>
      </c>
      <c r="D188">
        <v>2011</v>
      </c>
      <c r="E188">
        <v>16</v>
      </c>
      <c r="F188">
        <v>7.659815</v>
      </c>
      <c r="G188">
        <v>6.6357629999999999</v>
      </c>
      <c r="H188">
        <v>87.069400000000002</v>
      </c>
      <c r="I188">
        <v>4.7184700000000003E-2</v>
      </c>
      <c r="J188">
        <v>0.7391257</v>
      </c>
      <c r="K188">
        <v>0.77485170000000003</v>
      </c>
      <c r="L188">
        <v>0.79959539999999996</v>
      </c>
      <c r="M188">
        <v>0.82433900000000004</v>
      </c>
      <c r="N188">
        <v>0.86006499999999997</v>
      </c>
      <c r="O188">
        <v>9.83</v>
      </c>
      <c r="P188">
        <v>48516</v>
      </c>
      <c r="Q188">
        <v>99</v>
      </c>
      <c r="R188">
        <v>37805.050000000003</v>
      </c>
      <c r="S188">
        <v>32750.83</v>
      </c>
      <c r="T188">
        <v>6.34</v>
      </c>
    </row>
    <row r="189" spans="1:20">
      <c r="A189" t="s">
        <v>54</v>
      </c>
      <c r="B189" t="s">
        <v>45</v>
      </c>
      <c r="C189" t="s">
        <v>57</v>
      </c>
      <c r="D189">
        <v>2011</v>
      </c>
      <c r="E189">
        <v>16</v>
      </c>
      <c r="F189">
        <v>8.1736979999999999</v>
      </c>
      <c r="G189">
        <v>7.3985070000000004</v>
      </c>
      <c r="H189">
        <v>87.4666</v>
      </c>
      <c r="I189">
        <v>7.8111100000000003E-2</v>
      </c>
      <c r="J189">
        <v>0.87208750000000002</v>
      </c>
      <c r="K189">
        <v>0.93122939999999998</v>
      </c>
      <c r="L189">
        <v>0.97219089999999997</v>
      </c>
      <c r="M189">
        <v>1.0131520000000001</v>
      </c>
      <c r="N189">
        <v>1.0722940000000001</v>
      </c>
      <c r="O189">
        <v>9.5399999999999991</v>
      </c>
      <c r="P189">
        <v>17447</v>
      </c>
      <c r="Q189">
        <v>99</v>
      </c>
      <c r="R189">
        <v>14948.27</v>
      </c>
      <c r="S189">
        <v>13530.58</v>
      </c>
      <c r="T189">
        <v>6.65</v>
      </c>
    </row>
    <row r="190" spans="1:20">
      <c r="A190" t="s">
        <v>55</v>
      </c>
      <c r="B190" t="s">
        <v>45</v>
      </c>
      <c r="C190" t="s">
        <v>57</v>
      </c>
      <c r="D190">
        <v>2011</v>
      </c>
      <c r="E190">
        <v>16</v>
      </c>
      <c r="F190">
        <v>7.2834709999999996</v>
      </c>
      <c r="G190">
        <v>6.112787</v>
      </c>
      <c r="H190">
        <v>86.835300000000004</v>
      </c>
      <c r="I190">
        <v>5.9200799999999998E-2</v>
      </c>
      <c r="J190">
        <v>0.62198560000000003</v>
      </c>
      <c r="K190">
        <v>0.6668096</v>
      </c>
      <c r="L190">
        <v>0.69785450000000004</v>
      </c>
      <c r="M190">
        <v>0.72889950000000003</v>
      </c>
      <c r="N190">
        <v>0.77372339999999995</v>
      </c>
      <c r="O190">
        <v>10</v>
      </c>
      <c r="P190">
        <v>31069</v>
      </c>
      <c r="Q190">
        <v>99</v>
      </c>
      <c r="R190">
        <v>22629.02</v>
      </c>
      <c r="S190">
        <v>18991.82</v>
      </c>
      <c r="T190">
        <v>6.17</v>
      </c>
    </row>
    <row r="191" spans="1:20">
      <c r="A191" t="s">
        <v>53</v>
      </c>
      <c r="B191" t="s">
        <v>45</v>
      </c>
      <c r="C191" t="s">
        <v>57</v>
      </c>
      <c r="D191">
        <v>2011</v>
      </c>
      <c r="E191">
        <v>17</v>
      </c>
      <c r="F191">
        <v>7.3561540000000001</v>
      </c>
      <c r="G191">
        <v>6.3082560000000001</v>
      </c>
      <c r="H191">
        <v>85.270300000000006</v>
      </c>
      <c r="I191">
        <v>5.0307200000000003E-2</v>
      </c>
      <c r="J191">
        <v>0.66014759999999995</v>
      </c>
      <c r="K191">
        <v>0.69823780000000002</v>
      </c>
      <c r="L191">
        <v>0.72461889999999995</v>
      </c>
      <c r="M191">
        <v>0.751</v>
      </c>
      <c r="N191">
        <v>0.78909019999999996</v>
      </c>
      <c r="O191">
        <v>9.83</v>
      </c>
      <c r="P191">
        <v>48516</v>
      </c>
      <c r="Q191">
        <v>99</v>
      </c>
      <c r="R191">
        <v>36306.33</v>
      </c>
      <c r="S191">
        <v>31134.42</v>
      </c>
      <c r="T191">
        <v>6.34</v>
      </c>
    </row>
    <row r="192" spans="1:20">
      <c r="A192" t="s">
        <v>54</v>
      </c>
      <c r="B192" t="s">
        <v>45</v>
      </c>
      <c r="C192" t="s">
        <v>57</v>
      </c>
      <c r="D192">
        <v>2011</v>
      </c>
      <c r="E192">
        <v>17</v>
      </c>
      <c r="F192">
        <v>7.7732979999999996</v>
      </c>
      <c r="G192">
        <v>6.9800560000000003</v>
      </c>
      <c r="H192">
        <v>85.688100000000006</v>
      </c>
      <c r="I192">
        <v>8.1331600000000004E-2</v>
      </c>
      <c r="J192">
        <v>0.72534350000000003</v>
      </c>
      <c r="K192">
        <v>0.78692379999999995</v>
      </c>
      <c r="L192">
        <v>0.82957409999999998</v>
      </c>
      <c r="M192">
        <v>0.87222440000000001</v>
      </c>
      <c r="N192">
        <v>0.93380470000000004</v>
      </c>
      <c r="O192">
        <v>9.5399999999999991</v>
      </c>
      <c r="P192">
        <v>17447</v>
      </c>
      <c r="Q192">
        <v>99</v>
      </c>
      <c r="R192">
        <v>14216.01</v>
      </c>
      <c r="S192">
        <v>12765.31</v>
      </c>
      <c r="T192">
        <v>6.65</v>
      </c>
    </row>
    <row r="193" spans="1:20">
      <c r="A193" t="s">
        <v>55</v>
      </c>
      <c r="B193" t="s">
        <v>45</v>
      </c>
      <c r="C193" t="s">
        <v>57</v>
      </c>
      <c r="D193">
        <v>2011</v>
      </c>
      <c r="E193">
        <v>17</v>
      </c>
      <c r="F193">
        <v>7.0455880000000004</v>
      </c>
      <c r="G193">
        <v>5.8476439999999998</v>
      </c>
      <c r="H193">
        <v>85.024100000000004</v>
      </c>
      <c r="I193">
        <v>6.3995399999999994E-2</v>
      </c>
      <c r="J193">
        <v>0.58073660000000005</v>
      </c>
      <c r="K193">
        <v>0.62919080000000005</v>
      </c>
      <c r="L193">
        <v>0.66274999999999995</v>
      </c>
      <c r="M193">
        <v>0.69630919999999996</v>
      </c>
      <c r="N193">
        <v>0.74476339999999996</v>
      </c>
      <c r="O193">
        <v>10</v>
      </c>
      <c r="P193">
        <v>31069</v>
      </c>
      <c r="Q193">
        <v>99</v>
      </c>
      <c r="R193">
        <v>21889.94</v>
      </c>
      <c r="S193">
        <v>18168.04</v>
      </c>
      <c r="T193">
        <v>6.17</v>
      </c>
    </row>
    <row r="194" spans="1:20">
      <c r="A194" t="s">
        <v>53</v>
      </c>
      <c r="B194" t="s">
        <v>45</v>
      </c>
      <c r="C194" t="s">
        <v>57</v>
      </c>
      <c r="D194">
        <v>2011</v>
      </c>
      <c r="E194">
        <v>18</v>
      </c>
      <c r="F194">
        <v>6.1819050000000004</v>
      </c>
      <c r="G194">
        <v>5.1773410000000002</v>
      </c>
      <c r="H194">
        <v>83.347399999999993</v>
      </c>
      <c r="I194">
        <v>5.0020700000000001E-2</v>
      </c>
      <c r="J194">
        <v>0.26215480000000002</v>
      </c>
      <c r="K194">
        <v>0.30002800000000002</v>
      </c>
      <c r="L194">
        <v>0.32625890000000002</v>
      </c>
      <c r="M194">
        <v>0.35248980000000002</v>
      </c>
      <c r="N194">
        <v>0.39036290000000001</v>
      </c>
      <c r="O194">
        <v>9.83</v>
      </c>
      <c r="P194">
        <v>48516</v>
      </c>
      <c r="Q194">
        <v>99</v>
      </c>
      <c r="R194">
        <v>30510.81</v>
      </c>
      <c r="S194">
        <v>25552.79</v>
      </c>
      <c r="T194">
        <v>6.34</v>
      </c>
    </row>
    <row r="195" spans="1:20">
      <c r="A195" t="s">
        <v>54</v>
      </c>
      <c r="B195" t="s">
        <v>45</v>
      </c>
      <c r="C195" t="s">
        <v>57</v>
      </c>
      <c r="D195">
        <v>2011</v>
      </c>
      <c r="E195">
        <v>18</v>
      </c>
      <c r="F195">
        <v>6.6328250000000004</v>
      </c>
      <c r="G195">
        <v>5.8723869999999998</v>
      </c>
      <c r="H195">
        <v>83.732100000000003</v>
      </c>
      <c r="I195">
        <v>8.3109600000000006E-2</v>
      </c>
      <c r="J195">
        <v>0.27044249999999997</v>
      </c>
      <c r="K195">
        <v>0.33336900000000003</v>
      </c>
      <c r="L195">
        <v>0.3769517</v>
      </c>
      <c r="M195">
        <v>0.42053439999999997</v>
      </c>
      <c r="N195">
        <v>0.48346090000000003</v>
      </c>
      <c r="O195">
        <v>9.5399999999999991</v>
      </c>
      <c r="P195">
        <v>17447</v>
      </c>
      <c r="Q195">
        <v>99</v>
      </c>
      <c r="R195">
        <v>12130.28</v>
      </c>
      <c r="S195">
        <v>10739.58</v>
      </c>
      <c r="T195">
        <v>6.65</v>
      </c>
    </row>
    <row r="196" spans="1:20">
      <c r="A196" t="s">
        <v>55</v>
      </c>
      <c r="B196" t="s">
        <v>45</v>
      </c>
      <c r="C196" t="s">
        <v>57</v>
      </c>
      <c r="D196">
        <v>2011</v>
      </c>
      <c r="E196">
        <v>18</v>
      </c>
      <c r="F196">
        <v>5.8540729999999996</v>
      </c>
      <c r="G196">
        <v>4.7056690000000003</v>
      </c>
      <c r="H196">
        <v>83.120599999999996</v>
      </c>
      <c r="I196">
        <v>6.2619300000000003E-2</v>
      </c>
      <c r="J196">
        <v>0.2161266</v>
      </c>
      <c r="K196">
        <v>0.26353890000000002</v>
      </c>
      <c r="L196">
        <v>0.29637649999999999</v>
      </c>
      <c r="M196">
        <v>0.32921400000000001</v>
      </c>
      <c r="N196">
        <v>0.37662630000000002</v>
      </c>
      <c r="O196">
        <v>10</v>
      </c>
      <c r="P196">
        <v>31069</v>
      </c>
      <c r="Q196">
        <v>99</v>
      </c>
      <c r="R196">
        <v>18188.02</v>
      </c>
      <c r="S196">
        <v>14620.04</v>
      </c>
      <c r="T196">
        <v>6.17</v>
      </c>
    </row>
    <row r="197" spans="1:20">
      <c r="A197" t="s">
        <v>53</v>
      </c>
      <c r="B197" t="s">
        <v>46</v>
      </c>
      <c r="C197" t="s">
        <v>57</v>
      </c>
      <c r="D197">
        <v>2011</v>
      </c>
      <c r="E197">
        <v>14</v>
      </c>
      <c r="F197">
        <v>7.1291500000000001</v>
      </c>
      <c r="G197">
        <v>6.2580020000000003</v>
      </c>
      <c r="H197">
        <v>85.392499999999998</v>
      </c>
      <c r="I197">
        <v>4.0444599999999997E-2</v>
      </c>
      <c r="J197">
        <v>0.30999690000000002</v>
      </c>
      <c r="K197">
        <v>0.34061960000000002</v>
      </c>
      <c r="L197">
        <v>0.36182880000000001</v>
      </c>
      <c r="M197">
        <v>0.38303799999999999</v>
      </c>
      <c r="N197">
        <v>0.41366069999999999</v>
      </c>
      <c r="O197">
        <v>9.83</v>
      </c>
      <c r="P197">
        <v>48516</v>
      </c>
      <c r="Q197">
        <v>99</v>
      </c>
      <c r="R197">
        <v>35185.949999999997</v>
      </c>
      <c r="S197">
        <v>30886.39</v>
      </c>
      <c r="T197">
        <v>6.34</v>
      </c>
    </row>
    <row r="198" spans="1:20">
      <c r="A198" t="s">
        <v>54</v>
      </c>
      <c r="B198" t="s">
        <v>46</v>
      </c>
      <c r="C198" t="s">
        <v>57</v>
      </c>
      <c r="D198">
        <v>2011</v>
      </c>
      <c r="E198">
        <v>14</v>
      </c>
      <c r="F198">
        <v>7.6276060000000001</v>
      </c>
      <c r="G198">
        <v>6.9709089999999998</v>
      </c>
      <c r="H198">
        <v>85.986900000000006</v>
      </c>
      <c r="I198">
        <v>6.8971400000000002E-2</v>
      </c>
      <c r="J198">
        <v>0.34403410000000001</v>
      </c>
      <c r="K198">
        <v>0.39625589999999999</v>
      </c>
      <c r="L198">
        <v>0.43242449999999999</v>
      </c>
      <c r="M198">
        <v>0.46859319999999999</v>
      </c>
      <c r="N198">
        <v>0.52081500000000003</v>
      </c>
      <c r="O198">
        <v>9.5399999999999991</v>
      </c>
      <c r="P198">
        <v>17447</v>
      </c>
      <c r="Q198">
        <v>99</v>
      </c>
      <c r="R198">
        <v>13949.56</v>
      </c>
      <c r="S198">
        <v>12748.58</v>
      </c>
      <c r="T198">
        <v>6.65</v>
      </c>
    </row>
    <row r="199" spans="1:20">
      <c r="A199" t="s">
        <v>55</v>
      </c>
      <c r="B199" t="s">
        <v>46</v>
      </c>
      <c r="C199" t="s">
        <v>57</v>
      </c>
      <c r="D199">
        <v>2011</v>
      </c>
      <c r="E199">
        <v>14</v>
      </c>
      <c r="F199">
        <v>6.7654439999999996</v>
      </c>
      <c r="G199">
        <v>5.7679390000000001</v>
      </c>
      <c r="H199">
        <v>85.042100000000005</v>
      </c>
      <c r="I199">
        <v>4.9796199999999999E-2</v>
      </c>
      <c r="J199">
        <v>0.2563974</v>
      </c>
      <c r="K199">
        <v>0.29410059999999999</v>
      </c>
      <c r="L199">
        <v>0.32021379999999999</v>
      </c>
      <c r="M199">
        <v>0.346327</v>
      </c>
      <c r="N199">
        <v>0.38403019999999999</v>
      </c>
      <c r="O199">
        <v>10</v>
      </c>
      <c r="P199">
        <v>31069</v>
      </c>
      <c r="Q199">
        <v>99</v>
      </c>
      <c r="R199">
        <v>21019.56</v>
      </c>
      <c r="S199">
        <v>17920.41</v>
      </c>
      <c r="T199">
        <v>6.17</v>
      </c>
    </row>
    <row r="200" spans="1:20">
      <c r="A200" t="s">
        <v>53</v>
      </c>
      <c r="B200" t="s">
        <v>46</v>
      </c>
      <c r="C200" t="s">
        <v>57</v>
      </c>
      <c r="D200">
        <v>2011</v>
      </c>
      <c r="E200">
        <v>15</v>
      </c>
      <c r="F200">
        <v>7.4217969999999998</v>
      </c>
      <c r="G200">
        <v>6.4407730000000001</v>
      </c>
      <c r="H200">
        <v>84.882300000000001</v>
      </c>
      <c r="I200">
        <v>4.0754699999999998E-2</v>
      </c>
      <c r="J200">
        <v>0.66497530000000005</v>
      </c>
      <c r="K200">
        <v>0.69583280000000003</v>
      </c>
      <c r="L200">
        <v>0.71720459999999997</v>
      </c>
      <c r="M200">
        <v>0.73857640000000002</v>
      </c>
      <c r="N200">
        <v>0.7694339</v>
      </c>
      <c r="O200">
        <v>9.83</v>
      </c>
      <c r="P200">
        <v>48516</v>
      </c>
      <c r="Q200">
        <v>99</v>
      </c>
      <c r="R200">
        <v>36630.31</v>
      </c>
      <c r="S200">
        <v>31788.46</v>
      </c>
      <c r="T200">
        <v>6.34</v>
      </c>
    </row>
    <row r="201" spans="1:20">
      <c r="A201" t="s">
        <v>54</v>
      </c>
      <c r="B201" t="s">
        <v>46</v>
      </c>
      <c r="C201" t="s">
        <v>57</v>
      </c>
      <c r="D201">
        <v>2011</v>
      </c>
      <c r="E201">
        <v>15</v>
      </c>
      <c r="F201">
        <v>7.9292309999999997</v>
      </c>
      <c r="G201">
        <v>7.1897039999999999</v>
      </c>
      <c r="H201">
        <v>85.3994</v>
      </c>
      <c r="I201">
        <v>6.8279300000000001E-2</v>
      </c>
      <c r="J201">
        <v>0.73657030000000001</v>
      </c>
      <c r="K201">
        <v>0.78826810000000003</v>
      </c>
      <c r="L201">
        <v>0.82407379999999997</v>
      </c>
      <c r="M201">
        <v>0.85987950000000002</v>
      </c>
      <c r="N201">
        <v>0.91157730000000003</v>
      </c>
      <c r="O201">
        <v>9.5399999999999991</v>
      </c>
      <c r="P201">
        <v>17447</v>
      </c>
      <c r="Q201">
        <v>99</v>
      </c>
      <c r="R201">
        <v>14501.18</v>
      </c>
      <c r="S201">
        <v>13148.72</v>
      </c>
      <c r="T201">
        <v>6.65</v>
      </c>
    </row>
    <row r="202" spans="1:20">
      <c r="A202" t="s">
        <v>55</v>
      </c>
      <c r="B202" t="s">
        <v>46</v>
      </c>
      <c r="C202" t="s">
        <v>57</v>
      </c>
      <c r="D202">
        <v>2011</v>
      </c>
      <c r="E202">
        <v>15</v>
      </c>
      <c r="F202">
        <v>7.050808</v>
      </c>
      <c r="G202">
        <v>5.9274889999999996</v>
      </c>
      <c r="H202">
        <v>84.577500000000001</v>
      </c>
      <c r="I202">
        <v>5.0757200000000002E-2</v>
      </c>
      <c r="J202">
        <v>0.58915930000000005</v>
      </c>
      <c r="K202">
        <v>0.62759010000000004</v>
      </c>
      <c r="L202">
        <v>0.65420719999999999</v>
      </c>
      <c r="M202">
        <v>0.68082430000000005</v>
      </c>
      <c r="N202">
        <v>0.71925519999999998</v>
      </c>
      <c r="O202">
        <v>10</v>
      </c>
      <c r="P202">
        <v>31069</v>
      </c>
      <c r="Q202">
        <v>99</v>
      </c>
      <c r="R202">
        <v>21906.15</v>
      </c>
      <c r="S202">
        <v>18416.12</v>
      </c>
      <c r="T202">
        <v>6.17</v>
      </c>
    </row>
    <row r="203" spans="1:20">
      <c r="A203" t="s">
        <v>53</v>
      </c>
      <c r="B203" t="s">
        <v>46</v>
      </c>
      <c r="C203" t="s">
        <v>57</v>
      </c>
      <c r="D203">
        <v>2011</v>
      </c>
      <c r="E203">
        <v>16</v>
      </c>
      <c r="F203">
        <v>7.1134909999999998</v>
      </c>
      <c r="G203">
        <v>6.1818280000000003</v>
      </c>
      <c r="H203">
        <v>84.239000000000004</v>
      </c>
      <c r="I203">
        <v>4.2314299999999999E-2</v>
      </c>
      <c r="J203">
        <v>0.58918550000000003</v>
      </c>
      <c r="K203">
        <v>0.62122390000000005</v>
      </c>
      <c r="L203">
        <v>0.64341349999999997</v>
      </c>
      <c r="M203">
        <v>0.66560319999999995</v>
      </c>
      <c r="N203">
        <v>0.69764159999999997</v>
      </c>
      <c r="O203">
        <v>9.83</v>
      </c>
      <c r="P203">
        <v>48516</v>
      </c>
      <c r="Q203">
        <v>99</v>
      </c>
      <c r="R203">
        <v>35108.660000000003</v>
      </c>
      <c r="S203">
        <v>30510.44</v>
      </c>
      <c r="T203">
        <v>6.34</v>
      </c>
    </row>
    <row r="204" spans="1:20">
      <c r="A204" t="s">
        <v>54</v>
      </c>
      <c r="B204" t="s">
        <v>46</v>
      </c>
      <c r="C204" t="s">
        <v>57</v>
      </c>
      <c r="D204">
        <v>2011</v>
      </c>
      <c r="E204">
        <v>16</v>
      </c>
      <c r="F204">
        <v>7.6236600000000001</v>
      </c>
      <c r="G204">
        <v>6.9213440000000004</v>
      </c>
      <c r="H204">
        <v>84.725300000000004</v>
      </c>
      <c r="I204">
        <v>6.9298700000000005E-2</v>
      </c>
      <c r="J204">
        <v>0.71029339999999996</v>
      </c>
      <c r="K204">
        <v>0.76276299999999997</v>
      </c>
      <c r="L204">
        <v>0.79910329999999996</v>
      </c>
      <c r="M204">
        <v>0.83544350000000001</v>
      </c>
      <c r="N204">
        <v>0.88791310000000001</v>
      </c>
      <c r="O204">
        <v>9.5399999999999991</v>
      </c>
      <c r="P204">
        <v>17447</v>
      </c>
      <c r="Q204">
        <v>99</v>
      </c>
      <c r="R204">
        <v>13942.35</v>
      </c>
      <c r="S204">
        <v>12657.93</v>
      </c>
      <c r="T204">
        <v>6.65</v>
      </c>
    </row>
    <row r="205" spans="1:20">
      <c r="A205" t="s">
        <v>55</v>
      </c>
      <c r="B205" t="s">
        <v>46</v>
      </c>
      <c r="C205" t="s">
        <v>57</v>
      </c>
      <c r="D205">
        <v>2011</v>
      </c>
      <c r="E205">
        <v>16</v>
      </c>
      <c r="F205">
        <v>6.7420530000000003</v>
      </c>
      <c r="G205">
        <v>5.6752560000000001</v>
      </c>
      <c r="H205">
        <v>83.952299999999994</v>
      </c>
      <c r="I205">
        <v>5.3430999999999999E-2</v>
      </c>
      <c r="J205">
        <v>0.48316310000000001</v>
      </c>
      <c r="K205">
        <v>0.52361840000000004</v>
      </c>
      <c r="L205">
        <v>0.55163759999999995</v>
      </c>
      <c r="M205">
        <v>0.57965690000000003</v>
      </c>
      <c r="N205">
        <v>0.6201122</v>
      </c>
      <c r="O205">
        <v>10</v>
      </c>
      <c r="P205">
        <v>31069</v>
      </c>
      <c r="Q205">
        <v>99</v>
      </c>
      <c r="R205">
        <v>20946.88</v>
      </c>
      <c r="S205">
        <v>17632.45</v>
      </c>
      <c r="T205">
        <v>6.17</v>
      </c>
    </row>
    <row r="206" spans="1:20">
      <c r="A206" t="s">
        <v>53</v>
      </c>
      <c r="B206" t="s">
        <v>46</v>
      </c>
      <c r="C206" t="s">
        <v>57</v>
      </c>
      <c r="D206">
        <v>2011</v>
      </c>
      <c r="E206">
        <v>17</v>
      </c>
      <c r="F206">
        <v>6.7991849999999996</v>
      </c>
      <c r="G206">
        <v>5.845828</v>
      </c>
      <c r="H206">
        <v>82.977500000000006</v>
      </c>
      <c r="I206">
        <v>4.3356199999999998E-2</v>
      </c>
      <c r="J206">
        <v>0.51992839999999996</v>
      </c>
      <c r="K206">
        <v>0.55275569999999996</v>
      </c>
      <c r="L206">
        <v>0.57549170000000005</v>
      </c>
      <c r="M206">
        <v>0.59822770000000003</v>
      </c>
      <c r="N206">
        <v>0.63105489999999997</v>
      </c>
      <c r="O206">
        <v>9.83</v>
      </c>
      <c r="P206">
        <v>48516</v>
      </c>
      <c r="Q206">
        <v>99</v>
      </c>
      <c r="R206">
        <v>33557.4</v>
      </c>
      <c r="S206">
        <v>28852.11</v>
      </c>
      <c r="T206">
        <v>6.34</v>
      </c>
    </row>
    <row r="207" spans="1:20">
      <c r="A207" t="s">
        <v>54</v>
      </c>
      <c r="B207" t="s">
        <v>46</v>
      </c>
      <c r="C207" t="s">
        <v>57</v>
      </c>
      <c r="D207">
        <v>2011</v>
      </c>
      <c r="E207">
        <v>17</v>
      </c>
      <c r="F207">
        <v>7.2209570000000003</v>
      </c>
      <c r="G207">
        <v>6.5022880000000001</v>
      </c>
      <c r="H207">
        <v>83.456299999999999</v>
      </c>
      <c r="I207">
        <v>7.0984599999999995E-2</v>
      </c>
      <c r="J207">
        <v>0.58057499999999995</v>
      </c>
      <c r="K207">
        <v>0.63432120000000003</v>
      </c>
      <c r="L207">
        <v>0.67154550000000002</v>
      </c>
      <c r="M207">
        <v>0.70876989999999995</v>
      </c>
      <c r="N207">
        <v>0.76251599999999997</v>
      </c>
      <c r="O207">
        <v>9.5399999999999991</v>
      </c>
      <c r="P207">
        <v>17447</v>
      </c>
      <c r="Q207">
        <v>99</v>
      </c>
      <c r="R207">
        <v>13205.87</v>
      </c>
      <c r="S207">
        <v>11891.55</v>
      </c>
      <c r="T207">
        <v>6.65</v>
      </c>
    </row>
    <row r="208" spans="1:20">
      <c r="A208" t="s">
        <v>55</v>
      </c>
      <c r="B208" t="s">
        <v>46</v>
      </c>
      <c r="C208" t="s">
        <v>57</v>
      </c>
      <c r="D208">
        <v>2011</v>
      </c>
      <c r="E208">
        <v>17</v>
      </c>
      <c r="F208">
        <v>6.4880170000000001</v>
      </c>
      <c r="G208">
        <v>5.3963789999999996</v>
      </c>
      <c r="H208">
        <v>82.6952</v>
      </c>
      <c r="I208">
        <v>5.47558E-2</v>
      </c>
      <c r="J208">
        <v>0.44869769999999998</v>
      </c>
      <c r="K208">
        <v>0.49015609999999998</v>
      </c>
      <c r="L208">
        <v>0.5188701</v>
      </c>
      <c r="M208">
        <v>0.54758410000000002</v>
      </c>
      <c r="N208">
        <v>0.58904250000000002</v>
      </c>
      <c r="O208">
        <v>10</v>
      </c>
      <c r="P208">
        <v>31069</v>
      </c>
      <c r="Q208">
        <v>99</v>
      </c>
      <c r="R208">
        <v>20157.62</v>
      </c>
      <c r="S208">
        <v>16766.009999999998</v>
      </c>
      <c r="T208">
        <v>6.17</v>
      </c>
    </row>
    <row r="209" spans="1:20">
      <c r="A209" t="s">
        <v>53</v>
      </c>
      <c r="B209" t="s">
        <v>46</v>
      </c>
      <c r="C209" t="s">
        <v>57</v>
      </c>
      <c r="D209">
        <v>2011</v>
      </c>
      <c r="E209">
        <v>18</v>
      </c>
      <c r="F209">
        <v>5.7004400000000004</v>
      </c>
      <c r="G209">
        <v>4.7865089999999997</v>
      </c>
      <c r="H209">
        <v>80.372399999999999</v>
      </c>
      <c r="I209">
        <v>4.3468699999999999E-2</v>
      </c>
      <c r="J209">
        <v>0.19840769999999999</v>
      </c>
      <c r="K209">
        <v>0.2313201</v>
      </c>
      <c r="L209">
        <v>0.25411509999999998</v>
      </c>
      <c r="M209">
        <v>0.27691009999999999</v>
      </c>
      <c r="N209">
        <v>0.3098225</v>
      </c>
      <c r="O209">
        <v>9.83</v>
      </c>
      <c r="P209">
        <v>48516</v>
      </c>
      <c r="Q209">
        <v>99</v>
      </c>
      <c r="R209">
        <v>28134.54</v>
      </c>
      <c r="S209">
        <v>23623.83</v>
      </c>
      <c r="T209">
        <v>6.34</v>
      </c>
    </row>
    <row r="210" spans="1:20">
      <c r="A210" t="s">
        <v>54</v>
      </c>
      <c r="B210" t="s">
        <v>46</v>
      </c>
      <c r="C210" t="s">
        <v>57</v>
      </c>
      <c r="D210">
        <v>2011</v>
      </c>
      <c r="E210">
        <v>18</v>
      </c>
      <c r="F210">
        <v>6.1409770000000004</v>
      </c>
      <c r="G210">
        <v>5.4520280000000003</v>
      </c>
      <c r="H210">
        <v>80.828199999999995</v>
      </c>
      <c r="I210">
        <v>7.1624800000000002E-2</v>
      </c>
      <c r="J210">
        <v>0.21796779999999999</v>
      </c>
      <c r="K210">
        <v>0.27219860000000001</v>
      </c>
      <c r="L210">
        <v>0.3097587</v>
      </c>
      <c r="M210">
        <v>0.34731869999999998</v>
      </c>
      <c r="N210">
        <v>0.4015495</v>
      </c>
      <c r="O210">
        <v>9.5399999999999991</v>
      </c>
      <c r="P210">
        <v>17447</v>
      </c>
      <c r="Q210">
        <v>99</v>
      </c>
      <c r="R210">
        <v>11230.78</v>
      </c>
      <c r="S210">
        <v>9970.8109999999997</v>
      </c>
      <c r="T210">
        <v>6.65</v>
      </c>
    </row>
    <row r="211" spans="1:20">
      <c r="A211" t="s">
        <v>55</v>
      </c>
      <c r="B211" t="s">
        <v>46</v>
      </c>
      <c r="C211" t="s">
        <v>57</v>
      </c>
      <c r="D211">
        <v>2011</v>
      </c>
      <c r="E211">
        <v>18</v>
      </c>
      <c r="F211">
        <v>5.3816680000000003</v>
      </c>
      <c r="G211">
        <v>4.3351749999999996</v>
      </c>
      <c r="H211">
        <v>80.103800000000007</v>
      </c>
      <c r="I211">
        <v>5.4691400000000001E-2</v>
      </c>
      <c r="J211">
        <v>0.1512249</v>
      </c>
      <c r="K211">
        <v>0.19263449999999999</v>
      </c>
      <c r="L211">
        <v>0.2213147</v>
      </c>
      <c r="M211">
        <v>0.24999489999999999</v>
      </c>
      <c r="N211">
        <v>0.29140450000000001</v>
      </c>
      <c r="O211">
        <v>10</v>
      </c>
      <c r="P211">
        <v>31069</v>
      </c>
      <c r="Q211">
        <v>99</v>
      </c>
      <c r="R211">
        <v>16720.3</v>
      </c>
      <c r="S211">
        <v>13468.95</v>
      </c>
      <c r="T211">
        <v>6.17</v>
      </c>
    </row>
    <row r="212" spans="1:20">
      <c r="A212" t="s">
        <v>53</v>
      </c>
      <c r="B212" t="s">
        <v>45</v>
      </c>
      <c r="C212" t="s">
        <v>12</v>
      </c>
      <c r="D212">
        <v>2011</v>
      </c>
      <c r="E212">
        <v>1</v>
      </c>
      <c r="F212">
        <v>2.2302080000000002</v>
      </c>
      <c r="G212">
        <v>2.2302080000000002</v>
      </c>
      <c r="H212">
        <v>72.814700000000002</v>
      </c>
      <c r="I212">
        <v>6.2781199999999995E-2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9.83</v>
      </c>
      <c r="P212">
        <v>48516</v>
      </c>
      <c r="Q212">
        <v>99</v>
      </c>
      <c r="R212">
        <v>11007.2</v>
      </c>
      <c r="S212">
        <v>11007.2</v>
      </c>
      <c r="T212">
        <v>6.34</v>
      </c>
    </row>
    <row r="213" spans="1:20">
      <c r="A213" t="s">
        <v>54</v>
      </c>
      <c r="B213" t="s">
        <v>45</v>
      </c>
      <c r="C213" t="s">
        <v>12</v>
      </c>
      <c r="D213">
        <v>2011</v>
      </c>
      <c r="E213">
        <v>1</v>
      </c>
      <c r="F213">
        <v>2.1064989999999999</v>
      </c>
      <c r="G213">
        <v>2.1064989999999999</v>
      </c>
      <c r="H213">
        <v>72.760499999999993</v>
      </c>
      <c r="I213">
        <v>6.3997999999999999E-2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9.5399999999999991</v>
      </c>
      <c r="P213">
        <v>17447</v>
      </c>
      <c r="Q213">
        <v>99</v>
      </c>
      <c r="R213">
        <v>3852.42</v>
      </c>
      <c r="S213">
        <v>3852.42</v>
      </c>
      <c r="T213">
        <v>6.65</v>
      </c>
    </row>
    <row r="214" spans="1:20">
      <c r="A214" t="s">
        <v>55</v>
      </c>
      <c r="B214" t="s">
        <v>45</v>
      </c>
      <c r="C214" t="s">
        <v>12</v>
      </c>
      <c r="D214">
        <v>2011</v>
      </c>
      <c r="E214">
        <v>1</v>
      </c>
      <c r="F214">
        <v>2.3026629999999999</v>
      </c>
      <c r="G214">
        <v>2.3026629999999999</v>
      </c>
      <c r="H214">
        <v>72.846699999999998</v>
      </c>
      <c r="I214">
        <v>9.2383499999999993E-2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</v>
      </c>
      <c r="P214">
        <v>31069</v>
      </c>
      <c r="Q214">
        <v>99</v>
      </c>
      <c r="R214">
        <v>7154.1450000000004</v>
      </c>
      <c r="S214">
        <v>7154.1450000000004</v>
      </c>
      <c r="T214">
        <v>6.17</v>
      </c>
    </row>
    <row r="215" spans="1:20">
      <c r="A215" t="s">
        <v>53</v>
      </c>
      <c r="B215" t="s">
        <v>45</v>
      </c>
      <c r="C215" t="s">
        <v>12</v>
      </c>
      <c r="D215">
        <v>2011</v>
      </c>
      <c r="E215">
        <v>2</v>
      </c>
      <c r="F215">
        <v>2.1970049999999999</v>
      </c>
      <c r="G215">
        <v>2.1970049999999999</v>
      </c>
      <c r="H215">
        <v>72.437299999999993</v>
      </c>
      <c r="I215">
        <v>6.8002900000000005E-2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9.83</v>
      </c>
      <c r="P215">
        <v>48516</v>
      </c>
      <c r="Q215">
        <v>99</v>
      </c>
      <c r="R215">
        <v>10843.33</v>
      </c>
      <c r="S215">
        <v>10843.33</v>
      </c>
      <c r="T215">
        <v>6.34</v>
      </c>
    </row>
    <row r="216" spans="1:20">
      <c r="A216" t="s">
        <v>54</v>
      </c>
      <c r="B216" t="s">
        <v>45</v>
      </c>
      <c r="C216" t="s">
        <v>12</v>
      </c>
      <c r="D216">
        <v>2011</v>
      </c>
      <c r="E216">
        <v>2</v>
      </c>
      <c r="F216">
        <v>2.0519120000000002</v>
      </c>
      <c r="G216">
        <v>2.0519120000000002</v>
      </c>
      <c r="H216">
        <v>72.392799999999994</v>
      </c>
      <c r="I216">
        <v>7.2961399999999996E-2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9.5399999999999991</v>
      </c>
      <c r="P216">
        <v>17447</v>
      </c>
      <c r="Q216">
        <v>99</v>
      </c>
      <c r="R216">
        <v>3752.59</v>
      </c>
      <c r="S216">
        <v>3752.59</v>
      </c>
      <c r="T216">
        <v>6.65</v>
      </c>
    </row>
    <row r="217" spans="1:20">
      <c r="A217" t="s">
        <v>55</v>
      </c>
      <c r="B217" t="s">
        <v>45</v>
      </c>
      <c r="C217" t="s">
        <v>12</v>
      </c>
      <c r="D217">
        <v>2011</v>
      </c>
      <c r="E217">
        <v>2</v>
      </c>
      <c r="F217">
        <v>2.283849</v>
      </c>
      <c r="G217">
        <v>2.283849</v>
      </c>
      <c r="H217">
        <v>72.4636</v>
      </c>
      <c r="I217">
        <v>9.9163899999999999E-2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10</v>
      </c>
      <c r="P217">
        <v>31069</v>
      </c>
      <c r="Q217">
        <v>99</v>
      </c>
      <c r="R217">
        <v>7095.69</v>
      </c>
      <c r="S217">
        <v>7095.69</v>
      </c>
      <c r="T217">
        <v>6.17</v>
      </c>
    </row>
    <row r="218" spans="1:20">
      <c r="A218" t="s">
        <v>53</v>
      </c>
      <c r="B218" t="s">
        <v>45</v>
      </c>
      <c r="C218" t="s">
        <v>12</v>
      </c>
      <c r="D218">
        <v>2011</v>
      </c>
      <c r="E218">
        <v>3</v>
      </c>
      <c r="F218">
        <v>2.055539</v>
      </c>
      <c r="G218">
        <v>2.055539</v>
      </c>
      <c r="H218">
        <v>71.922200000000004</v>
      </c>
      <c r="I218">
        <v>6.3544000000000003E-2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9.83</v>
      </c>
      <c r="P218">
        <v>48516</v>
      </c>
      <c r="Q218">
        <v>99</v>
      </c>
      <c r="R218">
        <v>10145.120000000001</v>
      </c>
      <c r="S218">
        <v>10145.120000000001</v>
      </c>
      <c r="T218">
        <v>6.34</v>
      </c>
    </row>
    <row r="219" spans="1:20">
      <c r="A219" t="s">
        <v>54</v>
      </c>
      <c r="B219" t="s">
        <v>45</v>
      </c>
      <c r="C219" t="s">
        <v>12</v>
      </c>
      <c r="D219">
        <v>2011</v>
      </c>
      <c r="E219">
        <v>3</v>
      </c>
      <c r="F219">
        <v>1.9505710000000001</v>
      </c>
      <c r="G219">
        <v>1.9505710000000001</v>
      </c>
      <c r="H219">
        <v>71.874099999999999</v>
      </c>
      <c r="I219">
        <v>7.3508699999999996E-2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9.5399999999999991</v>
      </c>
      <c r="P219">
        <v>17447</v>
      </c>
      <c r="Q219">
        <v>99</v>
      </c>
      <c r="R219">
        <v>3567.2559999999999</v>
      </c>
      <c r="S219">
        <v>3567.2559999999999</v>
      </c>
      <c r="T219">
        <v>6.65</v>
      </c>
    </row>
    <row r="220" spans="1:20">
      <c r="A220" t="s">
        <v>55</v>
      </c>
      <c r="B220" t="s">
        <v>45</v>
      </c>
      <c r="C220" t="s">
        <v>12</v>
      </c>
      <c r="D220">
        <v>2011</v>
      </c>
      <c r="E220">
        <v>3</v>
      </c>
      <c r="F220">
        <v>2.1162909999999999</v>
      </c>
      <c r="G220">
        <v>2.1162909999999999</v>
      </c>
      <c r="H220">
        <v>71.950500000000005</v>
      </c>
      <c r="I220">
        <v>9.1234399999999993E-2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10</v>
      </c>
      <c r="P220">
        <v>31069</v>
      </c>
      <c r="Q220">
        <v>99</v>
      </c>
      <c r="R220">
        <v>6575.1030000000001</v>
      </c>
      <c r="S220">
        <v>6575.1030000000001</v>
      </c>
      <c r="T220">
        <v>6.17</v>
      </c>
    </row>
    <row r="221" spans="1:20">
      <c r="A221" t="s">
        <v>53</v>
      </c>
      <c r="B221" t="s">
        <v>45</v>
      </c>
      <c r="C221" t="s">
        <v>12</v>
      </c>
      <c r="D221">
        <v>2011</v>
      </c>
      <c r="E221">
        <v>4</v>
      </c>
      <c r="F221">
        <v>2.0114030000000001</v>
      </c>
      <c r="G221">
        <v>2.0114030000000001</v>
      </c>
      <c r="H221">
        <v>71.248900000000006</v>
      </c>
      <c r="I221">
        <v>3.7827100000000002E-2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9.83</v>
      </c>
      <c r="P221">
        <v>48516</v>
      </c>
      <c r="Q221">
        <v>99</v>
      </c>
      <c r="R221">
        <v>9927.2849999999999</v>
      </c>
      <c r="S221">
        <v>9927.2849999999999</v>
      </c>
      <c r="T221">
        <v>6.34</v>
      </c>
    </row>
    <row r="222" spans="1:20">
      <c r="A222" t="s">
        <v>54</v>
      </c>
      <c r="B222" t="s">
        <v>45</v>
      </c>
      <c r="C222" t="s">
        <v>12</v>
      </c>
      <c r="D222">
        <v>2011</v>
      </c>
      <c r="E222">
        <v>4</v>
      </c>
      <c r="F222">
        <v>1.9055260000000001</v>
      </c>
      <c r="G222">
        <v>1.9055260000000001</v>
      </c>
      <c r="H222">
        <v>71.1922</v>
      </c>
      <c r="I222">
        <v>7.4870400000000004E-2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9.5399999999999991</v>
      </c>
      <c r="P222">
        <v>17447</v>
      </c>
      <c r="Q222">
        <v>99</v>
      </c>
      <c r="R222">
        <v>3484.875</v>
      </c>
      <c r="S222">
        <v>3484.875</v>
      </c>
      <c r="T222">
        <v>6.65</v>
      </c>
    </row>
    <row r="223" spans="1:20">
      <c r="A223" t="s">
        <v>55</v>
      </c>
      <c r="B223" t="s">
        <v>45</v>
      </c>
      <c r="C223" t="s">
        <v>12</v>
      </c>
      <c r="D223">
        <v>2011</v>
      </c>
      <c r="E223">
        <v>4</v>
      </c>
      <c r="F223">
        <v>2.072956</v>
      </c>
      <c r="G223">
        <v>2.072956</v>
      </c>
      <c r="H223">
        <v>71.282399999999996</v>
      </c>
      <c r="I223">
        <v>4.0831399999999997E-2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10</v>
      </c>
      <c r="P223">
        <v>31069</v>
      </c>
      <c r="Q223">
        <v>99</v>
      </c>
      <c r="R223">
        <v>6440.4660000000003</v>
      </c>
      <c r="S223">
        <v>6440.4660000000003</v>
      </c>
      <c r="T223">
        <v>6.17</v>
      </c>
    </row>
    <row r="224" spans="1:20">
      <c r="A224" t="s">
        <v>53</v>
      </c>
      <c r="B224" t="s">
        <v>45</v>
      </c>
      <c r="C224" t="s">
        <v>12</v>
      </c>
      <c r="D224">
        <v>2011</v>
      </c>
      <c r="E224">
        <v>5</v>
      </c>
      <c r="F224">
        <v>1.9795910000000001</v>
      </c>
      <c r="G224">
        <v>1.9795910000000001</v>
      </c>
      <c r="H224">
        <v>71.547399999999996</v>
      </c>
      <c r="I224">
        <v>6.09607E-2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9.83</v>
      </c>
      <c r="P224">
        <v>48516</v>
      </c>
      <c r="Q224">
        <v>99</v>
      </c>
      <c r="R224">
        <v>9770.2800000000007</v>
      </c>
      <c r="S224">
        <v>9770.2800000000007</v>
      </c>
      <c r="T224">
        <v>6.34</v>
      </c>
    </row>
    <row r="225" spans="1:20">
      <c r="A225" t="s">
        <v>54</v>
      </c>
      <c r="B225" t="s">
        <v>45</v>
      </c>
      <c r="C225" t="s">
        <v>12</v>
      </c>
      <c r="D225">
        <v>2011</v>
      </c>
      <c r="E225">
        <v>5</v>
      </c>
      <c r="F225">
        <v>1.9702</v>
      </c>
      <c r="G225">
        <v>1.9702</v>
      </c>
      <c r="H225">
        <v>71.484399999999994</v>
      </c>
      <c r="I225">
        <v>5.4151400000000002E-2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9.5399999999999991</v>
      </c>
      <c r="P225">
        <v>17447</v>
      </c>
      <c r="Q225">
        <v>99</v>
      </c>
      <c r="R225">
        <v>3603.154</v>
      </c>
      <c r="S225">
        <v>3603.154</v>
      </c>
      <c r="T225">
        <v>6.65</v>
      </c>
    </row>
    <row r="226" spans="1:20">
      <c r="A226" t="s">
        <v>55</v>
      </c>
      <c r="B226" t="s">
        <v>45</v>
      </c>
      <c r="C226" t="s">
        <v>12</v>
      </c>
      <c r="D226">
        <v>2011</v>
      </c>
      <c r="E226">
        <v>5</v>
      </c>
      <c r="F226">
        <v>1.9770289999999999</v>
      </c>
      <c r="G226">
        <v>1.9770289999999999</v>
      </c>
      <c r="H226">
        <v>71.584500000000006</v>
      </c>
      <c r="I226">
        <v>9.1486799999999993E-2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10</v>
      </c>
      <c r="P226">
        <v>31069</v>
      </c>
      <c r="Q226">
        <v>99</v>
      </c>
      <c r="R226">
        <v>6142.433</v>
      </c>
      <c r="S226">
        <v>6142.433</v>
      </c>
      <c r="T226">
        <v>6.17</v>
      </c>
    </row>
    <row r="227" spans="1:20">
      <c r="A227" t="s">
        <v>53</v>
      </c>
      <c r="B227" t="s">
        <v>45</v>
      </c>
      <c r="C227" t="s">
        <v>12</v>
      </c>
      <c r="D227">
        <v>2011</v>
      </c>
      <c r="E227">
        <v>6</v>
      </c>
      <c r="F227">
        <v>2.079434</v>
      </c>
      <c r="G227">
        <v>2.079434</v>
      </c>
      <c r="H227">
        <v>71.895099999999999</v>
      </c>
      <c r="I227">
        <v>6.2291199999999998E-2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9.83</v>
      </c>
      <c r="P227">
        <v>48516</v>
      </c>
      <c r="Q227">
        <v>99</v>
      </c>
      <c r="R227">
        <v>10263.06</v>
      </c>
      <c r="S227">
        <v>10263.06</v>
      </c>
      <c r="T227">
        <v>6.34</v>
      </c>
    </row>
    <row r="228" spans="1:20">
      <c r="A228" t="s">
        <v>54</v>
      </c>
      <c r="B228" t="s">
        <v>45</v>
      </c>
      <c r="C228" t="s">
        <v>12</v>
      </c>
      <c r="D228">
        <v>2011</v>
      </c>
      <c r="E228">
        <v>6</v>
      </c>
      <c r="F228">
        <v>2.0819040000000002</v>
      </c>
      <c r="G228">
        <v>2.0819040000000002</v>
      </c>
      <c r="H228">
        <v>71.871899999999997</v>
      </c>
      <c r="I228">
        <v>5.4203300000000003E-2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9.5399999999999991</v>
      </c>
      <c r="P228">
        <v>17447</v>
      </c>
      <c r="Q228">
        <v>99</v>
      </c>
      <c r="R228">
        <v>3807.44</v>
      </c>
      <c r="S228">
        <v>3807.44</v>
      </c>
      <c r="T228">
        <v>6.65</v>
      </c>
    </row>
    <row r="229" spans="1:20">
      <c r="A229" t="s">
        <v>55</v>
      </c>
      <c r="B229" t="s">
        <v>45</v>
      </c>
      <c r="C229" t="s">
        <v>12</v>
      </c>
      <c r="D229">
        <v>2011</v>
      </c>
      <c r="E229">
        <v>6</v>
      </c>
      <c r="F229">
        <v>2.0685289999999998</v>
      </c>
      <c r="G229">
        <v>2.0685289999999998</v>
      </c>
      <c r="H229">
        <v>71.908699999999996</v>
      </c>
      <c r="I229">
        <v>9.3713299999999999E-2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10</v>
      </c>
      <c r="P229">
        <v>31069</v>
      </c>
      <c r="Q229">
        <v>99</v>
      </c>
      <c r="R229">
        <v>6426.7129999999997</v>
      </c>
      <c r="S229">
        <v>6426.7129999999997</v>
      </c>
      <c r="T229">
        <v>6.17</v>
      </c>
    </row>
    <row r="230" spans="1:20">
      <c r="A230" t="s">
        <v>53</v>
      </c>
      <c r="B230" t="s">
        <v>45</v>
      </c>
      <c r="C230" t="s">
        <v>12</v>
      </c>
      <c r="D230">
        <v>2011</v>
      </c>
      <c r="E230">
        <v>7</v>
      </c>
      <c r="F230">
        <v>2.4507189999999999</v>
      </c>
      <c r="G230">
        <v>2.4507189999999999</v>
      </c>
      <c r="H230">
        <v>71.473500000000001</v>
      </c>
      <c r="I230">
        <v>3.9631899999999998E-2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9.83</v>
      </c>
      <c r="P230">
        <v>48516</v>
      </c>
      <c r="Q230">
        <v>99</v>
      </c>
      <c r="R230">
        <v>12095.53</v>
      </c>
      <c r="S230">
        <v>12095.53</v>
      </c>
      <c r="T230">
        <v>6.34</v>
      </c>
    </row>
    <row r="231" spans="1:20">
      <c r="A231" t="s">
        <v>54</v>
      </c>
      <c r="B231" t="s">
        <v>45</v>
      </c>
      <c r="C231" t="s">
        <v>12</v>
      </c>
      <c r="D231">
        <v>2011</v>
      </c>
      <c r="E231">
        <v>7</v>
      </c>
      <c r="F231">
        <v>2.3387150000000001</v>
      </c>
      <c r="G231">
        <v>2.3387150000000001</v>
      </c>
      <c r="H231">
        <v>71.517200000000003</v>
      </c>
      <c r="I231">
        <v>5.4256899999999997E-2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9.5399999999999991</v>
      </c>
      <c r="P231">
        <v>17447</v>
      </c>
      <c r="Q231">
        <v>99</v>
      </c>
      <c r="R231">
        <v>4277.1019999999999</v>
      </c>
      <c r="S231">
        <v>4277.1019999999999</v>
      </c>
      <c r="T231">
        <v>6.65</v>
      </c>
    </row>
    <row r="232" spans="1:20">
      <c r="A232" t="s">
        <v>55</v>
      </c>
      <c r="B232" t="s">
        <v>45</v>
      </c>
      <c r="C232" t="s">
        <v>12</v>
      </c>
      <c r="D232">
        <v>2011</v>
      </c>
      <c r="E232">
        <v>7</v>
      </c>
      <c r="F232">
        <v>2.5143960000000001</v>
      </c>
      <c r="G232">
        <v>2.5143960000000001</v>
      </c>
      <c r="H232">
        <v>71.447800000000001</v>
      </c>
      <c r="I232">
        <v>5.4270800000000001E-2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10</v>
      </c>
      <c r="P232">
        <v>31069</v>
      </c>
      <c r="Q232">
        <v>99</v>
      </c>
      <c r="R232">
        <v>7811.9780000000001</v>
      </c>
      <c r="S232">
        <v>7811.9780000000001</v>
      </c>
      <c r="T232">
        <v>6.17</v>
      </c>
    </row>
    <row r="233" spans="1:20">
      <c r="A233" t="s">
        <v>53</v>
      </c>
      <c r="B233" t="s">
        <v>45</v>
      </c>
      <c r="C233" t="s">
        <v>12</v>
      </c>
      <c r="D233">
        <v>2011</v>
      </c>
      <c r="E233">
        <v>8</v>
      </c>
      <c r="F233">
        <v>2.9316179999999998</v>
      </c>
      <c r="G233">
        <v>2.9316179999999998</v>
      </c>
      <c r="H233">
        <v>74.544799999999995</v>
      </c>
      <c r="I233">
        <v>6.7950300000000005E-2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9.83</v>
      </c>
      <c r="P233">
        <v>48516</v>
      </c>
      <c r="Q233">
        <v>99</v>
      </c>
      <c r="R233">
        <v>14469.01</v>
      </c>
      <c r="S233">
        <v>14469.01</v>
      </c>
      <c r="T233">
        <v>6.34</v>
      </c>
    </row>
    <row r="234" spans="1:20">
      <c r="A234" t="s">
        <v>54</v>
      </c>
      <c r="B234" t="s">
        <v>45</v>
      </c>
      <c r="C234" t="s">
        <v>12</v>
      </c>
      <c r="D234">
        <v>2011</v>
      </c>
      <c r="E234">
        <v>8</v>
      </c>
      <c r="F234">
        <v>2.8329409999999999</v>
      </c>
      <c r="G234">
        <v>2.8329409999999999</v>
      </c>
      <c r="H234">
        <v>74.8078</v>
      </c>
      <c r="I234">
        <v>7.8371200000000002E-2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9.5399999999999991</v>
      </c>
      <c r="P234">
        <v>17447</v>
      </c>
      <c r="Q234">
        <v>99</v>
      </c>
      <c r="R234">
        <v>5180.9560000000001</v>
      </c>
      <c r="S234">
        <v>5180.9560000000001</v>
      </c>
      <c r="T234">
        <v>6.65</v>
      </c>
    </row>
    <row r="235" spans="1:20">
      <c r="A235" t="s">
        <v>55</v>
      </c>
      <c r="B235" t="s">
        <v>45</v>
      </c>
      <c r="C235" t="s">
        <v>12</v>
      </c>
      <c r="D235">
        <v>2011</v>
      </c>
      <c r="E235">
        <v>8</v>
      </c>
      <c r="F235">
        <v>2.9842780000000002</v>
      </c>
      <c r="G235">
        <v>2.9842780000000002</v>
      </c>
      <c r="H235">
        <v>74.389799999999994</v>
      </c>
      <c r="I235">
        <v>9.7626500000000005E-2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10</v>
      </c>
      <c r="P235">
        <v>31069</v>
      </c>
      <c r="Q235">
        <v>99</v>
      </c>
      <c r="R235">
        <v>9271.8539999999994</v>
      </c>
      <c r="S235">
        <v>9271.8539999999994</v>
      </c>
      <c r="T235">
        <v>6.17</v>
      </c>
    </row>
    <row r="236" spans="1:20">
      <c r="A236" t="s">
        <v>53</v>
      </c>
      <c r="B236" t="s">
        <v>45</v>
      </c>
      <c r="C236" t="s">
        <v>12</v>
      </c>
      <c r="D236">
        <v>2011</v>
      </c>
      <c r="E236">
        <v>9</v>
      </c>
      <c r="F236">
        <v>4.0863100000000001</v>
      </c>
      <c r="G236">
        <v>4.0863100000000001</v>
      </c>
      <c r="H236">
        <v>79.015600000000006</v>
      </c>
      <c r="I236">
        <v>6.7321500000000006E-2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9.83</v>
      </c>
      <c r="P236">
        <v>48516</v>
      </c>
      <c r="Q236">
        <v>99</v>
      </c>
      <c r="R236">
        <v>20168</v>
      </c>
      <c r="S236">
        <v>20168</v>
      </c>
      <c r="T236">
        <v>6.34</v>
      </c>
    </row>
    <row r="237" spans="1:20">
      <c r="A237" t="s">
        <v>54</v>
      </c>
      <c r="B237" t="s">
        <v>45</v>
      </c>
      <c r="C237" t="s">
        <v>12</v>
      </c>
      <c r="D237">
        <v>2011</v>
      </c>
      <c r="E237">
        <v>9</v>
      </c>
      <c r="F237">
        <v>4.008311</v>
      </c>
      <c r="G237">
        <v>4.008311</v>
      </c>
      <c r="H237">
        <v>79.434799999999996</v>
      </c>
      <c r="I237">
        <v>8.0379300000000001E-2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9.5399999999999991</v>
      </c>
      <c r="P237">
        <v>17447</v>
      </c>
      <c r="Q237">
        <v>99</v>
      </c>
      <c r="R237">
        <v>7330.5029999999997</v>
      </c>
      <c r="S237">
        <v>7330.5029999999997</v>
      </c>
      <c r="T237">
        <v>6.65</v>
      </c>
    </row>
    <row r="238" spans="1:20">
      <c r="A238" t="s">
        <v>55</v>
      </c>
      <c r="B238" t="s">
        <v>45</v>
      </c>
      <c r="C238" t="s">
        <v>12</v>
      </c>
      <c r="D238">
        <v>2011</v>
      </c>
      <c r="E238">
        <v>9</v>
      </c>
      <c r="F238">
        <v>4.1200580000000002</v>
      </c>
      <c r="G238">
        <v>4.1200580000000002</v>
      </c>
      <c r="H238">
        <v>78.7684</v>
      </c>
      <c r="I238">
        <v>9.5944100000000004E-2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10</v>
      </c>
      <c r="P238">
        <v>31069</v>
      </c>
      <c r="Q238">
        <v>99</v>
      </c>
      <c r="R238">
        <v>12800.61</v>
      </c>
      <c r="S238">
        <v>12800.61</v>
      </c>
      <c r="T238">
        <v>6.17</v>
      </c>
    </row>
    <row r="239" spans="1:20">
      <c r="A239" t="s">
        <v>53</v>
      </c>
      <c r="B239" t="s">
        <v>45</v>
      </c>
      <c r="C239" t="s">
        <v>12</v>
      </c>
      <c r="D239">
        <v>2011</v>
      </c>
      <c r="E239">
        <v>10</v>
      </c>
      <c r="F239">
        <v>5.2053510000000003</v>
      </c>
      <c r="G239">
        <v>5.2053510000000003</v>
      </c>
      <c r="H239">
        <v>84.992099999999994</v>
      </c>
      <c r="I239">
        <v>4.17808E-2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9.83</v>
      </c>
      <c r="P239">
        <v>48516</v>
      </c>
      <c r="Q239">
        <v>99</v>
      </c>
      <c r="R239">
        <v>25691.03</v>
      </c>
      <c r="S239">
        <v>25691.03</v>
      </c>
      <c r="T239">
        <v>6.34</v>
      </c>
    </row>
    <row r="240" spans="1:20">
      <c r="A240" t="s">
        <v>54</v>
      </c>
      <c r="B240" t="s">
        <v>45</v>
      </c>
      <c r="C240" t="s">
        <v>12</v>
      </c>
      <c r="D240">
        <v>2011</v>
      </c>
      <c r="E240">
        <v>10</v>
      </c>
      <c r="F240">
        <v>5.3613710000000001</v>
      </c>
      <c r="G240">
        <v>5.3613710000000001</v>
      </c>
      <c r="H240">
        <v>85.433999999999997</v>
      </c>
      <c r="I240">
        <v>8.3061399999999994E-2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9.5399999999999991</v>
      </c>
      <c r="P240">
        <v>17447</v>
      </c>
      <c r="Q240">
        <v>99</v>
      </c>
      <c r="R240">
        <v>9805.0139999999992</v>
      </c>
      <c r="S240">
        <v>9805.0139999999992</v>
      </c>
      <c r="T240">
        <v>6.65</v>
      </c>
    </row>
    <row r="241" spans="1:20">
      <c r="A241" t="s">
        <v>55</v>
      </c>
      <c r="B241" t="s">
        <v>45</v>
      </c>
      <c r="C241" t="s">
        <v>12</v>
      </c>
      <c r="D241">
        <v>2011</v>
      </c>
      <c r="E241">
        <v>10</v>
      </c>
      <c r="F241">
        <v>5.078265</v>
      </c>
      <c r="G241">
        <v>5.078265</v>
      </c>
      <c r="H241">
        <v>84.7316</v>
      </c>
      <c r="I241">
        <v>4.4865200000000001E-2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10</v>
      </c>
      <c r="P241">
        <v>31069</v>
      </c>
      <c r="Q241">
        <v>99</v>
      </c>
      <c r="R241">
        <v>15777.66</v>
      </c>
      <c r="S241">
        <v>15777.66</v>
      </c>
      <c r="T241">
        <v>6.17</v>
      </c>
    </row>
    <row r="242" spans="1:20">
      <c r="A242" t="s">
        <v>53</v>
      </c>
      <c r="B242" t="s">
        <v>45</v>
      </c>
      <c r="C242" t="s">
        <v>12</v>
      </c>
      <c r="D242">
        <v>2011</v>
      </c>
      <c r="E242">
        <v>11</v>
      </c>
      <c r="F242">
        <v>6.3455859999999999</v>
      </c>
      <c r="G242">
        <v>6.3455859999999999</v>
      </c>
      <c r="H242">
        <v>87.257099999999994</v>
      </c>
      <c r="I242">
        <v>3.8161E-2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9.83</v>
      </c>
      <c r="P242">
        <v>48516</v>
      </c>
      <c r="Q242">
        <v>99</v>
      </c>
      <c r="R242">
        <v>31318.66</v>
      </c>
      <c r="S242">
        <v>31318.66</v>
      </c>
      <c r="T242">
        <v>6.34</v>
      </c>
    </row>
    <row r="243" spans="1:20">
      <c r="A243" t="s">
        <v>54</v>
      </c>
      <c r="B243" t="s">
        <v>45</v>
      </c>
      <c r="C243" t="s">
        <v>12</v>
      </c>
      <c r="D243">
        <v>2011</v>
      </c>
      <c r="E243">
        <v>11</v>
      </c>
      <c r="F243">
        <v>6.7575989999999999</v>
      </c>
      <c r="G243">
        <v>6.7575989999999999</v>
      </c>
      <c r="H243">
        <v>87.802400000000006</v>
      </c>
      <c r="I243">
        <v>6.2587599999999993E-2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9.5399999999999991</v>
      </c>
      <c r="P243">
        <v>17447</v>
      </c>
      <c r="Q243">
        <v>99</v>
      </c>
      <c r="R243">
        <v>12358.47</v>
      </c>
      <c r="S243">
        <v>12358.47</v>
      </c>
      <c r="T243">
        <v>6.65</v>
      </c>
    </row>
    <row r="244" spans="1:20">
      <c r="A244" t="s">
        <v>55</v>
      </c>
      <c r="B244" t="s">
        <v>45</v>
      </c>
      <c r="C244" t="s">
        <v>12</v>
      </c>
      <c r="D244">
        <v>2011</v>
      </c>
      <c r="E244">
        <v>11</v>
      </c>
      <c r="F244">
        <v>6.0429370000000002</v>
      </c>
      <c r="G244">
        <v>6.0429370000000002</v>
      </c>
      <c r="H244">
        <v>86.935699999999997</v>
      </c>
      <c r="I244">
        <v>4.8145500000000001E-2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10</v>
      </c>
      <c r="P244">
        <v>31069</v>
      </c>
      <c r="Q244">
        <v>99</v>
      </c>
      <c r="R244">
        <v>18774.8</v>
      </c>
      <c r="S244">
        <v>18774.8</v>
      </c>
      <c r="T244">
        <v>6.17</v>
      </c>
    </row>
    <row r="245" spans="1:20">
      <c r="A245" t="s">
        <v>53</v>
      </c>
      <c r="B245" t="s">
        <v>45</v>
      </c>
      <c r="C245" t="s">
        <v>12</v>
      </c>
      <c r="D245">
        <v>2011</v>
      </c>
      <c r="E245">
        <v>12</v>
      </c>
      <c r="F245">
        <v>7.2631509999999997</v>
      </c>
      <c r="G245">
        <v>7.2631509999999997</v>
      </c>
      <c r="H245">
        <v>90.528999999999996</v>
      </c>
      <c r="I245">
        <v>6.80172E-2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9.83</v>
      </c>
      <c r="P245">
        <v>48516</v>
      </c>
      <c r="Q245">
        <v>99</v>
      </c>
      <c r="R245">
        <v>35847.300000000003</v>
      </c>
      <c r="S245">
        <v>35847.300000000003</v>
      </c>
      <c r="T245">
        <v>6.34</v>
      </c>
    </row>
    <row r="246" spans="1:20">
      <c r="A246" t="s">
        <v>54</v>
      </c>
      <c r="B246" t="s">
        <v>45</v>
      </c>
      <c r="C246" t="s">
        <v>12</v>
      </c>
      <c r="D246">
        <v>2011</v>
      </c>
      <c r="E246">
        <v>12</v>
      </c>
      <c r="F246">
        <v>7.9648479999999999</v>
      </c>
      <c r="G246">
        <v>7.9648479999999999</v>
      </c>
      <c r="H246">
        <v>91.2624</v>
      </c>
      <c r="I246">
        <v>0.1508816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9.5399999999999991</v>
      </c>
      <c r="P246">
        <v>17447</v>
      </c>
      <c r="Q246">
        <v>99</v>
      </c>
      <c r="R246">
        <v>14566.32</v>
      </c>
      <c r="S246">
        <v>14566.32</v>
      </c>
      <c r="T246">
        <v>6.65</v>
      </c>
    </row>
    <row r="247" spans="1:20">
      <c r="A247" t="s">
        <v>55</v>
      </c>
      <c r="B247" t="s">
        <v>45</v>
      </c>
      <c r="C247" t="s">
        <v>12</v>
      </c>
      <c r="D247">
        <v>2011</v>
      </c>
      <c r="E247">
        <v>12</v>
      </c>
      <c r="F247">
        <v>6.7634930000000004</v>
      </c>
      <c r="G247">
        <v>6.7634930000000004</v>
      </c>
      <c r="H247">
        <v>90.096699999999998</v>
      </c>
      <c r="I247">
        <v>6.1462299999999997E-2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10</v>
      </c>
      <c r="P247">
        <v>31069</v>
      </c>
      <c r="Q247">
        <v>99</v>
      </c>
      <c r="R247">
        <v>21013.5</v>
      </c>
      <c r="S247">
        <v>21013.5</v>
      </c>
      <c r="T247">
        <v>6.17</v>
      </c>
    </row>
    <row r="248" spans="1:20">
      <c r="A248" t="s">
        <v>53</v>
      </c>
      <c r="B248" t="s">
        <v>45</v>
      </c>
      <c r="C248" t="s">
        <v>12</v>
      </c>
      <c r="D248">
        <v>2011</v>
      </c>
      <c r="E248">
        <v>13</v>
      </c>
      <c r="F248">
        <v>7.3131430000000002</v>
      </c>
      <c r="G248">
        <v>7.3131430000000002</v>
      </c>
      <c r="H248">
        <v>89.062200000000004</v>
      </c>
      <c r="I248">
        <v>4.57778E-2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9.83</v>
      </c>
      <c r="P248">
        <v>48516</v>
      </c>
      <c r="Q248">
        <v>99</v>
      </c>
      <c r="R248">
        <v>36094.04</v>
      </c>
      <c r="S248">
        <v>36094.04</v>
      </c>
      <c r="T248">
        <v>6.34</v>
      </c>
    </row>
    <row r="249" spans="1:20">
      <c r="A249" t="s">
        <v>54</v>
      </c>
      <c r="B249" t="s">
        <v>45</v>
      </c>
      <c r="C249" t="s">
        <v>12</v>
      </c>
      <c r="D249">
        <v>2011</v>
      </c>
      <c r="E249">
        <v>13</v>
      </c>
      <c r="F249">
        <v>7.7627639999999998</v>
      </c>
      <c r="G249">
        <v>7.7627639999999998</v>
      </c>
      <c r="H249">
        <v>89.752899999999997</v>
      </c>
      <c r="I249">
        <v>8.1781900000000005E-2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9.5399999999999991</v>
      </c>
      <c r="P249">
        <v>17447</v>
      </c>
      <c r="Q249">
        <v>99</v>
      </c>
      <c r="R249">
        <v>14196.74</v>
      </c>
      <c r="S249">
        <v>14196.74</v>
      </c>
      <c r="T249">
        <v>6.65</v>
      </c>
    </row>
    <row r="250" spans="1:20">
      <c r="A250" t="s">
        <v>55</v>
      </c>
      <c r="B250" t="s">
        <v>45</v>
      </c>
      <c r="C250" t="s">
        <v>12</v>
      </c>
      <c r="D250">
        <v>2011</v>
      </c>
      <c r="E250">
        <v>13</v>
      </c>
      <c r="F250">
        <v>6.9811399999999999</v>
      </c>
      <c r="G250">
        <v>6.9811399999999999</v>
      </c>
      <c r="H250">
        <v>88.655100000000004</v>
      </c>
      <c r="I250">
        <v>5.4501000000000001E-2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10</v>
      </c>
      <c r="P250">
        <v>31069</v>
      </c>
      <c r="Q250">
        <v>99</v>
      </c>
      <c r="R250">
        <v>21689.7</v>
      </c>
      <c r="S250">
        <v>21689.7</v>
      </c>
      <c r="T250">
        <v>6.17</v>
      </c>
    </row>
    <row r="251" spans="1:20">
      <c r="A251" t="s">
        <v>53</v>
      </c>
      <c r="B251" t="s">
        <v>45</v>
      </c>
      <c r="C251" t="s">
        <v>12</v>
      </c>
      <c r="D251">
        <v>2011</v>
      </c>
      <c r="E251">
        <v>19</v>
      </c>
      <c r="F251">
        <v>5.2831070000000002</v>
      </c>
      <c r="G251">
        <v>5.2831070000000002</v>
      </c>
      <c r="H251">
        <v>81.926500000000004</v>
      </c>
      <c r="I251">
        <v>4.9727899999999998E-2</v>
      </c>
      <c r="J251">
        <v>-0.1316898</v>
      </c>
      <c r="K251">
        <v>-9.4038300000000005E-2</v>
      </c>
      <c r="L251">
        <v>-6.7960999999999994E-2</v>
      </c>
      <c r="M251">
        <v>-4.18836E-2</v>
      </c>
      <c r="N251">
        <v>-4.2320999999999999E-3</v>
      </c>
      <c r="O251">
        <v>9.83</v>
      </c>
      <c r="P251">
        <v>48516</v>
      </c>
      <c r="Q251">
        <v>99</v>
      </c>
      <c r="R251">
        <v>26074.79</v>
      </c>
      <c r="S251">
        <v>26074.79</v>
      </c>
      <c r="T251">
        <v>6.34</v>
      </c>
    </row>
    <row r="252" spans="1:20">
      <c r="A252" t="s">
        <v>54</v>
      </c>
      <c r="B252" t="s">
        <v>45</v>
      </c>
      <c r="C252" t="s">
        <v>12</v>
      </c>
      <c r="D252">
        <v>2011</v>
      </c>
      <c r="E252">
        <v>19</v>
      </c>
      <c r="F252">
        <v>5.5663629999999999</v>
      </c>
      <c r="G252">
        <v>5.5663629999999999</v>
      </c>
      <c r="H252">
        <v>82.203699999999998</v>
      </c>
      <c r="I252">
        <v>8.4968299999999997E-2</v>
      </c>
      <c r="J252">
        <v>-0.1133332</v>
      </c>
      <c r="K252">
        <v>-4.8999399999999999E-2</v>
      </c>
      <c r="L252">
        <v>-4.4419999999999998E-3</v>
      </c>
      <c r="M252">
        <v>4.0115400000000002E-2</v>
      </c>
      <c r="N252">
        <v>0.10444929999999999</v>
      </c>
      <c r="O252">
        <v>9.5399999999999991</v>
      </c>
      <c r="P252">
        <v>17447</v>
      </c>
      <c r="Q252">
        <v>99</v>
      </c>
      <c r="R252">
        <v>10179.91</v>
      </c>
      <c r="S252">
        <v>10179.91</v>
      </c>
      <c r="T252">
        <v>6.65</v>
      </c>
    </row>
    <row r="253" spans="1:20">
      <c r="A253" t="s">
        <v>55</v>
      </c>
      <c r="B253" t="s">
        <v>45</v>
      </c>
      <c r="C253" t="s">
        <v>12</v>
      </c>
      <c r="D253">
        <v>2011</v>
      </c>
      <c r="E253">
        <v>19</v>
      </c>
      <c r="F253">
        <v>5.0709379999999999</v>
      </c>
      <c r="G253">
        <v>5.0709379999999999</v>
      </c>
      <c r="H253">
        <v>81.763000000000005</v>
      </c>
      <c r="I253">
        <v>6.1145999999999999E-2</v>
      </c>
      <c r="J253">
        <v>-0.18376619999999999</v>
      </c>
      <c r="K253">
        <v>-0.13746939999999999</v>
      </c>
      <c r="L253">
        <v>-0.1054044</v>
      </c>
      <c r="M253">
        <v>-7.3339399999999999E-2</v>
      </c>
      <c r="N253">
        <v>-2.70426E-2</v>
      </c>
      <c r="O253">
        <v>10</v>
      </c>
      <c r="P253">
        <v>31069</v>
      </c>
      <c r="Q253">
        <v>99</v>
      </c>
      <c r="R253">
        <v>15754.9</v>
      </c>
      <c r="S253">
        <v>15754.9</v>
      </c>
      <c r="T253">
        <v>6.17</v>
      </c>
    </row>
    <row r="254" spans="1:20">
      <c r="A254" t="s">
        <v>53</v>
      </c>
      <c r="B254" t="s">
        <v>45</v>
      </c>
      <c r="C254" t="s">
        <v>12</v>
      </c>
      <c r="D254">
        <v>2011</v>
      </c>
      <c r="E254">
        <v>20</v>
      </c>
      <c r="F254">
        <v>4.454688</v>
      </c>
      <c r="G254">
        <v>4.454688</v>
      </c>
      <c r="H254">
        <v>79.125299999999996</v>
      </c>
      <c r="I254">
        <v>4.9690600000000001E-2</v>
      </c>
      <c r="J254">
        <v>-0.16541449999999999</v>
      </c>
      <c r="K254">
        <v>-0.12779119999999999</v>
      </c>
      <c r="L254">
        <v>-0.1017334</v>
      </c>
      <c r="M254">
        <v>-7.5675699999999999E-2</v>
      </c>
      <c r="N254">
        <v>-3.80524E-2</v>
      </c>
      <c r="O254">
        <v>9.83</v>
      </c>
      <c r="P254">
        <v>48516</v>
      </c>
      <c r="Q254">
        <v>99</v>
      </c>
      <c r="R254">
        <v>21986.13</v>
      </c>
      <c r="S254">
        <v>21986.13</v>
      </c>
      <c r="T254">
        <v>6.34</v>
      </c>
    </row>
    <row r="255" spans="1:20">
      <c r="A255" t="s">
        <v>54</v>
      </c>
      <c r="B255" t="s">
        <v>45</v>
      </c>
      <c r="C255" t="s">
        <v>12</v>
      </c>
      <c r="D255">
        <v>2011</v>
      </c>
      <c r="E255">
        <v>20</v>
      </c>
      <c r="F255">
        <v>4.8127839999999997</v>
      </c>
      <c r="G255">
        <v>4.8127839999999997</v>
      </c>
      <c r="H255">
        <v>79.363799999999998</v>
      </c>
      <c r="I255">
        <v>8.3019200000000001E-2</v>
      </c>
      <c r="J255">
        <v>-0.16335849999999999</v>
      </c>
      <c r="K255">
        <v>-0.1005004</v>
      </c>
      <c r="L255">
        <v>-5.6965099999999998E-2</v>
      </c>
      <c r="M255">
        <v>-1.34298E-2</v>
      </c>
      <c r="N255">
        <v>4.9428300000000001E-2</v>
      </c>
      <c r="O255">
        <v>9.5399999999999991</v>
      </c>
      <c r="P255">
        <v>17447</v>
      </c>
      <c r="Q255">
        <v>99</v>
      </c>
      <c r="R255">
        <v>8801.7440000000006</v>
      </c>
      <c r="S255">
        <v>8801.7440000000006</v>
      </c>
      <c r="T255">
        <v>6.65</v>
      </c>
    </row>
    <row r="256" spans="1:20">
      <c r="A256" t="s">
        <v>55</v>
      </c>
      <c r="B256" t="s">
        <v>45</v>
      </c>
      <c r="C256" t="s">
        <v>12</v>
      </c>
      <c r="D256">
        <v>2011</v>
      </c>
      <c r="E256">
        <v>20</v>
      </c>
      <c r="F256">
        <v>4.1963679999999997</v>
      </c>
      <c r="G256">
        <v>4.1963679999999997</v>
      </c>
      <c r="H256">
        <v>78.984700000000004</v>
      </c>
      <c r="I256">
        <v>6.1993899999999998E-2</v>
      </c>
      <c r="J256">
        <v>-0.2075717</v>
      </c>
      <c r="K256">
        <v>-0.1606329</v>
      </c>
      <c r="L256">
        <v>-0.1281233</v>
      </c>
      <c r="M256">
        <v>-9.5613699999999996E-2</v>
      </c>
      <c r="N256">
        <v>-4.86749E-2</v>
      </c>
      <c r="O256">
        <v>10</v>
      </c>
      <c r="P256">
        <v>31069</v>
      </c>
      <c r="Q256">
        <v>99</v>
      </c>
      <c r="R256">
        <v>13037.7</v>
      </c>
      <c r="S256">
        <v>13037.7</v>
      </c>
      <c r="T256">
        <v>6.17</v>
      </c>
    </row>
    <row r="257" spans="1:20">
      <c r="A257" t="s">
        <v>53</v>
      </c>
      <c r="B257" t="s">
        <v>45</v>
      </c>
      <c r="C257" t="s">
        <v>12</v>
      </c>
      <c r="D257">
        <v>2011</v>
      </c>
      <c r="E257">
        <v>21</v>
      </c>
      <c r="F257">
        <v>3.7814909999999999</v>
      </c>
      <c r="G257">
        <v>3.7814909999999999</v>
      </c>
      <c r="H257">
        <v>78.180499999999995</v>
      </c>
      <c r="I257">
        <v>3.8269499999999998E-2</v>
      </c>
      <c r="J257">
        <v>-4.9044299999999999E-2</v>
      </c>
      <c r="K257">
        <v>-2.00685E-2</v>
      </c>
      <c r="L257">
        <v>0</v>
      </c>
      <c r="M257">
        <v>2.00685E-2</v>
      </c>
      <c r="N257">
        <v>4.9044299999999999E-2</v>
      </c>
      <c r="O257">
        <v>9.83</v>
      </c>
      <c r="P257">
        <v>48516</v>
      </c>
      <c r="Q257">
        <v>99</v>
      </c>
      <c r="R257">
        <v>18663.560000000001</v>
      </c>
      <c r="S257">
        <v>18663.560000000001</v>
      </c>
      <c r="T257">
        <v>6.34</v>
      </c>
    </row>
    <row r="258" spans="1:20">
      <c r="A258" t="s">
        <v>54</v>
      </c>
      <c r="B258" t="s">
        <v>45</v>
      </c>
      <c r="C258" t="s">
        <v>12</v>
      </c>
      <c r="D258">
        <v>2011</v>
      </c>
      <c r="E258">
        <v>21</v>
      </c>
      <c r="F258">
        <v>4.0223399999999998</v>
      </c>
      <c r="G258">
        <v>4.0223399999999998</v>
      </c>
      <c r="H258">
        <v>78.2761</v>
      </c>
      <c r="I258">
        <v>6.61104E-2</v>
      </c>
      <c r="J258">
        <v>-8.4723900000000005E-2</v>
      </c>
      <c r="K258">
        <v>-3.4668299999999999E-2</v>
      </c>
      <c r="L258">
        <v>0</v>
      </c>
      <c r="M258">
        <v>3.4668299999999999E-2</v>
      </c>
      <c r="N258">
        <v>8.4723900000000005E-2</v>
      </c>
      <c r="O258">
        <v>9.5399999999999991</v>
      </c>
      <c r="P258">
        <v>17447</v>
      </c>
      <c r="Q258">
        <v>99</v>
      </c>
      <c r="R258">
        <v>7356.16</v>
      </c>
      <c r="S258">
        <v>7356.16</v>
      </c>
      <c r="T258">
        <v>6.65</v>
      </c>
    </row>
    <row r="259" spans="1:20">
      <c r="A259" t="s">
        <v>55</v>
      </c>
      <c r="B259" t="s">
        <v>45</v>
      </c>
      <c r="C259" t="s">
        <v>12</v>
      </c>
      <c r="D259">
        <v>2011</v>
      </c>
      <c r="E259">
        <v>21</v>
      </c>
      <c r="F259">
        <v>3.6042519999999998</v>
      </c>
      <c r="G259">
        <v>3.6042519999999998</v>
      </c>
      <c r="H259">
        <v>78.124099999999999</v>
      </c>
      <c r="I259">
        <v>4.6705400000000001E-2</v>
      </c>
      <c r="J259">
        <v>-5.98553E-2</v>
      </c>
      <c r="K259">
        <v>-2.4492300000000002E-2</v>
      </c>
      <c r="L259">
        <v>0</v>
      </c>
      <c r="M259">
        <v>2.4492300000000002E-2</v>
      </c>
      <c r="N259">
        <v>5.98553E-2</v>
      </c>
      <c r="O259">
        <v>10</v>
      </c>
      <c r="P259">
        <v>31069</v>
      </c>
      <c r="Q259">
        <v>99</v>
      </c>
      <c r="R259">
        <v>11198.05</v>
      </c>
      <c r="S259">
        <v>11198.05</v>
      </c>
      <c r="T259">
        <v>6.17</v>
      </c>
    </row>
    <row r="260" spans="1:20">
      <c r="A260" t="s">
        <v>53</v>
      </c>
      <c r="B260" t="s">
        <v>45</v>
      </c>
      <c r="C260" t="s">
        <v>12</v>
      </c>
      <c r="D260">
        <v>2011</v>
      </c>
      <c r="E260">
        <v>22</v>
      </c>
      <c r="F260">
        <v>3.2754180000000002</v>
      </c>
      <c r="G260">
        <v>3.2754180000000002</v>
      </c>
      <c r="H260">
        <v>76.692499999999995</v>
      </c>
      <c r="I260">
        <v>4.2668499999999998E-2</v>
      </c>
      <c r="J260">
        <v>-5.4681899999999999E-2</v>
      </c>
      <c r="K260">
        <v>-2.23754E-2</v>
      </c>
      <c r="L260">
        <v>0</v>
      </c>
      <c r="M260">
        <v>2.23754E-2</v>
      </c>
      <c r="N260">
        <v>5.4681899999999999E-2</v>
      </c>
      <c r="O260">
        <v>9.83</v>
      </c>
      <c r="P260">
        <v>48516</v>
      </c>
      <c r="Q260">
        <v>99</v>
      </c>
      <c r="R260">
        <v>16165.84</v>
      </c>
      <c r="S260">
        <v>16165.84</v>
      </c>
      <c r="T260">
        <v>6.34</v>
      </c>
    </row>
    <row r="261" spans="1:20">
      <c r="A261" t="s">
        <v>54</v>
      </c>
      <c r="B261" t="s">
        <v>45</v>
      </c>
      <c r="C261" t="s">
        <v>12</v>
      </c>
      <c r="D261">
        <v>2011</v>
      </c>
      <c r="E261">
        <v>22</v>
      </c>
      <c r="F261">
        <v>3.5172919999999999</v>
      </c>
      <c r="G261">
        <v>3.5172919999999999</v>
      </c>
      <c r="H261">
        <v>76.752099999999999</v>
      </c>
      <c r="I261">
        <v>6.82035E-2</v>
      </c>
      <c r="J261">
        <v>-8.7406200000000003E-2</v>
      </c>
      <c r="K261">
        <v>-3.5765900000000003E-2</v>
      </c>
      <c r="L261">
        <v>0</v>
      </c>
      <c r="M261">
        <v>3.5765900000000003E-2</v>
      </c>
      <c r="N261">
        <v>8.7406200000000003E-2</v>
      </c>
      <c r="O261">
        <v>9.5399999999999991</v>
      </c>
      <c r="P261">
        <v>17447</v>
      </c>
      <c r="Q261">
        <v>99</v>
      </c>
      <c r="R261">
        <v>6432.5159999999996</v>
      </c>
      <c r="S261">
        <v>6432.5159999999996</v>
      </c>
      <c r="T261">
        <v>6.65</v>
      </c>
    </row>
    <row r="262" spans="1:20">
      <c r="A262" t="s">
        <v>55</v>
      </c>
      <c r="B262" t="s">
        <v>45</v>
      </c>
      <c r="C262" t="s">
        <v>12</v>
      </c>
      <c r="D262">
        <v>2011</v>
      </c>
      <c r="E262">
        <v>22</v>
      </c>
      <c r="F262">
        <v>3.0997499999999998</v>
      </c>
      <c r="G262">
        <v>3.0997499999999998</v>
      </c>
      <c r="H262">
        <v>76.657399999999996</v>
      </c>
      <c r="I262">
        <v>5.4619099999999997E-2</v>
      </c>
      <c r="J262">
        <v>-6.9997199999999996E-2</v>
      </c>
      <c r="K262">
        <v>-2.8642299999999999E-2</v>
      </c>
      <c r="L262">
        <v>0</v>
      </c>
      <c r="M262">
        <v>2.8642299999999999E-2</v>
      </c>
      <c r="N262">
        <v>6.9997199999999996E-2</v>
      </c>
      <c r="O262">
        <v>10</v>
      </c>
      <c r="P262">
        <v>31069</v>
      </c>
      <c r="Q262">
        <v>99</v>
      </c>
      <c r="R262">
        <v>9630.6119999999992</v>
      </c>
      <c r="S262">
        <v>9630.6119999999992</v>
      </c>
      <c r="T262">
        <v>6.17</v>
      </c>
    </row>
    <row r="263" spans="1:20">
      <c r="A263" t="s">
        <v>53</v>
      </c>
      <c r="B263" t="s">
        <v>45</v>
      </c>
      <c r="C263" t="s">
        <v>12</v>
      </c>
      <c r="D263">
        <v>2011</v>
      </c>
      <c r="E263">
        <v>23</v>
      </c>
      <c r="F263">
        <v>2.7295419999999999</v>
      </c>
      <c r="G263">
        <v>2.7295419999999999</v>
      </c>
      <c r="H263">
        <v>74.474400000000003</v>
      </c>
      <c r="I263">
        <v>3.7302799999999997E-2</v>
      </c>
      <c r="J263">
        <v>-4.7805399999999998E-2</v>
      </c>
      <c r="K263">
        <v>-1.9561599999999998E-2</v>
      </c>
      <c r="L263">
        <v>0</v>
      </c>
      <c r="M263">
        <v>1.9561599999999998E-2</v>
      </c>
      <c r="N263">
        <v>4.7805399999999998E-2</v>
      </c>
      <c r="O263">
        <v>9.83</v>
      </c>
      <c r="P263">
        <v>48516</v>
      </c>
      <c r="Q263">
        <v>99</v>
      </c>
      <c r="R263">
        <v>13471.67</v>
      </c>
      <c r="S263">
        <v>13471.67</v>
      </c>
      <c r="T263">
        <v>6.34</v>
      </c>
    </row>
    <row r="264" spans="1:20">
      <c r="A264" t="s">
        <v>54</v>
      </c>
      <c r="B264" t="s">
        <v>45</v>
      </c>
      <c r="C264" t="s">
        <v>12</v>
      </c>
      <c r="D264">
        <v>2011</v>
      </c>
      <c r="E264">
        <v>23</v>
      </c>
      <c r="F264">
        <v>2.8235519999999998</v>
      </c>
      <c r="G264">
        <v>2.8235519999999998</v>
      </c>
      <c r="H264">
        <v>74.551500000000004</v>
      </c>
      <c r="I264">
        <v>6.49898E-2</v>
      </c>
      <c r="J264">
        <v>-8.3287799999999995E-2</v>
      </c>
      <c r="K264">
        <v>-3.4080699999999998E-2</v>
      </c>
      <c r="L264">
        <v>0</v>
      </c>
      <c r="M264">
        <v>3.4080699999999998E-2</v>
      </c>
      <c r="N264">
        <v>8.3287799999999995E-2</v>
      </c>
      <c r="O264">
        <v>9.5399999999999991</v>
      </c>
      <c r="P264">
        <v>17447</v>
      </c>
      <c r="Q264">
        <v>99</v>
      </c>
      <c r="R264">
        <v>5163.7860000000001</v>
      </c>
      <c r="S264">
        <v>5163.7860000000001</v>
      </c>
      <c r="T264">
        <v>6.65</v>
      </c>
    </row>
    <row r="265" spans="1:20">
      <c r="A265" t="s">
        <v>55</v>
      </c>
      <c r="B265" t="s">
        <v>45</v>
      </c>
      <c r="C265" t="s">
        <v>12</v>
      </c>
      <c r="D265">
        <v>2011</v>
      </c>
      <c r="E265">
        <v>23</v>
      </c>
      <c r="F265">
        <v>2.6547779999999999</v>
      </c>
      <c r="G265">
        <v>2.6547779999999999</v>
      </c>
      <c r="H265">
        <v>74.429000000000002</v>
      </c>
      <c r="I265">
        <v>4.5253399999999999E-2</v>
      </c>
      <c r="J265">
        <v>-5.79946E-2</v>
      </c>
      <c r="K265">
        <v>-2.3730899999999999E-2</v>
      </c>
      <c r="L265">
        <v>0</v>
      </c>
      <c r="M265">
        <v>2.3730899999999999E-2</v>
      </c>
      <c r="N265">
        <v>5.79946E-2</v>
      </c>
      <c r="O265">
        <v>10</v>
      </c>
      <c r="P265">
        <v>31069</v>
      </c>
      <c r="Q265">
        <v>99</v>
      </c>
      <c r="R265">
        <v>8248.1309999999994</v>
      </c>
      <c r="S265">
        <v>8248.1309999999994</v>
      </c>
      <c r="T265">
        <v>6.17</v>
      </c>
    </row>
    <row r="266" spans="1:20">
      <c r="A266" t="s">
        <v>53</v>
      </c>
      <c r="B266" t="s">
        <v>45</v>
      </c>
      <c r="C266" t="s">
        <v>12</v>
      </c>
      <c r="D266">
        <v>2011</v>
      </c>
      <c r="E266">
        <v>24</v>
      </c>
      <c r="F266">
        <v>2.515155</v>
      </c>
      <c r="G266">
        <v>2.515155</v>
      </c>
      <c r="H266">
        <v>73.261099999999999</v>
      </c>
      <c r="I266">
        <v>3.7516099999999997E-2</v>
      </c>
      <c r="J266">
        <v>-4.8078799999999998E-2</v>
      </c>
      <c r="K266">
        <v>-1.9673400000000001E-2</v>
      </c>
      <c r="L266">
        <v>0</v>
      </c>
      <c r="M266">
        <v>1.9673400000000001E-2</v>
      </c>
      <c r="N266">
        <v>4.8078799999999998E-2</v>
      </c>
      <c r="O266">
        <v>9.83</v>
      </c>
      <c r="P266">
        <v>48516</v>
      </c>
      <c r="Q266">
        <v>99</v>
      </c>
      <c r="R266">
        <v>12413.55</v>
      </c>
      <c r="S266">
        <v>12413.55</v>
      </c>
      <c r="T266">
        <v>6.34</v>
      </c>
    </row>
    <row r="267" spans="1:20">
      <c r="A267" t="s">
        <v>54</v>
      </c>
      <c r="B267" t="s">
        <v>45</v>
      </c>
      <c r="C267" t="s">
        <v>12</v>
      </c>
      <c r="D267">
        <v>2011</v>
      </c>
      <c r="E267">
        <v>24</v>
      </c>
      <c r="F267">
        <v>2.5864240000000001</v>
      </c>
      <c r="G267">
        <v>2.5864240000000001</v>
      </c>
      <c r="H267">
        <v>73.250200000000007</v>
      </c>
      <c r="I267">
        <v>6.6234100000000004E-2</v>
      </c>
      <c r="J267">
        <v>-8.48825E-2</v>
      </c>
      <c r="K267">
        <v>-3.4733199999999999E-2</v>
      </c>
      <c r="L267">
        <v>0</v>
      </c>
      <c r="M267">
        <v>3.4733199999999999E-2</v>
      </c>
      <c r="N267">
        <v>8.48825E-2</v>
      </c>
      <c r="O267">
        <v>9.5399999999999991</v>
      </c>
      <c r="P267">
        <v>17447</v>
      </c>
      <c r="Q267">
        <v>99</v>
      </c>
      <c r="R267">
        <v>4730.1189999999997</v>
      </c>
      <c r="S267">
        <v>4730.1189999999997</v>
      </c>
      <c r="T267">
        <v>6.65</v>
      </c>
    </row>
    <row r="268" spans="1:20">
      <c r="A268" t="s">
        <v>55</v>
      </c>
      <c r="B268" t="s">
        <v>45</v>
      </c>
      <c r="C268" t="s">
        <v>12</v>
      </c>
      <c r="D268">
        <v>2011</v>
      </c>
      <c r="E268">
        <v>24</v>
      </c>
      <c r="F268">
        <v>2.4564900000000001</v>
      </c>
      <c r="G268">
        <v>2.4564900000000001</v>
      </c>
      <c r="H268">
        <v>73.267499999999998</v>
      </c>
      <c r="I268">
        <v>4.5071600000000003E-2</v>
      </c>
      <c r="J268">
        <v>-5.7761600000000003E-2</v>
      </c>
      <c r="K268">
        <v>-2.36356E-2</v>
      </c>
      <c r="L268">
        <v>0</v>
      </c>
      <c r="M268">
        <v>2.36356E-2</v>
      </c>
      <c r="N268">
        <v>5.7761600000000003E-2</v>
      </c>
      <c r="O268">
        <v>10</v>
      </c>
      <c r="P268">
        <v>31069</v>
      </c>
      <c r="Q268">
        <v>99</v>
      </c>
      <c r="R268">
        <v>7632.07</v>
      </c>
      <c r="S268">
        <v>7632.07</v>
      </c>
      <c r="T268">
        <v>6.17</v>
      </c>
    </row>
    <row r="269" spans="1:20">
      <c r="A269" t="s">
        <v>53</v>
      </c>
      <c r="B269" t="s">
        <v>46</v>
      </c>
      <c r="C269" t="s">
        <v>12</v>
      </c>
      <c r="D269">
        <v>2011</v>
      </c>
      <c r="E269">
        <v>1</v>
      </c>
      <c r="F269">
        <v>2.2302080000000002</v>
      </c>
      <c r="G269">
        <v>2.2302080000000002</v>
      </c>
      <c r="H269">
        <v>70.5779</v>
      </c>
      <c r="I269">
        <v>6.2781199999999995E-2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9.83</v>
      </c>
      <c r="P269">
        <v>48516</v>
      </c>
      <c r="Q269">
        <v>99</v>
      </c>
      <c r="R269">
        <v>11007.2</v>
      </c>
      <c r="S269">
        <v>11007.2</v>
      </c>
      <c r="T269">
        <v>6.34</v>
      </c>
    </row>
    <row r="270" spans="1:20">
      <c r="A270" t="s">
        <v>54</v>
      </c>
      <c r="B270" t="s">
        <v>46</v>
      </c>
      <c r="C270" t="s">
        <v>12</v>
      </c>
      <c r="D270">
        <v>2011</v>
      </c>
      <c r="E270">
        <v>1</v>
      </c>
      <c r="F270">
        <v>2.1064989999999999</v>
      </c>
      <c r="G270">
        <v>2.1064989999999999</v>
      </c>
      <c r="H270">
        <v>70.475999999999999</v>
      </c>
      <c r="I270">
        <v>6.3997999999999999E-2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9.5399999999999991</v>
      </c>
      <c r="P270">
        <v>17447</v>
      </c>
      <c r="Q270">
        <v>99</v>
      </c>
      <c r="R270">
        <v>3852.42</v>
      </c>
      <c r="S270">
        <v>3852.42</v>
      </c>
      <c r="T270">
        <v>6.65</v>
      </c>
    </row>
    <row r="271" spans="1:20">
      <c r="A271" t="s">
        <v>55</v>
      </c>
      <c r="B271" t="s">
        <v>46</v>
      </c>
      <c r="C271" t="s">
        <v>12</v>
      </c>
      <c r="D271">
        <v>2011</v>
      </c>
      <c r="E271">
        <v>1</v>
      </c>
      <c r="F271">
        <v>2.3026629999999999</v>
      </c>
      <c r="G271">
        <v>2.3026629999999999</v>
      </c>
      <c r="H271">
        <v>70.638000000000005</v>
      </c>
      <c r="I271">
        <v>9.2383499999999993E-2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10</v>
      </c>
      <c r="P271">
        <v>31069</v>
      </c>
      <c r="Q271">
        <v>99</v>
      </c>
      <c r="R271">
        <v>7154.1450000000004</v>
      </c>
      <c r="S271">
        <v>7154.1450000000004</v>
      </c>
      <c r="T271">
        <v>6.17</v>
      </c>
    </row>
    <row r="272" spans="1:20">
      <c r="A272" t="s">
        <v>53</v>
      </c>
      <c r="B272" t="s">
        <v>46</v>
      </c>
      <c r="C272" t="s">
        <v>12</v>
      </c>
      <c r="D272">
        <v>2011</v>
      </c>
      <c r="E272">
        <v>2</v>
      </c>
      <c r="F272">
        <v>2.1910630000000002</v>
      </c>
      <c r="G272">
        <v>2.1910630000000002</v>
      </c>
      <c r="H272">
        <v>69.319400000000002</v>
      </c>
      <c r="I272">
        <v>6.5689499999999998E-2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9.83</v>
      </c>
      <c r="P272">
        <v>48516</v>
      </c>
      <c r="Q272">
        <v>99</v>
      </c>
      <c r="R272">
        <v>10814</v>
      </c>
      <c r="S272">
        <v>10814</v>
      </c>
      <c r="T272">
        <v>6.34</v>
      </c>
    </row>
    <row r="273" spans="1:20">
      <c r="A273" t="s">
        <v>54</v>
      </c>
      <c r="B273" t="s">
        <v>46</v>
      </c>
      <c r="C273" t="s">
        <v>12</v>
      </c>
      <c r="D273">
        <v>2011</v>
      </c>
      <c r="E273">
        <v>2</v>
      </c>
      <c r="F273">
        <v>2.048556</v>
      </c>
      <c r="G273">
        <v>2.048556</v>
      </c>
      <c r="H273">
        <v>69.134200000000007</v>
      </c>
      <c r="I273">
        <v>7.1849399999999994E-2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9.5399999999999991</v>
      </c>
      <c r="P273">
        <v>17447</v>
      </c>
      <c r="Q273">
        <v>99</v>
      </c>
      <c r="R273">
        <v>3746.453</v>
      </c>
      <c r="S273">
        <v>3746.453</v>
      </c>
      <c r="T273">
        <v>6.65</v>
      </c>
    </row>
    <row r="274" spans="1:20">
      <c r="A274" t="s">
        <v>55</v>
      </c>
      <c r="B274" t="s">
        <v>46</v>
      </c>
      <c r="C274" t="s">
        <v>12</v>
      </c>
      <c r="D274">
        <v>2011</v>
      </c>
      <c r="E274">
        <v>2</v>
      </c>
      <c r="F274">
        <v>2.2762120000000001</v>
      </c>
      <c r="G274">
        <v>2.2762120000000001</v>
      </c>
      <c r="H274">
        <v>69.4285</v>
      </c>
      <c r="I274">
        <v>9.5436099999999996E-2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10</v>
      </c>
      <c r="P274">
        <v>31069</v>
      </c>
      <c r="Q274">
        <v>99</v>
      </c>
      <c r="R274">
        <v>7071.9610000000002</v>
      </c>
      <c r="S274">
        <v>7071.9610000000002</v>
      </c>
      <c r="T274">
        <v>6.17</v>
      </c>
    </row>
    <row r="275" spans="1:20">
      <c r="A275" t="s">
        <v>53</v>
      </c>
      <c r="B275" t="s">
        <v>46</v>
      </c>
      <c r="C275" t="s">
        <v>12</v>
      </c>
      <c r="D275">
        <v>2011</v>
      </c>
      <c r="E275">
        <v>3</v>
      </c>
      <c r="F275">
        <v>2.0466410000000002</v>
      </c>
      <c r="G275">
        <v>2.0466410000000002</v>
      </c>
      <c r="H275">
        <v>68.422600000000003</v>
      </c>
      <c r="I275">
        <v>6.0499999999999998E-2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9.83</v>
      </c>
      <c r="P275">
        <v>48516</v>
      </c>
      <c r="Q275">
        <v>99</v>
      </c>
      <c r="R275">
        <v>10101.209999999999</v>
      </c>
      <c r="S275">
        <v>10101.209999999999</v>
      </c>
      <c r="T275">
        <v>6.34</v>
      </c>
    </row>
    <row r="276" spans="1:20">
      <c r="A276" t="s">
        <v>54</v>
      </c>
      <c r="B276" t="s">
        <v>46</v>
      </c>
      <c r="C276" t="s">
        <v>12</v>
      </c>
      <c r="D276">
        <v>2011</v>
      </c>
      <c r="E276">
        <v>3</v>
      </c>
      <c r="F276">
        <v>1.9458340000000001</v>
      </c>
      <c r="G276">
        <v>1.9458340000000001</v>
      </c>
      <c r="H276">
        <v>68.202100000000002</v>
      </c>
      <c r="I276">
        <v>7.1633600000000006E-2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9.5399999999999991</v>
      </c>
      <c r="P276">
        <v>17447</v>
      </c>
      <c r="Q276">
        <v>99</v>
      </c>
      <c r="R276">
        <v>3558.5920000000001</v>
      </c>
      <c r="S276">
        <v>3558.5920000000001</v>
      </c>
      <c r="T276">
        <v>6.65</v>
      </c>
    </row>
    <row r="277" spans="1:20">
      <c r="A277" t="s">
        <v>55</v>
      </c>
      <c r="B277" t="s">
        <v>46</v>
      </c>
      <c r="C277" t="s">
        <v>12</v>
      </c>
      <c r="D277">
        <v>2011</v>
      </c>
      <c r="E277">
        <v>3</v>
      </c>
      <c r="F277">
        <v>2.1046619999999998</v>
      </c>
      <c r="G277">
        <v>2.1046619999999998</v>
      </c>
      <c r="H277">
        <v>68.552599999999998</v>
      </c>
      <c r="I277">
        <v>8.6396500000000001E-2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10</v>
      </c>
      <c r="P277">
        <v>31069</v>
      </c>
      <c r="Q277">
        <v>99</v>
      </c>
      <c r="R277">
        <v>6538.9740000000002</v>
      </c>
      <c r="S277">
        <v>6538.9740000000002</v>
      </c>
      <c r="T277">
        <v>6.17</v>
      </c>
    </row>
    <row r="278" spans="1:20">
      <c r="A278" t="s">
        <v>53</v>
      </c>
      <c r="B278" t="s">
        <v>46</v>
      </c>
      <c r="C278" t="s">
        <v>12</v>
      </c>
      <c r="D278">
        <v>2011</v>
      </c>
      <c r="E278">
        <v>4</v>
      </c>
      <c r="F278">
        <v>2.0015040000000002</v>
      </c>
      <c r="G278">
        <v>2.0015040000000002</v>
      </c>
      <c r="H278">
        <v>69.424899999999994</v>
      </c>
      <c r="I278">
        <v>3.69009E-2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9.83</v>
      </c>
      <c r="P278">
        <v>48516</v>
      </c>
      <c r="Q278">
        <v>99</v>
      </c>
      <c r="R278">
        <v>9878.4290000000001</v>
      </c>
      <c r="S278">
        <v>9878.4290000000001</v>
      </c>
      <c r="T278">
        <v>6.34</v>
      </c>
    </row>
    <row r="279" spans="1:20">
      <c r="A279" t="s">
        <v>54</v>
      </c>
      <c r="B279" t="s">
        <v>46</v>
      </c>
      <c r="C279" t="s">
        <v>12</v>
      </c>
      <c r="D279">
        <v>2011</v>
      </c>
      <c r="E279">
        <v>4</v>
      </c>
      <c r="F279">
        <v>1.901526</v>
      </c>
      <c r="G279">
        <v>1.901526</v>
      </c>
      <c r="H279">
        <v>69.376800000000003</v>
      </c>
      <c r="I279">
        <v>7.1645500000000001E-2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9.5399999999999991</v>
      </c>
      <c r="P279">
        <v>17447</v>
      </c>
      <c r="Q279">
        <v>99</v>
      </c>
      <c r="R279">
        <v>3477.56</v>
      </c>
      <c r="S279">
        <v>3477.56</v>
      </c>
      <c r="T279">
        <v>6.65</v>
      </c>
    </row>
    <row r="280" spans="1:20">
      <c r="A280" t="s">
        <v>55</v>
      </c>
      <c r="B280" t="s">
        <v>46</v>
      </c>
      <c r="C280" t="s">
        <v>12</v>
      </c>
      <c r="D280">
        <v>2011</v>
      </c>
      <c r="E280">
        <v>4</v>
      </c>
      <c r="F280">
        <v>2.0591719999999998</v>
      </c>
      <c r="G280">
        <v>2.0591719999999998</v>
      </c>
      <c r="H280">
        <v>69.453199999999995</v>
      </c>
      <c r="I280">
        <v>4.0700600000000003E-2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10</v>
      </c>
      <c r="P280">
        <v>31069</v>
      </c>
      <c r="Q280">
        <v>99</v>
      </c>
      <c r="R280">
        <v>6397.6419999999998</v>
      </c>
      <c r="S280">
        <v>6397.6419999999998</v>
      </c>
      <c r="T280">
        <v>6.17</v>
      </c>
    </row>
    <row r="281" spans="1:20">
      <c r="A281" t="s">
        <v>53</v>
      </c>
      <c r="B281" t="s">
        <v>46</v>
      </c>
      <c r="C281" t="s">
        <v>12</v>
      </c>
      <c r="D281">
        <v>2011</v>
      </c>
      <c r="E281">
        <v>5</v>
      </c>
      <c r="F281">
        <v>1.968129</v>
      </c>
      <c r="G281">
        <v>1.968129</v>
      </c>
      <c r="H281">
        <v>69.191800000000001</v>
      </c>
      <c r="I281">
        <v>5.7983199999999999E-2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9.83</v>
      </c>
      <c r="P281">
        <v>48516</v>
      </c>
      <c r="Q281">
        <v>99</v>
      </c>
      <c r="R281">
        <v>9713.7099999999991</v>
      </c>
      <c r="S281">
        <v>9713.7099999999991</v>
      </c>
      <c r="T281">
        <v>6.34</v>
      </c>
    </row>
    <row r="282" spans="1:20">
      <c r="A282" t="s">
        <v>54</v>
      </c>
      <c r="B282" t="s">
        <v>46</v>
      </c>
      <c r="C282" t="s">
        <v>12</v>
      </c>
      <c r="D282">
        <v>2011</v>
      </c>
      <c r="E282">
        <v>5</v>
      </c>
      <c r="F282">
        <v>1.960809</v>
      </c>
      <c r="G282">
        <v>1.960809</v>
      </c>
      <c r="H282">
        <v>69.128100000000003</v>
      </c>
      <c r="I282">
        <v>5.3979399999999997E-2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9.5399999999999991</v>
      </c>
      <c r="P282">
        <v>17447</v>
      </c>
      <c r="Q282">
        <v>99</v>
      </c>
      <c r="R282">
        <v>3585.9789999999998</v>
      </c>
      <c r="S282">
        <v>3585.9789999999998</v>
      </c>
      <c r="T282">
        <v>6.65</v>
      </c>
    </row>
    <row r="283" spans="1:20">
      <c r="A283" t="s">
        <v>55</v>
      </c>
      <c r="B283" t="s">
        <v>46</v>
      </c>
      <c r="C283" t="s">
        <v>12</v>
      </c>
      <c r="D283">
        <v>2011</v>
      </c>
      <c r="E283">
        <v>5</v>
      </c>
      <c r="F283">
        <v>1.9642390000000001</v>
      </c>
      <c r="G283">
        <v>1.9642390000000001</v>
      </c>
      <c r="H283">
        <v>69.229299999999995</v>
      </c>
      <c r="I283">
        <v>8.6495900000000001E-2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10</v>
      </c>
      <c r="P283">
        <v>31069</v>
      </c>
      <c r="Q283">
        <v>99</v>
      </c>
      <c r="R283">
        <v>6102.6949999999997</v>
      </c>
      <c r="S283">
        <v>6102.6949999999997</v>
      </c>
      <c r="T283">
        <v>6.17</v>
      </c>
    </row>
    <row r="284" spans="1:20">
      <c r="A284" t="s">
        <v>53</v>
      </c>
      <c r="B284" t="s">
        <v>46</v>
      </c>
      <c r="C284" t="s">
        <v>12</v>
      </c>
      <c r="D284">
        <v>2011</v>
      </c>
      <c r="E284">
        <v>6</v>
      </c>
      <c r="F284">
        <v>2.0644749999999998</v>
      </c>
      <c r="G284">
        <v>2.0644749999999998</v>
      </c>
      <c r="H284">
        <v>68.529300000000006</v>
      </c>
      <c r="I284">
        <v>5.78976E-2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9.83</v>
      </c>
      <c r="P284">
        <v>48516</v>
      </c>
      <c r="Q284">
        <v>99</v>
      </c>
      <c r="R284">
        <v>10189.219999999999</v>
      </c>
      <c r="S284">
        <v>10189.219999999999</v>
      </c>
      <c r="T284">
        <v>6.34</v>
      </c>
    </row>
    <row r="285" spans="1:20">
      <c r="A285" t="s">
        <v>54</v>
      </c>
      <c r="B285" t="s">
        <v>46</v>
      </c>
      <c r="C285" t="s">
        <v>12</v>
      </c>
      <c r="D285">
        <v>2011</v>
      </c>
      <c r="E285">
        <v>6</v>
      </c>
      <c r="F285">
        <v>2.0705089999999999</v>
      </c>
      <c r="G285">
        <v>2.0705089999999999</v>
      </c>
      <c r="H285">
        <v>68.395099999999999</v>
      </c>
      <c r="I285">
        <v>5.3983400000000001E-2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9.5399999999999991</v>
      </c>
      <c r="P285">
        <v>17447</v>
      </c>
      <c r="Q285">
        <v>99</v>
      </c>
      <c r="R285">
        <v>3786.6</v>
      </c>
      <c r="S285">
        <v>3786.6</v>
      </c>
      <c r="T285">
        <v>6.65</v>
      </c>
    </row>
    <row r="286" spans="1:20">
      <c r="A286" t="s">
        <v>55</v>
      </c>
      <c r="B286" t="s">
        <v>46</v>
      </c>
      <c r="C286" t="s">
        <v>12</v>
      </c>
      <c r="D286">
        <v>2011</v>
      </c>
      <c r="E286">
        <v>6</v>
      </c>
      <c r="F286">
        <v>2.0512619999999999</v>
      </c>
      <c r="G286">
        <v>2.0512619999999999</v>
      </c>
      <c r="H286">
        <v>68.608400000000003</v>
      </c>
      <c r="I286">
        <v>8.6350099999999999E-2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10</v>
      </c>
      <c r="P286">
        <v>31069</v>
      </c>
      <c r="Q286">
        <v>99</v>
      </c>
      <c r="R286">
        <v>6373.0659999999998</v>
      </c>
      <c r="S286">
        <v>6373.0659999999998</v>
      </c>
      <c r="T286">
        <v>6.17</v>
      </c>
    </row>
    <row r="287" spans="1:20">
      <c r="A287" t="s">
        <v>53</v>
      </c>
      <c r="B287" t="s">
        <v>46</v>
      </c>
      <c r="C287" t="s">
        <v>12</v>
      </c>
      <c r="D287">
        <v>2011</v>
      </c>
      <c r="E287">
        <v>7</v>
      </c>
      <c r="F287">
        <v>2.422714</v>
      </c>
      <c r="G287">
        <v>2.422714</v>
      </c>
      <c r="H287">
        <v>68.596299999999999</v>
      </c>
      <c r="I287">
        <v>3.8492499999999999E-2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9.83</v>
      </c>
      <c r="P287">
        <v>48516</v>
      </c>
      <c r="Q287">
        <v>99</v>
      </c>
      <c r="R287">
        <v>11957.32</v>
      </c>
      <c r="S287">
        <v>11957.32</v>
      </c>
      <c r="T287">
        <v>6.34</v>
      </c>
    </row>
    <row r="288" spans="1:20">
      <c r="A288" t="s">
        <v>54</v>
      </c>
      <c r="B288" t="s">
        <v>46</v>
      </c>
      <c r="C288" t="s">
        <v>12</v>
      </c>
      <c r="D288">
        <v>2011</v>
      </c>
      <c r="E288">
        <v>7</v>
      </c>
      <c r="F288">
        <v>2.3188279999999999</v>
      </c>
      <c r="G288">
        <v>2.3188279999999999</v>
      </c>
      <c r="H288">
        <v>68.478300000000004</v>
      </c>
      <c r="I288">
        <v>5.3984299999999999E-2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9.5399999999999991</v>
      </c>
      <c r="P288">
        <v>17447</v>
      </c>
      <c r="Q288">
        <v>99</v>
      </c>
      <c r="R288">
        <v>4240.7330000000002</v>
      </c>
      <c r="S288">
        <v>4240.7330000000002</v>
      </c>
      <c r="T288">
        <v>6.65</v>
      </c>
    </row>
    <row r="289" spans="1:20">
      <c r="A289" t="s">
        <v>55</v>
      </c>
      <c r="B289" t="s">
        <v>46</v>
      </c>
      <c r="C289" t="s">
        <v>12</v>
      </c>
      <c r="D289">
        <v>2011</v>
      </c>
      <c r="E289">
        <v>7</v>
      </c>
      <c r="F289">
        <v>2.4811109999999998</v>
      </c>
      <c r="G289">
        <v>2.4811109999999998</v>
      </c>
      <c r="H289">
        <v>68.665899999999993</v>
      </c>
      <c r="I289">
        <v>5.2255999999999997E-2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10</v>
      </c>
      <c r="P289">
        <v>31069</v>
      </c>
      <c r="Q289">
        <v>99</v>
      </c>
      <c r="R289">
        <v>7708.5630000000001</v>
      </c>
      <c r="S289">
        <v>7708.5630000000001</v>
      </c>
      <c r="T289">
        <v>6.17</v>
      </c>
    </row>
    <row r="290" spans="1:20">
      <c r="A290" t="s">
        <v>53</v>
      </c>
      <c r="B290" t="s">
        <v>46</v>
      </c>
      <c r="C290" t="s">
        <v>12</v>
      </c>
      <c r="D290">
        <v>2011</v>
      </c>
      <c r="E290">
        <v>8</v>
      </c>
      <c r="F290">
        <v>2.9022060000000001</v>
      </c>
      <c r="G290">
        <v>2.9022060000000001</v>
      </c>
      <c r="H290">
        <v>70.461100000000002</v>
      </c>
      <c r="I290">
        <v>6.2762799999999994E-2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9.83</v>
      </c>
      <c r="P290">
        <v>48516</v>
      </c>
      <c r="Q290">
        <v>99</v>
      </c>
      <c r="R290">
        <v>14323.85</v>
      </c>
      <c r="S290">
        <v>14323.85</v>
      </c>
      <c r="T290">
        <v>6.34</v>
      </c>
    </row>
    <row r="291" spans="1:20">
      <c r="A291" t="s">
        <v>54</v>
      </c>
      <c r="B291" t="s">
        <v>46</v>
      </c>
      <c r="C291" t="s">
        <v>12</v>
      </c>
      <c r="D291">
        <v>2011</v>
      </c>
      <c r="E291">
        <v>8</v>
      </c>
      <c r="F291">
        <v>2.826584</v>
      </c>
      <c r="G291">
        <v>2.826584</v>
      </c>
      <c r="H291">
        <v>70.601100000000002</v>
      </c>
      <c r="I291">
        <v>7.1669300000000005E-2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9.5399999999999991</v>
      </c>
      <c r="P291">
        <v>17447</v>
      </c>
      <c r="Q291">
        <v>99</v>
      </c>
      <c r="R291">
        <v>5169.33</v>
      </c>
      <c r="S291">
        <v>5169.33</v>
      </c>
      <c r="T291">
        <v>6.65</v>
      </c>
    </row>
    <row r="292" spans="1:20">
      <c r="A292" t="s">
        <v>55</v>
      </c>
      <c r="B292" t="s">
        <v>46</v>
      </c>
      <c r="C292" t="s">
        <v>12</v>
      </c>
      <c r="D292">
        <v>2011</v>
      </c>
      <c r="E292">
        <v>8</v>
      </c>
      <c r="F292">
        <v>2.9396439999999999</v>
      </c>
      <c r="G292">
        <v>2.9396439999999999</v>
      </c>
      <c r="H292">
        <v>70.378600000000006</v>
      </c>
      <c r="I292">
        <v>9.03727E-2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10</v>
      </c>
      <c r="P292">
        <v>31069</v>
      </c>
      <c r="Q292">
        <v>99</v>
      </c>
      <c r="R292">
        <v>9133.1810000000005</v>
      </c>
      <c r="S292">
        <v>9133.1810000000005</v>
      </c>
      <c r="T292">
        <v>6.17</v>
      </c>
    </row>
    <row r="293" spans="1:20">
      <c r="A293" t="s">
        <v>53</v>
      </c>
      <c r="B293" t="s">
        <v>46</v>
      </c>
      <c r="C293" t="s">
        <v>12</v>
      </c>
      <c r="D293">
        <v>2011</v>
      </c>
      <c r="E293">
        <v>9</v>
      </c>
      <c r="F293">
        <v>3.9653260000000001</v>
      </c>
      <c r="G293">
        <v>3.9653260000000001</v>
      </c>
      <c r="H293">
        <v>76.967200000000005</v>
      </c>
      <c r="I293">
        <v>6.0414599999999999E-2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9.83</v>
      </c>
      <c r="P293">
        <v>48516</v>
      </c>
      <c r="Q293">
        <v>99</v>
      </c>
      <c r="R293">
        <v>19570.88</v>
      </c>
      <c r="S293">
        <v>19570.88</v>
      </c>
      <c r="T293">
        <v>6.34</v>
      </c>
    </row>
    <row r="294" spans="1:20">
      <c r="A294" t="s">
        <v>54</v>
      </c>
      <c r="B294" t="s">
        <v>46</v>
      </c>
      <c r="C294" t="s">
        <v>12</v>
      </c>
      <c r="D294">
        <v>2011</v>
      </c>
      <c r="E294">
        <v>9</v>
      </c>
      <c r="F294">
        <v>3.8748499999999999</v>
      </c>
      <c r="G294">
        <v>3.8748499999999999</v>
      </c>
      <c r="H294">
        <v>77.554500000000004</v>
      </c>
      <c r="I294">
        <v>7.0600399999999994E-2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9.5399999999999991</v>
      </c>
      <c r="P294">
        <v>17447</v>
      </c>
      <c r="Q294">
        <v>99</v>
      </c>
      <c r="R294">
        <v>7086.4260000000004</v>
      </c>
      <c r="S294">
        <v>7086.4260000000004</v>
      </c>
      <c r="T294">
        <v>6.65</v>
      </c>
    </row>
    <row r="295" spans="1:20">
      <c r="A295" t="s">
        <v>55</v>
      </c>
      <c r="B295" t="s">
        <v>46</v>
      </c>
      <c r="C295" t="s">
        <v>12</v>
      </c>
      <c r="D295">
        <v>2011</v>
      </c>
      <c r="E295">
        <v>9</v>
      </c>
      <c r="F295">
        <v>4.0079209999999996</v>
      </c>
      <c r="G295">
        <v>4.0079209999999996</v>
      </c>
      <c r="H295">
        <v>76.620999999999995</v>
      </c>
      <c r="I295">
        <v>8.6540699999999998E-2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10</v>
      </c>
      <c r="P295">
        <v>31069</v>
      </c>
      <c r="Q295">
        <v>99</v>
      </c>
      <c r="R295">
        <v>12452.21</v>
      </c>
      <c r="S295">
        <v>12452.21</v>
      </c>
      <c r="T295">
        <v>6.17</v>
      </c>
    </row>
    <row r="296" spans="1:20">
      <c r="A296" t="s">
        <v>53</v>
      </c>
      <c r="B296" t="s">
        <v>46</v>
      </c>
      <c r="C296" t="s">
        <v>12</v>
      </c>
      <c r="D296">
        <v>2011</v>
      </c>
      <c r="E296">
        <v>10</v>
      </c>
      <c r="F296">
        <v>5.0474889999999997</v>
      </c>
      <c r="G296">
        <v>5.0474889999999997</v>
      </c>
      <c r="H296">
        <v>80.540000000000006</v>
      </c>
      <c r="I296">
        <v>3.8830400000000001E-2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9.83</v>
      </c>
      <c r="P296">
        <v>48516</v>
      </c>
      <c r="Q296">
        <v>99</v>
      </c>
      <c r="R296">
        <v>24911.9</v>
      </c>
      <c r="S296">
        <v>24911.9</v>
      </c>
      <c r="T296">
        <v>6.34</v>
      </c>
    </row>
    <row r="297" spans="1:20">
      <c r="A297" t="s">
        <v>54</v>
      </c>
      <c r="B297" t="s">
        <v>46</v>
      </c>
      <c r="C297" t="s">
        <v>12</v>
      </c>
      <c r="D297">
        <v>2011</v>
      </c>
      <c r="E297">
        <v>10</v>
      </c>
      <c r="F297">
        <v>5.2197069999999997</v>
      </c>
      <c r="G297">
        <v>5.2197069999999997</v>
      </c>
      <c r="H297">
        <v>81.200599999999994</v>
      </c>
      <c r="I297">
        <v>7.3094800000000001E-2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9.5399999999999991</v>
      </c>
      <c r="P297">
        <v>17447</v>
      </c>
      <c r="Q297">
        <v>99</v>
      </c>
      <c r="R297">
        <v>9545.9359999999997</v>
      </c>
      <c r="S297">
        <v>9545.9359999999997</v>
      </c>
      <c r="T297">
        <v>6.65</v>
      </c>
    </row>
    <row r="298" spans="1:20">
      <c r="A298" t="s">
        <v>55</v>
      </c>
      <c r="B298" t="s">
        <v>46</v>
      </c>
      <c r="C298" t="s">
        <v>12</v>
      </c>
      <c r="D298">
        <v>2011</v>
      </c>
      <c r="E298">
        <v>10</v>
      </c>
      <c r="F298">
        <v>4.910317</v>
      </c>
      <c r="G298">
        <v>4.910317</v>
      </c>
      <c r="H298">
        <v>80.150599999999997</v>
      </c>
      <c r="I298">
        <v>4.4190500000000001E-2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10</v>
      </c>
      <c r="P298">
        <v>31069</v>
      </c>
      <c r="Q298">
        <v>99</v>
      </c>
      <c r="R298">
        <v>15255.87</v>
      </c>
      <c r="S298">
        <v>15255.87</v>
      </c>
      <c r="T298">
        <v>6.17</v>
      </c>
    </row>
    <row r="299" spans="1:20">
      <c r="A299" t="s">
        <v>53</v>
      </c>
      <c r="B299" t="s">
        <v>46</v>
      </c>
      <c r="C299" t="s">
        <v>12</v>
      </c>
      <c r="D299">
        <v>2011</v>
      </c>
      <c r="E299">
        <v>11</v>
      </c>
      <c r="F299">
        <v>6.0830250000000001</v>
      </c>
      <c r="G299">
        <v>6.0830250000000001</v>
      </c>
      <c r="H299">
        <v>86.186999999999998</v>
      </c>
      <c r="I299">
        <v>3.58681E-2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9.83</v>
      </c>
      <c r="P299">
        <v>48516</v>
      </c>
      <c r="Q299">
        <v>99</v>
      </c>
      <c r="R299">
        <v>30022.79</v>
      </c>
      <c r="S299">
        <v>30022.79</v>
      </c>
      <c r="T299">
        <v>6.34</v>
      </c>
    </row>
    <row r="300" spans="1:20">
      <c r="A300" t="s">
        <v>54</v>
      </c>
      <c r="B300" t="s">
        <v>46</v>
      </c>
      <c r="C300" t="s">
        <v>12</v>
      </c>
      <c r="D300">
        <v>2011</v>
      </c>
      <c r="E300">
        <v>11</v>
      </c>
      <c r="F300">
        <v>6.4461009999999996</v>
      </c>
      <c r="G300">
        <v>6.4461009999999996</v>
      </c>
      <c r="H300">
        <v>86.915300000000002</v>
      </c>
      <c r="I300">
        <v>5.92566E-2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9.5399999999999991</v>
      </c>
      <c r="P300">
        <v>17447</v>
      </c>
      <c r="Q300">
        <v>99</v>
      </c>
      <c r="R300">
        <v>11788.8</v>
      </c>
      <c r="S300">
        <v>11788.8</v>
      </c>
      <c r="T300">
        <v>6.65</v>
      </c>
    </row>
    <row r="301" spans="1:20">
      <c r="A301" t="s">
        <v>55</v>
      </c>
      <c r="B301" t="s">
        <v>46</v>
      </c>
      <c r="C301" t="s">
        <v>12</v>
      </c>
      <c r="D301">
        <v>2011</v>
      </c>
      <c r="E301">
        <v>11</v>
      </c>
      <c r="F301">
        <v>5.8141350000000003</v>
      </c>
      <c r="G301">
        <v>5.8141350000000003</v>
      </c>
      <c r="H301">
        <v>85.757599999999996</v>
      </c>
      <c r="I301">
        <v>4.5057600000000003E-2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10</v>
      </c>
      <c r="P301">
        <v>31069</v>
      </c>
      <c r="Q301">
        <v>99</v>
      </c>
      <c r="R301">
        <v>18063.939999999999</v>
      </c>
      <c r="S301">
        <v>18063.939999999999</v>
      </c>
      <c r="T301">
        <v>6.17</v>
      </c>
    </row>
    <row r="302" spans="1:20">
      <c r="A302" t="s">
        <v>53</v>
      </c>
      <c r="B302" t="s">
        <v>46</v>
      </c>
      <c r="C302" t="s">
        <v>12</v>
      </c>
      <c r="D302">
        <v>2011</v>
      </c>
      <c r="E302">
        <v>12</v>
      </c>
      <c r="F302">
        <v>7.0230699999999997</v>
      </c>
      <c r="G302">
        <v>7.0230699999999997</v>
      </c>
      <c r="H302">
        <v>87.706400000000002</v>
      </c>
      <c r="I302">
        <v>5.4714800000000001E-2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9.83</v>
      </c>
      <c r="P302">
        <v>48516</v>
      </c>
      <c r="Q302">
        <v>99</v>
      </c>
      <c r="R302">
        <v>34662.39</v>
      </c>
      <c r="S302">
        <v>34662.39</v>
      </c>
      <c r="T302">
        <v>6.34</v>
      </c>
    </row>
    <row r="303" spans="1:20">
      <c r="A303" t="s">
        <v>54</v>
      </c>
      <c r="B303" t="s">
        <v>46</v>
      </c>
      <c r="C303" t="s">
        <v>12</v>
      </c>
      <c r="D303">
        <v>2011</v>
      </c>
      <c r="E303">
        <v>12</v>
      </c>
      <c r="F303">
        <v>7.6766019999999999</v>
      </c>
      <c r="G303">
        <v>7.6766019999999999</v>
      </c>
      <c r="H303">
        <v>88.521699999999996</v>
      </c>
      <c r="I303">
        <v>0.1111284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9.5399999999999991</v>
      </c>
      <c r="P303">
        <v>17447</v>
      </c>
      <c r="Q303">
        <v>99</v>
      </c>
      <c r="R303">
        <v>14039.17</v>
      </c>
      <c r="S303">
        <v>14039.17</v>
      </c>
      <c r="T303">
        <v>6.65</v>
      </c>
    </row>
    <row r="304" spans="1:20">
      <c r="A304" t="s">
        <v>55</v>
      </c>
      <c r="B304" t="s">
        <v>46</v>
      </c>
      <c r="C304" t="s">
        <v>12</v>
      </c>
      <c r="D304">
        <v>2011</v>
      </c>
      <c r="E304">
        <v>12</v>
      </c>
      <c r="F304">
        <v>6.5565600000000002</v>
      </c>
      <c r="G304">
        <v>6.5565600000000002</v>
      </c>
      <c r="H304">
        <v>87.225700000000003</v>
      </c>
      <c r="I304">
        <v>5.7202799999999998E-2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10</v>
      </c>
      <c r="P304">
        <v>31069</v>
      </c>
      <c r="Q304">
        <v>99</v>
      </c>
      <c r="R304">
        <v>20370.57</v>
      </c>
      <c r="S304">
        <v>20370.57</v>
      </c>
      <c r="T304">
        <v>6.17</v>
      </c>
    </row>
    <row r="305" spans="1:20">
      <c r="A305" t="s">
        <v>53</v>
      </c>
      <c r="B305" t="s">
        <v>46</v>
      </c>
      <c r="C305" t="s">
        <v>12</v>
      </c>
      <c r="D305">
        <v>2011</v>
      </c>
      <c r="E305">
        <v>13</v>
      </c>
      <c r="F305">
        <v>7.1606430000000003</v>
      </c>
      <c r="G305">
        <v>7.1606430000000003</v>
      </c>
      <c r="H305">
        <v>87.472700000000003</v>
      </c>
      <c r="I305">
        <v>3.9835799999999998E-2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9.83</v>
      </c>
      <c r="P305">
        <v>48516</v>
      </c>
      <c r="Q305">
        <v>99</v>
      </c>
      <c r="R305">
        <v>35341.379999999997</v>
      </c>
      <c r="S305">
        <v>35341.379999999997</v>
      </c>
      <c r="T305">
        <v>6.34</v>
      </c>
    </row>
    <row r="306" spans="1:20">
      <c r="A306" t="s">
        <v>54</v>
      </c>
      <c r="B306" t="s">
        <v>46</v>
      </c>
      <c r="C306" t="s">
        <v>12</v>
      </c>
      <c r="D306">
        <v>2011</v>
      </c>
      <c r="E306">
        <v>13</v>
      </c>
      <c r="F306">
        <v>7.615253</v>
      </c>
      <c r="G306">
        <v>7.615253</v>
      </c>
      <c r="H306">
        <v>88.318100000000001</v>
      </c>
      <c r="I306">
        <v>6.7639199999999997E-2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9.5399999999999991</v>
      </c>
      <c r="P306">
        <v>17447</v>
      </c>
      <c r="Q306">
        <v>99</v>
      </c>
      <c r="R306">
        <v>13926.97</v>
      </c>
      <c r="S306">
        <v>13926.97</v>
      </c>
      <c r="T306">
        <v>6.65</v>
      </c>
    </row>
    <row r="307" spans="1:20">
      <c r="A307" t="s">
        <v>55</v>
      </c>
      <c r="B307" t="s">
        <v>46</v>
      </c>
      <c r="C307" t="s">
        <v>12</v>
      </c>
      <c r="D307">
        <v>2011</v>
      </c>
      <c r="E307">
        <v>13</v>
      </c>
      <c r="F307">
        <v>6.8259949999999998</v>
      </c>
      <c r="G307">
        <v>6.8259949999999998</v>
      </c>
      <c r="H307">
        <v>86.974400000000003</v>
      </c>
      <c r="I307">
        <v>4.9187599999999998E-2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10</v>
      </c>
      <c r="P307">
        <v>31069</v>
      </c>
      <c r="Q307">
        <v>99</v>
      </c>
      <c r="R307">
        <v>21207.68</v>
      </c>
      <c r="S307">
        <v>21207.68</v>
      </c>
      <c r="T307">
        <v>6.17</v>
      </c>
    </row>
    <row r="308" spans="1:20">
      <c r="A308" t="s">
        <v>53</v>
      </c>
      <c r="B308" t="s">
        <v>46</v>
      </c>
      <c r="C308" t="s">
        <v>12</v>
      </c>
      <c r="D308">
        <v>2011</v>
      </c>
      <c r="E308">
        <v>19</v>
      </c>
      <c r="F308">
        <v>4.8858119999999996</v>
      </c>
      <c r="G308">
        <v>4.8858119999999996</v>
      </c>
      <c r="H308">
        <v>77.8874</v>
      </c>
      <c r="I308">
        <v>4.3107100000000002E-2</v>
      </c>
      <c r="J308">
        <v>-9.3159699999999998E-2</v>
      </c>
      <c r="K308">
        <v>-6.0521100000000001E-2</v>
      </c>
      <c r="L308">
        <v>-3.7915699999999997E-2</v>
      </c>
      <c r="M308">
        <v>-1.5310300000000001E-2</v>
      </c>
      <c r="N308">
        <v>1.7328300000000001E-2</v>
      </c>
      <c r="O308">
        <v>9.83</v>
      </c>
      <c r="P308">
        <v>48516</v>
      </c>
      <c r="Q308">
        <v>99</v>
      </c>
      <c r="R308">
        <v>24113.94</v>
      </c>
      <c r="S308">
        <v>24113.94</v>
      </c>
      <c r="T308">
        <v>6.34</v>
      </c>
    </row>
    <row r="309" spans="1:20">
      <c r="A309" t="s">
        <v>54</v>
      </c>
      <c r="B309" t="s">
        <v>46</v>
      </c>
      <c r="C309" t="s">
        <v>12</v>
      </c>
      <c r="D309">
        <v>2011</v>
      </c>
      <c r="E309">
        <v>19</v>
      </c>
      <c r="F309">
        <v>5.1969380000000003</v>
      </c>
      <c r="G309">
        <v>5.1969380000000003</v>
      </c>
      <c r="H309">
        <v>78.268500000000003</v>
      </c>
      <c r="I309">
        <v>7.2517399999999996E-2</v>
      </c>
      <c r="J309">
        <v>-7.9731399999999994E-2</v>
      </c>
      <c r="K309">
        <v>-2.4824800000000001E-2</v>
      </c>
      <c r="L309">
        <v>1.3203400000000001E-2</v>
      </c>
      <c r="M309">
        <v>5.1231600000000002E-2</v>
      </c>
      <c r="N309">
        <v>0.1061382</v>
      </c>
      <c r="O309">
        <v>9.5399999999999991</v>
      </c>
      <c r="P309">
        <v>17447</v>
      </c>
      <c r="Q309">
        <v>99</v>
      </c>
      <c r="R309">
        <v>9504.2960000000003</v>
      </c>
      <c r="S309">
        <v>9504.2960000000003</v>
      </c>
      <c r="T309">
        <v>6.65</v>
      </c>
    </row>
    <row r="310" spans="1:20">
      <c r="A310" t="s">
        <v>55</v>
      </c>
      <c r="B310" t="s">
        <v>46</v>
      </c>
      <c r="C310" t="s">
        <v>12</v>
      </c>
      <c r="D310">
        <v>2011</v>
      </c>
      <c r="E310">
        <v>19</v>
      </c>
      <c r="F310">
        <v>4.6568529999999999</v>
      </c>
      <c r="G310">
        <v>4.6568529999999999</v>
      </c>
      <c r="H310">
        <v>77.662800000000004</v>
      </c>
      <c r="I310">
        <v>5.3547699999999997E-2</v>
      </c>
      <c r="J310">
        <v>-0.1366733</v>
      </c>
      <c r="K310">
        <v>-9.6129599999999996E-2</v>
      </c>
      <c r="L310">
        <v>-6.8049200000000004E-2</v>
      </c>
      <c r="M310">
        <v>-3.9968799999999999E-2</v>
      </c>
      <c r="N310">
        <v>5.7490000000000004E-4</v>
      </c>
      <c r="O310">
        <v>10</v>
      </c>
      <c r="P310">
        <v>31069</v>
      </c>
      <c r="Q310">
        <v>99</v>
      </c>
      <c r="R310">
        <v>14468.38</v>
      </c>
      <c r="S310">
        <v>14468.38</v>
      </c>
      <c r="T310">
        <v>6.17</v>
      </c>
    </row>
    <row r="311" spans="1:20">
      <c r="A311" t="s">
        <v>53</v>
      </c>
      <c r="B311" t="s">
        <v>46</v>
      </c>
      <c r="C311" t="s">
        <v>12</v>
      </c>
      <c r="D311">
        <v>2011</v>
      </c>
      <c r="E311">
        <v>20</v>
      </c>
      <c r="F311">
        <v>4.1481960000000004</v>
      </c>
      <c r="G311">
        <v>4.1481960000000004</v>
      </c>
      <c r="H311">
        <v>73.878399999999999</v>
      </c>
      <c r="I311">
        <v>4.3253800000000002E-2</v>
      </c>
      <c r="J311">
        <v>-0.13045850000000001</v>
      </c>
      <c r="K311">
        <v>-9.7708799999999998E-2</v>
      </c>
      <c r="L311">
        <v>-7.5026499999999996E-2</v>
      </c>
      <c r="M311">
        <v>-5.23442E-2</v>
      </c>
      <c r="N311">
        <v>-1.9594500000000001E-2</v>
      </c>
      <c r="O311">
        <v>9.83</v>
      </c>
      <c r="P311">
        <v>48516</v>
      </c>
      <c r="Q311">
        <v>99</v>
      </c>
      <c r="R311">
        <v>20473.439999999999</v>
      </c>
      <c r="S311">
        <v>20473.439999999999</v>
      </c>
      <c r="T311">
        <v>6.34</v>
      </c>
    </row>
    <row r="312" spans="1:20">
      <c r="A312" t="s">
        <v>54</v>
      </c>
      <c r="B312" t="s">
        <v>46</v>
      </c>
      <c r="C312" t="s">
        <v>12</v>
      </c>
      <c r="D312">
        <v>2011</v>
      </c>
      <c r="E312">
        <v>20</v>
      </c>
      <c r="F312">
        <v>4.4705760000000003</v>
      </c>
      <c r="G312">
        <v>4.4705760000000003</v>
      </c>
      <c r="H312">
        <v>73.945099999999996</v>
      </c>
      <c r="I312">
        <v>7.11696E-2</v>
      </c>
      <c r="J312">
        <v>-0.14265520000000001</v>
      </c>
      <c r="K312">
        <v>-8.8769000000000001E-2</v>
      </c>
      <c r="L312">
        <v>-5.1447600000000003E-2</v>
      </c>
      <c r="M312">
        <v>-1.41262E-2</v>
      </c>
      <c r="N312">
        <v>3.9759900000000001E-2</v>
      </c>
      <c r="O312">
        <v>9.5399999999999991</v>
      </c>
      <c r="P312">
        <v>17447</v>
      </c>
      <c r="Q312">
        <v>99</v>
      </c>
      <c r="R312">
        <v>8175.9049999999997</v>
      </c>
      <c r="S312">
        <v>8175.9049999999997</v>
      </c>
      <c r="T312">
        <v>6.65</v>
      </c>
    </row>
    <row r="313" spans="1:20">
      <c r="A313" t="s">
        <v>55</v>
      </c>
      <c r="B313" t="s">
        <v>46</v>
      </c>
      <c r="C313" t="s">
        <v>12</v>
      </c>
      <c r="D313">
        <v>2011</v>
      </c>
      <c r="E313">
        <v>20</v>
      </c>
      <c r="F313">
        <v>3.915025</v>
      </c>
      <c r="G313">
        <v>3.915025</v>
      </c>
      <c r="H313">
        <v>73.838999999999999</v>
      </c>
      <c r="I313">
        <v>5.4466899999999999E-2</v>
      </c>
      <c r="J313">
        <v>-0.15872829999999999</v>
      </c>
      <c r="K313">
        <v>-0.1174886</v>
      </c>
      <c r="L313">
        <v>-8.8926099999999994E-2</v>
      </c>
      <c r="M313">
        <v>-6.0363600000000003E-2</v>
      </c>
      <c r="N313">
        <v>-1.9123899999999999E-2</v>
      </c>
      <c r="O313">
        <v>10</v>
      </c>
      <c r="P313">
        <v>31069</v>
      </c>
      <c r="Q313">
        <v>99</v>
      </c>
      <c r="R313">
        <v>12163.59</v>
      </c>
      <c r="S313">
        <v>12163.59</v>
      </c>
      <c r="T313">
        <v>6.17</v>
      </c>
    </row>
    <row r="314" spans="1:20">
      <c r="A314" t="s">
        <v>53</v>
      </c>
      <c r="B314" t="s">
        <v>46</v>
      </c>
      <c r="C314" t="s">
        <v>12</v>
      </c>
      <c r="D314">
        <v>2011</v>
      </c>
      <c r="E314">
        <v>21</v>
      </c>
      <c r="F314">
        <v>3.5344370000000001</v>
      </c>
      <c r="G314">
        <v>3.5344370000000001</v>
      </c>
      <c r="H314">
        <v>72.581299999999999</v>
      </c>
      <c r="I314">
        <v>3.5618400000000001E-2</v>
      </c>
      <c r="J314">
        <v>-4.5646800000000001E-2</v>
      </c>
      <c r="K314">
        <v>-1.8678299999999998E-2</v>
      </c>
      <c r="L314">
        <v>0</v>
      </c>
      <c r="M314">
        <v>1.8678299999999998E-2</v>
      </c>
      <c r="N314">
        <v>4.5646800000000001E-2</v>
      </c>
      <c r="O314">
        <v>9.83</v>
      </c>
      <c r="P314">
        <v>48516</v>
      </c>
      <c r="Q314">
        <v>99</v>
      </c>
      <c r="R314">
        <v>17444.23</v>
      </c>
      <c r="S314">
        <v>17444.23</v>
      </c>
      <c r="T314">
        <v>6.34</v>
      </c>
    </row>
    <row r="315" spans="1:20">
      <c r="A315" t="s">
        <v>54</v>
      </c>
      <c r="B315" t="s">
        <v>46</v>
      </c>
      <c r="C315" t="s">
        <v>12</v>
      </c>
      <c r="D315">
        <v>2011</v>
      </c>
      <c r="E315">
        <v>21</v>
      </c>
      <c r="F315">
        <v>3.7793049999999999</v>
      </c>
      <c r="G315">
        <v>3.7793049999999999</v>
      </c>
      <c r="H315">
        <v>72.591099999999997</v>
      </c>
      <c r="I315">
        <v>5.97735E-2</v>
      </c>
      <c r="J315">
        <v>-7.6602799999999999E-2</v>
      </c>
      <c r="K315">
        <v>-3.1345199999999997E-2</v>
      </c>
      <c r="L315">
        <v>0</v>
      </c>
      <c r="M315">
        <v>3.1345199999999997E-2</v>
      </c>
      <c r="N315">
        <v>7.6602799999999999E-2</v>
      </c>
      <c r="O315">
        <v>9.5399999999999991</v>
      </c>
      <c r="P315">
        <v>17447</v>
      </c>
      <c r="Q315">
        <v>99</v>
      </c>
      <c r="R315">
        <v>6911.692</v>
      </c>
      <c r="S315">
        <v>6911.692</v>
      </c>
      <c r="T315">
        <v>6.65</v>
      </c>
    </row>
    <row r="316" spans="1:20">
      <c r="A316" t="s">
        <v>55</v>
      </c>
      <c r="B316" t="s">
        <v>46</v>
      </c>
      <c r="C316" t="s">
        <v>12</v>
      </c>
      <c r="D316">
        <v>2011</v>
      </c>
      <c r="E316">
        <v>21</v>
      </c>
      <c r="F316">
        <v>3.3556219999999999</v>
      </c>
      <c r="G316">
        <v>3.3556219999999999</v>
      </c>
      <c r="H316">
        <v>72.575500000000005</v>
      </c>
      <c r="I316">
        <v>4.4313600000000002E-2</v>
      </c>
      <c r="J316">
        <v>-5.6790199999999999E-2</v>
      </c>
      <c r="K316">
        <v>-2.3238100000000001E-2</v>
      </c>
      <c r="L316">
        <v>0</v>
      </c>
      <c r="M316">
        <v>2.3238100000000001E-2</v>
      </c>
      <c r="N316">
        <v>5.6790199999999999E-2</v>
      </c>
      <c r="O316">
        <v>10</v>
      </c>
      <c r="P316">
        <v>31069</v>
      </c>
      <c r="Q316">
        <v>99</v>
      </c>
      <c r="R316">
        <v>10425.58</v>
      </c>
      <c r="S316">
        <v>10425.58</v>
      </c>
      <c r="T316">
        <v>6.17</v>
      </c>
    </row>
    <row r="317" spans="1:20">
      <c r="A317" t="s">
        <v>53</v>
      </c>
      <c r="B317" t="s">
        <v>46</v>
      </c>
      <c r="C317" t="s">
        <v>12</v>
      </c>
      <c r="D317">
        <v>2011</v>
      </c>
      <c r="E317">
        <v>22</v>
      </c>
      <c r="F317">
        <v>3.0142169999999999</v>
      </c>
      <c r="G317">
        <v>3.0142169999999999</v>
      </c>
      <c r="H317">
        <v>71.332700000000003</v>
      </c>
      <c r="I317">
        <v>3.6041400000000001E-2</v>
      </c>
      <c r="J317">
        <v>-4.6188899999999998E-2</v>
      </c>
      <c r="K317">
        <v>-1.89001E-2</v>
      </c>
      <c r="L317">
        <v>0</v>
      </c>
      <c r="M317">
        <v>1.89001E-2</v>
      </c>
      <c r="N317">
        <v>4.6188899999999998E-2</v>
      </c>
      <c r="O317">
        <v>9.83</v>
      </c>
      <c r="P317">
        <v>48516</v>
      </c>
      <c r="Q317">
        <v>99</v>
      </c>
      <c r="R317">
        <v>14876.68</v>
      </c>
      <c r="S317">
        <v>14876.68</v>
      </c>
      <c r="T317">
        <v>6.34</v>
      </c>
    </row>
    <row r="318" spans="1:20">
      <c r="A318" t="s">
        <v>54</v>
      </c>
      <c r="B318" t="s">
        <v>46</v>
      </c>
      <c r="C318" t="s">
        <v>12</v>
      </c>
      <c r="D318">
        <v>2011</v>
      </c>
      <c r="E318">
        <v>22</v>
      </c>
      <c r="F318">
        <v>3.2150660000000002</v>
      </c>
      <c r="G318">
        <v>3.2150660000000002</v>
      </c>
      <c r="H318">
        <v>71.312700000000007</v>
      </c>
      <c r="I318">
        <v>5.8538399999999997E-2</v>
      </c>
      <c r="J318">
        <v>-7.50199E-2</v>
      </c>
      <c r="K318">
        <v>-3.0697499999999999E-2</v>
      </c>
      <c r="L318">
        <v>0</v>
      </c>
      <c r="M318">
        <v>3.0697499999999999E-2</v>
      </c>
      <c r="N318">
        <v>7.50199E-2</v>
      </c>
      <c r="O318">
        <v>9.5399999999999991</v>
      </c>
      <c r="P318">
        <v>17447</v>
      </c>
      <c r="Q318">
        <v>99</v>
      </c>
      <c r="R318">
        <v>5879.7969999999996</v>
      </c>
      <c r="S318">
        <v>5879.7969999999996</v>
      </c>
      <c r="T318">
        <v>6.65</v>
      </c>
    </row>
    <row r="319" spans="1:20">
      <c r="A319" t="s">
        <v>55</v>
      </c>
      <c r="B319" t="s">
        <v>46</v>
      </c>
      <c r="C319" t="s">
        <v>12</v>
      </c>
      <c r="D319">
        <v>2011</v>
      </c>
      <c r="E319">
        <v>22</v>
      </c>
      <c r="F319">
        <v>2.8670330000000002</v>
      </c>
      <c r="G319">
        <v>2.8670330000000002</v>
      </c>
      <c r="H319">
        <v>71.344399999999993</v>
      </c>
      <c r="I319">
        <v>4.5728199999999997E-2</v>
      </c>
      <c r="J319">
        <v>-5.8603000000000002E-2</v>
      </c>
      <c r="K319">
        <v>-2.3979899999999998E-2</v>
      </c>
      <c r="L319">
        <v>0</v>
      </c>
      <c r="M319">
        <v>2.3979899999999998E-2</v>
      </c>
      <c r="N319">
        <v>5.8603000000000002E-2</v>
      </c>
      <c r="O319">
        <v>10</v>
      </c>
      <c r="P319">
        <v>31069</v>
      </c>
      <c r="Q319">
        <v>99</v>
      </c>
      <c r="R319">
        <v>8907.5830000000005</v>
      </c>
      <c r="S319">
        <v>8907.5830000000005</v>
      </c>
      <c r="T319">
        <v>6.17</v>
      </c>
    </row>
    <row r="320" spans="1:20">
      <c r="A320" t="s">
        <v>53</v>
      </c>
      <c r="B320" t="s">
        <v>46</v>
      </c>
      <c r="C320" t="s">
        <v>12</v>
      </c>
      <c r="D320">
        <v>2011</v>
      </c>
      <c r="E320">
        <v>23</v>
      </c>
      <c r="F320">
        <v>2.5485229999999999</v>
      </c>
      <c r="G320">
        <v>2.5485229999999999</v>
      </c>
      <c r="H320">
        <v>70.744600000000005</v>
      </c>
      <c r="I320">
        <v>3.3456300000000001E-2</v>
      </c>
      <c r="J320">
        <v>-4.2875900000000002E-2</v>
      </c>
      <c r="K320">
        <v>-1.7544500000000001E-2</v>
      </c>
      <c r="L320">
        <v>0</v>
      </c>
      <c r="M320">
        <v>1.7544500000000001E-2</v>
      </c>
      <c r="N320">
        <v>4.2875900000000002E-2</v>
      </c>
      <c r="O320">
        <v>9.83</v>
      </c>
      <c r="P320">
        <v>48516</v>
      </c>
      <c r="Q320">
        <v>99</v>
      </c>
      <c r="R320">
        <v>12578.24</v>
      </c>
      <c r="S320">
        <v>12578.24</v>
      </c>
      <c r="T320">
        <v>6.34</v>
      </c>
    </row>
    <row r="321" spans="1:20">
      <c r="A321" t="s">
        <v>54</v>
      </c>
      <c r="B321" t="s">
        <v>46</v>
      </c>
      <c r="C321" t="s">
        <v>12</v>
      </c>
      <c r="D321">
        <v>2011</v>
      </c>
      <c r="E321">
        <v>23</v>
      </c>
      <c r="F321">
        <v>2.6493229999999999</v>
      </c>
      <c r="G321">
        <v>2.6493229999999999</v>
      </c>
      <c r="H321">
        <v>70.676599999999993</v>
      </c>
      <c r="I321">
        <v>5.6356499999999997E-2</v>
      </c>
      <c r="J321">
        <v>-7.2223700000000002E-2</v>
      </c>
      <c r="K321">
        <v>-2.9553400000000001E-2</v>
      </c>
      <c r="L321">
        <v>0</v>
      </c>
      <c r="M321">
        <v>2.9553400000000001E-2</v>
      </c>
      <c r="N321">
        <v>7.2223700000000002E-2</v>
      </c>
      <c r="O321">
        <v>9.5399999999999991</v>
      </c>
      <c r="P321">
        <v>17447</v>
      </c>
      <c r="Q321">
        <v>99</v>
      </c>
      <c r="R321">
        <v>4845.1509999999998</v>
      </c>
      <c r="S321">
        <v>4845.1509999999998</v>
      </c>
      <c r="T321">
        <v>6.65</v>
      </c>
    </row>
    <row r="322" spans="1:20">
      <c r="A322" t="s">
        <v>55</v>
      </c>
      <c r="B322" t="s">
        <v>46</v>
      </c>
      <c r="C322" t="s">
        <v>12</v>
      </c>
      <c r="D322">
        <v>2011</v>
      </c>
      <c r="E322">
        <v>23</v>
      </c>
      <c r="F322">
        <v>2.470043</v>
      </c>
      <c r="G322">
        <v>2.470043</v>
      </c>
      <c r="H322">
        <v>70.784599999999998</v>
      </c>
      <c r="I322">
        <v>4.15243E-2</v>
      </c>
      <c r="J322">
        <v>-5.3215600000000002E-2</v>
      </c>
      <c r="K322">
        <v>-2.17754E-2</v>
      </c>
      <c r="L322">
        <v>0</v>
      </c>
      <c r="M322">
        <v>2.17754E-2</v>
      </c>
      <c r="N322">
        <v>5.3215600000000002E-2</v>
      </c>
      <c r="O322">
        <v>10</v>
      </c>
      <c r="P322">
        <v>31069</v>
      </c>
      <c r="Q322">
        <v>99</v>
      </c>
      <c r="R322">
        <v>7674.1760000000004</v>
      </c>
      <c r="S322">
        <v>7674.1760000000004</v>
      </c>
      <c r="T322">
        <v>6.17</v>
      </c>
    </row>
    <row r="323" spans="1:20">
      <c r="A323" t="s">
        <v>53</v>
      </c>
      <c r="B323" t="s">
        <v>46</v>
      </c>
      <c r="C323" t="s">
        <v>12</v>
      </c>
      <c r="D323">
        <v>2011</v>
      </c>
      <c r="E323">
        <v>24</v>
      </c>
      <c r="F323">
        <v>2.3256480000000002</v>
      </c>
      <c r="G323">
        <v>2.3256480000000002</v>
      </c>
      <c r="H323">
        <v>69.686800000000005</v>
      </c>
      <c r="I323">
        <v>3.3071299999999998E-2</v>
      </c>
      <c r="J323">
        <v>-4.2382599999999999E-2</v>
      </c>
      <c r="K323">
        <v>-1.73426E-2</v>
      </c>
      <c r="L323">
        <v>0</v>
      </c>
      <c r="M323">
        <v>1.73426E-2</v>
      </c>
      <c r="N323">
        <v>4.2382599999999999E-2</v>
      </c>
      <c r="O323">
        <v>9.83</v>
      </c>
      <c r="P323">
        <v>48516</v>
      </c>
      <c r="Q323">
        <v>99</v>
      </c>
      <c r="R323">
        <v>11478.24</v>
      </c>
      <c r="S323">
        <v>11478.24</v>
      </c>
      <c r="T323">
        <v>6.34</v>
      </c>
    </row>
    <row r="324" spans="1:20">
      <c r="A324" t="s">
        <v>54</v>
      </c>
      <c r="B324" t="s">
        <v>46</v>
      </c>
      <c r="C324" t="s">
        <v>12</v>
      </c>
      <c r="D324">
        <v>2011</v>
      </c>
      <c r="E324">
        <v>24</v>
      </c>
      <c r="F324">
        <v>2.401135</v>
      </c>
      <c r="G324">
        <v>2.401135</v>
      </c>
      <c r="H324">
        <v>69.518699999999995</v>
      </c>
      <c r="I324">
        <v>5.6071999999999997E-2</v>
      </c>
      <c r="J324">
        <v>-7.1859099999999995E-2</v>
      </c>
      <c r="K324">
        <v>-2.9404199999999998E-2</v>
      </c>
      <c r="L324">
        <v>0</v>
      </c>
      <c r="M324">
        <v>2.9404199999999998E-2</v>
      </c>
      <c r="N324">
        <v>7.1859099999999995E-2</v>
      </c>
      <c r="O324">
        <v>9.5399999999999991</v>
      </c>
      <c r="P324">
        <v>17447</v>
      </c>
      <c r="Q324">
        <v>99</v>
      </c>
      <c r="R324">
        <v>4391.2579999999998</v>
      </c>
      <c r="S324">
        <v>4391.2579999999998</v>
      </c>
      <c r="T324">
        <v>6.65</v>
      </c>
    </row>
    <row r="325" spans="1:20">
      <c r="A325" t="s">
        <v>55</v>
      </c>
      <c r="B325" t="s">
        <v>46</v>
      </c>
      <c r="C325" t="s">
        <v>12</v>
      </c>
      <c r="D325">
        <v>2011</v>
      </c>
      <c r="E325">
        <v>24</v>
      </c>
      <c r="F325">
        <v>2.265018</v>
      </c>
      <c r="G325">
        <v>2.265018</v>
      </c>
      <c r="H325">
        <v>69.786000000000001</v>
      </c>
      <c r="I325">
        <v>4.0874000000000001E-2</v>
      </c>
      <c r="J325">
        <v>-5.2382199999999997E-2</v>
      </c>
      <c r="K325">
        <v>-2.1434399999999999E-2</v>
      </c>
      <c r="L325">
        <v>0</v>
      </c>
      <c r="M325">
        <v>2.1434399999999999E-2</v>
      </c>
      <c r="N325">
        <v>5.2382199999999997E-2</v>
      </c>
      <c r="O325">
        <v>10</v>
      </c>
      <c r="P325">
        <v>31069</v>
      </c>
      <c r="Q325">
        <v>99</v>
      </c>
      <c r="R325">
        <v>7037.1840000000002</v>
      </c>
      <c r="S325">
        <v>7037.1840000000002</v>
      </c>
      <c r="T325">
        <v>6.17</v>
      </c>
    </row>
    <row r="326" spans="1:20">
      <c r="A326" t="s">
        <v>53</v>
      </c>
      <c r="B326" t="s">
        <v>45</v>
      </c>
      <c r="C326" t="s">
        <v>11</v>
      </c>
      <c r="D326">
        <v>2011</v>
      </c>
      <c r="E326">
        <v>1</v>
      </c>
      <c r="F326">
        <v>2.135777</v>
      </c>
      <c r="G326">
        <v>2.135777</v>
      </c>
      <c r="H326">
        <v>71.200299999999999</v>
      </c>
      <c r="I326">
        <v>5.9912699999999999E-2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9.83</v>
      </c>
      <c r="P326">
        <v>48516</v>
      </c>
      <c r="Q326">
        <v>99</v>
      </c>
      <c r="R326">
        <v>10541.14</v>
      </c>
      <c r="S326">
        <v>10541.14</v>
      </c>
      <c r="T326">
        <v>6.34</v>
      </c>
    </row>
    <row r="327" spans="1:20">
      <c r="A327" t="s">
        <v>54</v>
      </c>
      <c r="B327" t="s">
        <v>45</v>
      </c>
      <c r="C327" t="s">
        <v>11</v>
      </c>
      <c r="D327">
        <v>2011</v>
      </c>
      <c r="E327">
        <v>1</v>
      </c>
      <c r="F327">
        <v>2.0545300000000002</v>
      </c>
      <c r="G327">
        <v>2.0545300000000002</v>
      </c>
      <c r="H327">
        <v>71.168599999999998</v>
      </c>
      <c r="I327">
        <v>6.5753699999999998E-2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9.5399999999999991</v>
      </c>
      <c r="P327">
        <v>17447</v>
      </c>
      <c r="Q327">
        <v>99</v>
      </c>
      <c r="R327">
        <v>3757.3780000000002</v>
      </c>
      <c r="S327">
        <v>3757.3780000000002</v>
      </c>
      <c r="T327">
        <v>6.65</v>
      </c>
    </row>
    <row r="328" spans="1:20">
      <c r="A328" t="s">
        <v>55</v>
      </c>
      <c r="B328" t="s">
        <v>45</v>
      </c>
      <c r="C328" t="s">
        <v>11</v>
      </c>
      <c r="D328">
        <v>2011</v>
      </c>
      <c r="E328">
        <v>1</v>
      </c>
      <c r="F328">
        <v>2.180374</v>
      </c>
      <c r="G328">
        <v>2.180374</v>
      </c>
      <c r="H328">
        <v>71.218999999999994</v>
      </c>
      <c r="I328">
        <v>8.6984900000000004E-2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10</v>
      </c>
      <c r="P328">
        <v>31069</v>
      </c>
      <c r="Q328">
        <v>99</v>
      </c>
      <c r="R328">
        <v>6774.2049999999999</v>
      </c>
      <c r="S328">
        <v>6774.2049999999999</v>
      </c>
      <c r="T328">
        <v>6.17</v>
      </c>
    </row>
    <row r="329" spans="1:20">
      <c r="A329" t="s">
        <v>53</v>
      </c>
      <c r="B329" t="s">
        <v>45</v>
      </c>
      <c r="C329" t="s">
        <v>11</v>
      </c>
      <c r="D329">
        <v>2011</v>
      </c>
      <c r="E329">
        <v>2</v>
      </c>
      <c r="F329">
        <v>2.08731</v>
      </c>
      <c r="G329">
        <v>2.08731</v>
      </c>
      <c r="H329">
        <v>70.709199999999996</v>
      </c>
      <c r="I329">
        <v>6.3396099999999997E-2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9.83</v>
      </c>
      <c r="P329">
        <v>48516</v>
      </c>
      <c r="Q329">
        <v>99</v>
      </c>
      <c r="R329">
        <v>10301.93</v>
      </c>
      <c r="S329">
        <v>10301.93</v>
      </c>
      <c r="T329">
        <v>6.34</v>
      </c>
    </row>
    <row r="330" spans="1:20">
      <c r="A330" t="s">
        <v>54</v>
      </c>
      <c r="B330" t="s">
        <v>45</v>
      </c>
      <c r="C330" t="s">
        <v>11</v>
      </c>
      <c r="D330">
        <v>2011</v>
      </c>
      <c r="E330">
        <v>2</v>
      </c>
      <c r="F330">
        <v>2.0000830000000001</v>
      </c>
      <c r="G330">
        <v>2.0000830000000001</v>
      </c>
      <c r="H330">
        <v>70.706299999999999</v>
      </c>
      <c r="I330">
        <v>7.5719400000000006E-2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9.5399999999999991</v>
      </c>
      <c r="P330">
        <v>17447</v>
      </c>
      <c r="Q330">
        <v>99</v>
      </c>
      <c r="R330">
        <v>3657.8040000000001</v>
      </c>
      <c r="S330">
        <v>3657.8040000000001</v>
      </c>
      <c r="T330">
        <v>6.65</v>
      </c>
    </row>
    <row r="331" spans="1:20">
      <c r="A331" t="s">
        <v>55</v>
      </c>
      <c r="B331" t="s">
        <v>45</v>
      </c>
      <c r="C331" t="s">
        <v>11</v>
      </c>
      <c r="D331">
        <v>2011</v>
      </c>
      <c r="E331">
        <v>2</v>
      </c>
      <c r="F331">
        <v>2.1361050000000001</v>
      </c>
      <c r="G331">
        <v>2.1361050000000001</v>
      </c>
      <c r="H331">
        <v>70.710899999999995</v>
      </c>
      <c r="I331">
        <v>9.0341900000000003E-2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10</v>
      </c>
      <c r="P331">
        <v>31069</v>
      </c>
      <c r="Q331">
        <v>99</v>
      </c>
      <c r="R331">
        <v>6636.6660000000002</v>
      </c>
      <c r="S331">
        <v>6636.6660000000002</v>
      </c>
      <c r="T331">
        <v>6.17</v>
      </c>
    </row>
    <row r="332" spans="1:20">
      <c r="A332" t="s">
        <v>53</v>
      </c>
      <c r="B332" t="s">
        <v>45</v>
      </c>
      <c r="C332" t="s">
        <v>11</v>
      </c>
      <c r="D332">
        <v>2011</v>
      </c>
      <c r="E332">
        <v>3</v>
      </c>
      <c r="F332">
        <v>1.986944</v>
      </c>
      <c r="G332">
        <v>1.986944</v>
      </c>
      <c r="H332">
        <v>69.983900000000006</v>
      </c>
      <c r="I332">
        <v>6.0581400000000001E-2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9.83</v>
      </c>
      <c r="P332">
        <v>48516</v>
      </c>
      <c r="Q332">
        <v>99</v>
      </c>
      <c r="R332">
        <v>9806.5679999999993</v>
      </c>
      <c r="S332">
        <v>9806.5679999999993</v>
      </c>
      <c r="T332">
        <v>6.34</v>
      </c>
    </row>
    <row r="333" spans="1:20">
      <c r="A333" t="s">
        <v>54</v>
      </c>
      <c r="B333" t="s">
        <v>45</v>
      </c>
      <c r="C333" t="s">
        <v>11</v>
      </c>
      <c r="D333">
        <v>2011</v>
      </c>
      <c r="E333">
        <v>3</v>
      </c>
      <c r="F333">
        <v>1.902129</v>
      </c>
      <c r="G333">
        <v>1.902129</v>
      </c>
      <c r="H333">
        <v>69.907700000000006</v>
      </c>
      <c r="I333">
        <v>7.5434100000000004E-2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9.5399999999999991</v>
      </c>
      <c r="P333">
        <v>17447</v>
      </c>
      <c r="Q333">
        <v>99</v>
      </c>
      <c r="R333">
        <v>3478.663</v>
      </c>
      <c r="S333">
        <v>3478.663</v>
      </c>
      <c r="T333">
        <v>6.65</v>
      </c>
    </row>
    <row r="334" spans="1:20">
      <c r="A334" t="s">
        <v>55</v>
      </c>
      <c r="B334" t="s">
        <v>45</v>
      </c>
      <c r="C334" t="s">
        <v>11</v>
      </c>
      <c r="D334">
        <v>2011</v>
      </c>
      <c r="E334">
        <v>3</v>
      </c>
      <c r="F334">
        <v>2.0345789999999999</v>
      </c>
      <c r="G334">
        <v>2.0345789999999999</v>
      </c>
      <c r="H334">
        <v>70.028800000000004</v>
      </c>
      <c r="I334">
        <v>8.5410899999999998E-2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10</v>
      </c>
      <c r="P334">
        <v>31069</v>
      </c>
      <c r="Q334">
        <v>99</v>
      </c>
      <c r="R334">
        <v>6321.2340000000004</v>
      </c>
      <c r="S334">
        <v>6321.2340000000004</v>
      </c>
      <c r="T334">
        <v>6.17</v>
      </c>
    </row>
    <row r="335" spans="1:20">
      <c r="A335" t="s">
        <v>53</v>
      </c>
      <c r="B335" t="s">
        <v>45</v>
      </c>
      <c r="C335" t="s">
        <v>11</v>
      </c>
      <c r="D335">
        <v>2011</v>
      </c>
      <c r="E335">
        <v>4</v>
      </c>
      <c r="F335">
        <v>1.9464410000000001</v>
      </c>
      <c r="G335">
        <v>1.9464410000000001</v>
      </c>
      <c r="H335">
        <v>69.894800000000004</v>
      </c>
      <c r="I335">
        <v>3.7949099999999999E-2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9.83</v>
      </c>
      <c r="P335">
        <v>48516</v>
      </c>
      <c r="Q335">
        <v>99</v>
      </c>
      <c r="R335">
        <v>9606.6689999999999</v>
      </c>
      <c r="S335">
        <v>9606.6689999999999</v>
      </c>
      <c r="T335">
        <v>6.34</v>
      </c>
    </row>
    <row r="336" spans="1:20">
      <c r="A336" t="s">
        <v>54</v>
      </c>
      <c r="B336" t="s">
        <v>45</v>
      </c>
      <c r="C336" t="s">
        <v>11</v>
      </c>
      <c r="D336">
        <v>2011</v>
      </c>
      <c r="E336">
        <v>4</v>
      </c>
      <c r="F336">
        <v>1.8601719999999999</v>
      </c>
      <c r="G336">
        <v>1.8601719999999999</v>
      </c>
      <c r="H336">
        <v>69.792500000000004</v>
      </c>
      <c r="I336">
        <v>7.6050199999999998E-2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9.5399999999999991</v>
      </c>
      <c r="P336">
        <v>17447</v>
      </c>
      <c r="Q336">
        <v>99</v>
      </c>
      <c r="R336">
        <v>3401.931</v>
      </c>
      <c r="S336">
        <v>3401.931</v>
      </c>
      <c r="T336">
        <v>6.65</v>
      </c>
    </row>
    <row r="337" spans="1:20">
      <c r="A337" t="s">
        <v>55</v>
      </c>
      <c r="B337" t="s">
        <v>45</v>
      </c>
      <c r="C337" t="s">
        <v>11</v>
      </c>
      <c r="D337">
        <v>2011</v>
      </c>
      <c r="E337">
        <v>4</v>
      </c>
      <c r="F337">
        <v>1.9952259999999999</v>
      </c>
      <c r="G337">
        <v>1.9952259999999999</v>
      </c>
      <c r="H337">
        <v>69.954999999999998</v>
      </c>
      <c r="I337">
        <v>4.03571E-2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10</v>
      </c>
      <c r="P337">
        <v>31069</v>
      </c>
      <c r="Q337">
        <v>99</v>
      </c>
      <c r="R337">
        <v>6198.9679999999998</v>
      </c>
      <c r="S337">
        <v>6198.9679999999998</v>
      </c>
      <c r="T337">
        <v>6.17</v>
      </c>
    </row>
    <row r="338" spans="1:20">
      <c r="A338" t="s">
        <v>53</v>
      </c>
      <c r="B338" t="s">
        <v>45</v>
      </c>
      <c r="C338" t="s">
        <v>11</v>
      </c>
      <c r="D338">
        <v>2011</v>
      </c>
      <c r="E338">
        <v>5</v>
      </c>
      <c r="F338">
        <v>1.9293549999999999</v>
      </c>
      <c r="G338">
        <v>1.9293549999999999</v>
      </c>
      <c r="H338">
        <v>69.392899999999997</v>
      </c>
      <c r="I338">
        <v>5.7349900000000002E-2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9.83</v>
      </c>
      <c r="P338">
        <v>48516</v>
      </c>
      <c r="Q338">
        <v>99</v>
      </c>
      <c r="R338">
        <v>9522.3389999999999</v>
      </c>
      <c r="S338">
        <v>9522.3389999999999</v>
      </c>
      <c r="T338">
        <v>6.34</v>
      </c>
    </row>
    <row r="339" spans="1:20">
      <c r="A339" t="s">
        <v>54</v>
      </c>
      <c r="B339" t="s">
        <v>45</v>
      </c>
      <c r="C339" t="s">
        <v>11</v>
      </c>
      <c r="D339">
        <v>2011</v>
      </c>
      <c r="E339">
        <v>5</v>
      </c>
      <c r="F339">
        <v>1.925214</v>
      </c>
      <c r="G339">
        <v>1.925214</v>
      </c>
      <c r="H339">
        <v>69.270799999999994</v>
      </c>
      <c r="I339">
        <v>5.3523899999999999E-2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9.5399999999999991</v>
      </c>
      <c r="P339">
        <v>17447</v>
      </c>
      <c r="Q339">
        <v>99</v>
      </c>
      <c r="R339">
        <v>3520.8820000000001</v>
      </c>
      <c r="S339">
        <v>3520.8820000000001</v>
      </c>
      <c r="T339">
        <v>6.65</v>
      </c>
    </row>
    <row r="340" spans="1:20">
      <c r="A340" t="s">
        <v>55</v>
      </c>
      <c r="B340" t="s">
        <v>45</v>
      </c>
      <c r="C340" t="s">
        <v>11</v>
      </c>
      <c r="D340">
        <v>2011</v>
      </c>
      <c r="E340">
        <v>5</v>
      </c>
      <c r="F340">
        <v>1.923521</v>
      </c>
      <c r="G340">
        <v>1.923521</v>
      </c>
      <c r="H340">
        <v>69.4649</v>
      </c>
      <c r="I340">
        <v>8.5522100000000004E-2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10</v>
      </c>
      <c r="P340">
        <v>31069</v>
      </c>
      <c r="Q340">
        <v>99</v>
      </c>
      <c r="R340">
        <v>5976.1859999999997</v>
      </c>
      <c r="S340">
        <v>5976.1859999999997</v>
      </c>
      <c r="T340">
        <v>6.17</v>
      </c>
    </row>
    <row r="341" spans="1:20">
      <c r="A341" t="s">
        <v>53</v>
      </c>
      <c r="B341" t="s">
        <v>45</v>
      </c>
      <c r="C341" t="s">
        <v>11</v>
      </c>
      <c r="D341">
        <v>2011</v>
      </c>
      <c r="E341">
        <v>6</v>
      </c>
      <c r="F341">
        <v>2.0218280000000002</v>
      </c>
      <c r="G341">
        <v>2.0218280000000002</v>
      </c>
      <c r="H341">
        <v>69.771699999999996</v>
      </c>
      <c r="I341">
        <v>5.7272999999999998E-2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9.83</v>
      </c>
      <c r="P341">
        <v>48516</v>
      </c>
      <c r="Q341">
        <v>99</v>
      </c>
      <c r="R341">
        <v>9978.7379999999994</v>
      </c>
      <c r="S341">
        <v>9978.7379999999994</v>
      </c>
      <c r="T341">
        <v>6.34</v>
      </c>
    </row>
    <row r="342" spans="1:20">
      <c r="A342" t="s">
        <v>54</v>
      </c>
      <c r="B342" t="s">
        <v>45</v>
      </c>
      <c r="C342" t="s">
        <v>11</v>
      </c>
      <c r="D342">
        <v>2011</v>
      </c>
      <c r="E342">
        <v>6</v>
      </c>
      <c r="F342">
        <v>2.034538</v>
      </c>
      <c r="G342">
        <v>2.034538</v>
      </c>
      <c r="H342">
        <v>69.681200000000004</v>
      </c>
      <c r="I342">
        <v>5.3539999999999997E-2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9.5399999999999991</v>
      </c>
      <c r="P342">
        <v>17447</v>
      </c>
      <c r="Q342">
        <v>99</v>
      </c>
      <c r="R342">
        <v>3720.8159999999998</v>
      </c>
      <c r="S342">
        <v>3720.8159999999998</v>
      </c>
      <c r="T342">
        <v>6.65</v>
      </c>
    </row>
    <row r="343" spans="1:20">
      <c r="A343" t="s">
        <v>55</v>
      </c>
      <c r="B343" t="s">
        <v>45</v>
      </c>
      <c r="C343" t="s">
        <v>11</v>
      </c>
      <c r="D343">
        <v>2011</v>
      </c>
      <c r="E343">
        <v>6</v>
      </c>
      <c r="F343">
        <v>2.004359</v>
      </c>
      <c r="G343">
        <v>2.004359</v>
      </c>
      <c r="H343">
        <v>69.825100000000006</v>
      </c>
      <c r="I343">
        <v>8.5388199999999997E-2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10</v>
      </c>
      <c r="P343">
        <v>31069</v>
      </c>
      <c r="Q343">
        <v>99</v>
      </c>
      <c r="R343">
        <v>6227.3419999999996</v>
      </c>
      <c r="S343">
        <v>6227.3419999999996</v>
      </c>
      <c r="T343">
        <v>6.17</v>
      </c>
    </row>
    <row r="344" spans="1:20">
      <c r="A344" t="s">
        <v>53</v>
      </c>
      <c r="B344" t="s">
        <v>45</v>
      </c>
      <c r="C344" t="s">
        <v>11</v>
      </c>
      <c r="D344">
        <v>2011</v>
      </c>
      <c r="E344">
        <v>7</v>
      </c>
      <c r="F344">
        <v>2.328646</v>
      </c>
      <c r="G344">
        <v>2.328646</v>
      </c>
      <c r="H344">
        <v>70.933000000000007</v>
      </c>
      <c r="I344">
        <v>3.42692E-2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9.83</v>
      </c>
      <c r="P344">
        <v>48516</v>
      </c>
      <c r="Q344">
        <v>99</v>
      </c>
      <c r="R344">
        <v>11493.04</v>
      </c>
      <c r="S344">
        <v>11493.04</v>
      </c>
      <c r="T344">
        <v>6.34</v>
      </c>
    </row>
    <row r="345" spans="1:20">
      <c r="A345" t="s">
        <v>54</v>
      </c>
      <c r="B345" t="s">
        <v>45</v>
      </c>
      <c r="C345" t="s">
        <v>11</v>
      </c>
      <c r="D345">
        <v>2011</v>
      </c>
      <c r="E345">
        <v>7</v>
      </c>
      <c r="F345">
        <v>2.277158</v>
      </c>
      <c r="G345">
        <v>2.277158</v>
      </c>
      <c r="H345">
        <v>70.875699999999995</v>
      </c>
      <c r="I345">
        <v>5.3551799999999997E-2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9.5399999999999991</v>
      </c>
      <c r="P345">
        <v>17447</v>
      </c>
      <c r="Q345">
        <v>99</v>
      </c>
      <c r="R345">
        <v>4164.5249999999996</v>
      </c>
      <c r="S345">
        <v>4164.5249999999996</v>
      </c>
      <c r="T345">
        <v>6.65</v>
      </c>
    </row>
    <row r="346" spans="1:20">
      <c r="A346" t="s">
        <v>55</v>
      </c>
      <c r="B346" t="s">
        <v>45</v>
      </c>
      <c r="C346" t="s">
        <v>11</v>
      </c>
      <c r="D346">
        <v>2011</v>
      </c>
      <c r="E346">
        <v>7</v>
      </c>
      <c r="F346">
        <v>2.3525659999999999</v>
      </c>
      <c r="G346">
        <v>2.3525659999999999</v>
      </c>
      <c r="H346">
        <v>70.966700000000003</v>
      </c>
      <c r="I346">
        <v>4.4389999999999999E-2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10</v>
      </c>
      <c r="P346">
        <v>31069</v>
      </c>
      <c r="Q346">
        <v>99</v>
      </c>
      <c r="R346">
        <v>7309.1869999999999</v>
      </c>
      <c r="S346">
        <v>7309.1869999999999</v>
      </c>
      <c r="T346">
        <v>6.17</v>
      </c>
    </row>
    <row r="347" spans="1:20">
      <c r="A347" t="s">
        <v>53</v>
      </c>
      <c r="B347" t="s">
        <v>45</v>
      </c>
      <c r="C347" t="s">
        <v>11</v>
      </c>
      <c r="D347">
        <v>2011</v>
      </c>
      <c r="E347">
        <v>8</v>
      </c>
      <c r="F347">
        <v>2.8125429999999998</v>
      </c>
      <c r="G347">
        <v>2.8125429999999998</v>
      </c>
      <c r="H347">
        <v>74.316000000000003</v>
      </c>
      <c r="I347">
        <v>6.0854600000000002E-2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9.83</v>
      </c>
      <c r="P347">
        <v>48516</v>
      </c>
      <c r="Q347">
        <v>99</v>
      </c>
      <c r="R347">
        <v>13881.32</v>
      </c>
      <c r="S347">
        <v>13881.32</v>
      </c>
      <c r="T347">
        <v>6.34</v>
      </c>
    </row>
    <row r="348" spans="1:20">
      <c r="A348" t="s">
        <v>54</v>
      </c>
      <c r="B348" t="s">
        <v>45</v>
      </c>
      <c r="C348" t="s">
        <v>11</v>
      </c>
      <c r="D348">
        <v>2011</v>
      </c>
      <c r="E348">
        <v>8</v>
      </c>
      <c r="F348">
        <v>2.72438</v>
      </c>
      <c r="G348">
        <v>2.72438</v>
      </c>
      <c r="H348">
        <v>74.498900000000006</v>
      </c>
      <c r="I348">
        <v>7.6876600000000003E-2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9.5399999999999991</v>
      </c>
      <c r="P348">
        <v>17447</v>
      </c>
      <c r="Q348">
        <v>99</v>
      </c>
      <c r="R348">
        <v>4982.4179999999997</v>
      </c>
      <c r="S348">
        <v>4982.4179999999997</v>
      </c>
      <c r="T348">
        <v>6.65</v>
      </c>
    </row>
    <row r="349" spans="1:20">
      <c r="A349" t="s">
        <v>55</v>
      </c>
      <c r="B349" t="s">
        <v>45</v>
      </c>
      <c r="C349" t="s">
        <v>11</v>
      </c>
      <c r="D349">
        <v>2011</v>
      </c>
      <c r="E349">
        <v>8</v>
      </c>
      <c r="F349">
        <v>2.8587310000000001</v>
      </c>
      <c r="G349">
        <v>2.8587310000000001</v>
      </c>
      <c r="H349">
        <v>74.208200000000005</v>
      </c>
      <c r="I349">
        <v>8.5454600000000006E-2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10</v>
      </c>
      <c r="P349">
        <v>31069</v>
      </c>
      <c r="Q349">
        <v>99</v>
      </c>
      <c r="R349">
        <v>8881.7909999999993</v>
      </c>
      <c r="S349">
        <v>8881.7909999999993</v>
      </c>
      <c r="T349">
        <v>6.17</v>
      </c>
    </row>
    <row r="350" spans="1:20">
      <c r="A350" t="s">
        <v>53</v>
      </c>
      <c r="B350" t="s">
        <v>45</v>
      </c>
      <c r="C350" t="s">
        <v>11</v>
      </c>
      <c r="D350">
        <v>2011</v>
      </c>
      <c r="E350">
        <v>9</v>
      </c>
      <c r="F350">
        <v>3.8584459999999998</v>
      </c>
      <c r="G350">
        <v>3.8584459999999998</v>
      </c>
      <c r="H350">
        <v>78.210999999999999</v>
      </c>
      <c r="I350">
        <v>6.1093000000000001E-2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9.83</v>
      </c>
      <c r="P350">
        <v>48516</v>
      </c>
      <c r="Q350">
        <v>99</v>
      </c>
      <c r="R350">
        <v>19043.38</v>
      </c>
      <c r="S350">
        <v>19043.38</v>
      </c>
      <c r="T350">
        <v>6.34</v>
      </c>
    </row>
    <row r="351" spans="1:20">
      <c r="A351" t="s">
        <v>54</v>
      </c>
      <c r="B351" t="s">
        <v>45</v>
      </c>
      <c r="C351" t="s">
        <v>11</v>
      </c>
      <c r="D351">
        <v>2011</v>
      </c>
      <c r="E351">
        <v>9</v>
      </c>
      <c r="F351">
        <v>3.7629329999999999</v>
      </c>
      <c r="G351">
        <v>3.7629329999999999</v>
      </c>
      <c r="H351">
        <v>78.513400000000004</v>
      </c>
      <c r="I351">
        <v>7.6784500000000006E-2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9.5399999999999991</v>
      </c>
      <c r="P351">
        <v>17447</v>
      </c>
      <c r="Q351">
        <v>99</v>
      </c>
      <c r="R351">
        <v>6881.75</v>
      </c>
      <c r="S351">
        <v>6881.75</v>
      </c>
      <c r="T351">
        <v>6.65</v>
      </c>
    </row>
    <row r="352" spans="1:20">
      <c r="A352" t="s">
        <v>55</v>
      </c>
      <c r="B352" t="s">
        <v>45</v>
      </c>
      <c r="C352" t="s">
        <v>11</v>
      </c>
      <c r="D352">
        <v>2011</v>
      </c>
      <c r="E352">
        <v>9</v>
      </c>
      <c r="F352">
        <v>3.9048720000000001</v>
      </c>
      <c r="G352">
        <v>3.9048720000000001</v>
      </c>
      <c r="H352">
        <v>78.032799999999995</v>
      </c>
      <c r="I352">
        <v>8.5911899999999999E-2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10</v>
      </c>
      <c r="P352">
        <v>31069</v>
      </c>
      <c r="Q352">
        <v>99</v>
      </c>
      <c r="R352">
        <v>12132.05</v>
      </c>
      <c r="S352">
        <v>12132.05</v>
      </c>
      <c r="T352">
        <v>6.17</v>
      </c>
    </row>
    <row r="353" spans="1:20">
      <c r="A353" t="s">
        <v>53</v>
      </c>
      <c r="B353" t="s">
        <v>45</v>
      </c>
      <c r="C353" t="s">
        <v>11</v>
      </c>
      <c r="D353">
        <v>2011</v>
      </c>
      <c r="E353">
        <v>10</v>
      </c>
      <c r="F353">
        <v>5.0487409999999997</v>
      </c>
      <c r="G353">
        <v>5.0487409999999997</v>
      </c>
      <c r="H353">
        <v>82.619200000000006</v>
      </c>
      <c r="I353">
        <v>3.9642200000000002E-2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9.83</v>
      </c>
      <c r="P353">
        <v>48516</v>
      </c>
      <c r="Q353">
        <v>99</v>
      </c>
      <c r="R353">
        <v>24918.080000000002</v>
      </c>
      <c r="S353">
        <v>24918.080000000002</v>
      </c>
      <c r="T353">
        <v>6.34</v>
      </c>
    </row>
    <row r="354" spans="1:20">
      <c r="A354" t="s">
        <v>54</v>
      </c>
      <c r="B354" t="s">
        <v>45</v>
      </c>
      <c r="C354" t="s">
        <v>11</v>
      </c>
      <c r="D354">
        <v>2011</v>
      </c>
      <c r="E354">
        <v>10</v>
      </c>
      <c r="F354">
        <v>5.2705250000000001</v>
      </c>
      <c r="G354">
        <v>5.2705250000000001</v>
      </c>
      <c r="H354">
        <v>82.932900000000004</v>
      </c>
      <c r="I354">
        <v>7.8769699999999998E-2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9.5399999999999991</v>
      </c>
      <c r="P354">
        <v>17447</v>
      </c>
      <c r="Q354">
        <v>99</v>
      </c>
      <c r="R354">
        <v>9638.8739999999998</v>
      </c>
      <c r="S354">
        <v>9638.8739999999998</v>
      </c>
      <c r="T354">
        <v>6.65</v>
      </c>
    </row>
    <row r="355" spans="1:20">
      <c r="A355" t="s">
        <v>55</v>
      </c>
      <c r="B355" t="s">
        <v>45</v>
      </c>
      <c r="C355" t="s">
        <v>11</v>
      </c>
      <c r="D355">
        <v>2011</v>
      </c>
      <c r="E355">
        <v>10</v>
      </c>
      <c r="F355">
        <v>4.8785550000000004</v>
      </c>
      <c r="G355">
        <v>4.8785550000000004</v>
      </c>
      <c r="H355">
        <v>82.434299999999993</v>
      </c>
      <c r="I355">
        <v>4.2594600000000003E-2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10</v>
      </c>
      <c r="P355">
        <v>31069</v>
      </c>
      <c r="Q355">
        <v>99</v>
      </c>
      <c r="R355">
        <v>15157.18</v>
      </c>
      <c r="S355">
        <v>15157.18</v>
      </c>
      <c r="T355">
        <v>6.17</v>
      </c>
    </row>
    <row r="356" spans="1:20">
      <c r="A356" t="s">
        <v>53</v>
      </c>
      <c r="B356" t="s">
        <v>45</v>
      </c>
      <c r="C356" t="s">
        <v>11</v>
      </c>
      <c r="D356">
        <v>2011</v>
      </c>
      <c r="E356">
        <v>11</v>
      </c>
      <c r="F356">
        <v>6.3457290000000004</v>
      </c>
      <c r="G356">
        <v>6.3457290000000004</v>
      </c>
      <c r="H356">
        <v>85.442400000000006</v>
      </c>
      <c r="I356">
        <v>3.68215E-2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9.83</v>
      </c>
      <c r="P356">
        <v>48516</v>
      </c>
      <c r="Q356">
        <v>99</v>
      </c>
      <c r="R356">
        <v>31319.37</v>
      </c>
      <c r="S356">
        <v>31319.37</v>
      </c>
      <c r="T356">
        <v>6.34</v>
      </c>
    </row>
    <row r="357" spans="1:20">
      <c r="A357" t="s">
        <v>54</v>
      </c>
      <c r="B357" t="s">
        <v>45</v>
      </c>
      <c r="C357" t="s">
        <v>11</v>
      </c>
      <c r="D357">
        <v>2011</v>
      </c>
      <c r="E357">
        <v>11</v>
      </c>
      <c r="F357">
        <v>6.5485639999999998</v>
      </c>
      <c r="G357">
        <v>6.5485639999999998</v>
      </c>
      <c r="H357">
        <v>85.825299999999999</v>
      </c>
      <c r="I357">
        <v>6.08707E-2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9.5399999999999991</v>
      </c>
      <c r="P357">
        <v>17447</v>
      </c>
      <c r="Q357">
        <v>99</v>
      </c>
      <c r="R357">
        <v>11976.18</v>
      </c>
      <c r="S357">
        <v>11976.18</v>
      </c>
      <c r="T357">
        <v>6.65</v>
      </c>
    </row>
    <row r="358" spans="1:20">
      <c r="A358" t="s">
        <v>55</v>
      </c>
      <c r="B358" t="s">
        <v>45</v>
      </c>
      <c r="C358" t="s">
        <v>11</v>
      </c>
      <c r="D358">
        <v>2011</v>
      </c>
      <c r="E358">
        <v>11</v>
      </c>
      <c r="F358">
        <v>6.1823870000000003</v>
      </c>
      <c r="G358">
        <v>6.1823870000000003</v>
      </c>
      <c r="H358">
        <v>85.216700000000003</v>
      </c>
      <c r="I358">
        <v>4.6237399999999998E-2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10</v>
      </c>
      <c r="P358">
        <v>31069</v>
      </c>
      <c r="Q358">
        <v>99</v>
      </c>
      <c r="R358">
        <v>19208.060000000001</v>
      </c>
      <c r="S358">
        <v>19208.060000000001</v>
      </c>
      <c r="T358">
        <v>6.17</v>
      </c>
    </row>
    <row r="359" spans="1:20">
      <c r="A359" t="s">
        <v>53</v>
      </c>
      <c r="B359" t="s">
        <v>45</v>
      </c>
      <c r="C359" t="s">
        <v>11</v>
      </c>
      <c r="D359">
        <v>2011</v>
      </c>
      <c r="E359">
        <v>12</v>
      </c>
      <c r="F359">
        <v>6.8711650000000004</v>
      </c>
      <c r="G359">
        <v>6.8711650000000004</v>
      </c>
      <c r="H359">
        <v>86.692800000000005</v>
      </c>
      <c r="I359">
        <v>5.7548500000000002E-2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9.83</v>
      </c>
      <c r="P359">
        <v>48516</v>
      </c>
      <c r="Q359">
        <v>99</v>
      </c>
      <c r="R359">
        <v>33912.660000000003</v>
      </c>
      <c r="S359">
        <v>33912.660000000003</v>
      </c>
      <c r="T359">
        <v>6.34</v>
      </c>
    </row>
    <row r="360" spans="1:20">
      <c r="A360" t="s">
        <v>54</v>
      </c>
      <c r="B360" t="s">
        <v>45</v>
      </c>
      <c r="C360" t="s">
        <v>11</v>
      </c>
      <c r="D360">
        <v>2011</v>
      </c>
      <c r="E360">
        <v>12</v>
      </c>
      <c r="F360">
        <v>7.4615539999999996</v>
      </c>
      <c r="G360">
        <v>7.4615539999999996</v>
      </c>
      <c r="H360">
        <v>87.190700000000007</v>
      </c>
      <c r="I360">
        <v>0.13339980000000001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9.5399999999999991</v>
      </c>
      <c r="P360">
        <v>17447</v>
      </c>
      <c r="Q360">
        <v>99</v>
      </c>
      <c r="R360">
        <v>13645.88</v>
      </c>
      <c r="S360">
        <v>13645.88</v>
      </c>
      <c r="T360">
        <v>6.65</v>
      </c>
    </row>
    <row r="361" spans="1:20">
      <c r="A361" t="s">
        <v>55</v>
      </c>
      <c r="B361" t="s">
        <v>45</v>
      </c>
      <c r="C361" t="s">
        <v>11</v>
      </c>
      <c r="D361">
        <v>2011</v>
      </c>
      <c r="E361">
        <v>12</v>
      </c>
      <c r="F361">
        <v>6.4473820000000002</v>
      </c>
      <c r="G361">
        <v>6.4473820000000002</v>
      </c>
      <c r="H361">
        <v>86.399299999999997</v>
      </c>
      <c r="I361">
        <v>4.67278E-2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10</v>
      </c>
      <c r="P361">
        <v>31069</v>
      </c>
      <c r="Q361">
        <v>99</v>
      </c>
      <c r="R361">
        <v>20031.37</v>
      </c>
      <c r="S361">
        <v>20031.37</v>
      </c>
      <c r="T361">
        <v>6.17</v>
      </c>
    </row>
    <row r="362" spans="1:20">
      <c r="A362" t="s">
        <v>53</v>
      </c>
      <c r="B362" t="s">
        <v>45</v>
      </c>
      <c r="C362" t="s">
        <v>11</v>
      </c>
      <c r="D362">
        <v>2011</v>
      </c>
      <c r="E362">
        <v>13</v>
      </c>
      <c r="F362">
        <v>6.9083459999999999</v>
      </c>
      <c r="G362">
        <v>6.9083459999999999</v>
      </c>
      <c r="H362">
        <v>88.8</v>
      </c>
      <c r="I362">
        <v>4.0516200000000002E-2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9.83</v>
      </c>
      <c r="P362">
        <v>48516</v>
      </c>
      <c r="Q362">
        <v>99</v>
      </c>
      <c r="R362">
        <v>34096.17</v>
      </c>
      <c r="S362">
        <v>34096.17</v>
      </c>
      <c r="T362">
        <v>6.34</v>
      </c>
    </row>
    <row r="363" spans="1:20">
      <c r="A363" t="s">
        <v>54</v>
      </c>
      <c r="B363" t="s">
        <v>45</v>
      </c>
      <c r="C363" t="s">
        <v>11</v>
      </c>
      <c r="D363">
        <v>2011</v>
      </c>
      <c r="E363">
        <v>13</v>
      </c>
      <c r="F363">
        <v>7.2417699999999998</v>
      </c>
      <c r="G363">
        <v>7.2417699999999998</v>
      </c>
      <c r="H363">
        <v>89.244900000000001</v>
      </c>
      <c r="I363">
        <v>7.25856E-2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9.5399999999999991</v>
      </c>
      <c r="P363">
        <v>17447</v>
      </c>
      <c r="Q363">
        <v>99</v>
      </c>
      <c r="R363">
        <v>13243.94</v>
      </c>
      <c r="S363">
        <v>13243.94</v>
      </c>
      <c r="T363">
        <v>6.65</v>
      </c>
    </row>
    <row r="364" spans="1:20">
      <c r="A364" t="s">
        <v>55</v>
      </c>
      <c r="B364" t="s">
        <v>45</v>
      </c>
      <c r="C364" t="s">
        <v>11</v>
      </c>
      <c r="D364">
        <v>2011</v>
      </c>
      <c r="E364">
        <v>13</v>
      </c>
      <c r="F364">
        <v>6.6555299999999997</v>
      </c>
      <c r="G364">
        <v>6.6555299999999997</v>
      </c>
      <c r="H364">
        <v>88.537800000000004</v>
      </c>
      <c r="I364">
        <v>4.8130300000000001E-2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10</v>
      </c>
      <c r="P364">
        <v>31069</v>
      </c>
      <c r="Q364">
        <v>99</v>
      </c>
      <c r="R364">
        <v>20678.07</v>
      </c>
      <c r="S364">
        <v>20678.07</v>
      </c>
      <c r="T364">
        <v>6.17</v>
      </c>
    </row>
    <row r="365" spans="1:20">
      <c r="A365" t="s">
        <v>53</v>
      </c>
      <c r="B365" t="s">
        <v>45</v>
      </c>
      <c r="C365" t="s">
        <v>11</v>
      </c>
      <c r="D365">
        <v>2011</v>
      </c>
      <c r="E365">
        <v>19</v>
      </c>
      <c r="F365">
        <v>4.9531179999999999</v>
      </c>
      <c r="G365">
        <v>4.9531179999999999</v>
      </c>
      <c r="H365">
        <v>79.048100000000005</v>
      </c>
      <c r="I365">
        <v>4.6217300000000003E-2</v>
      </c>
      <c r="J365">
        <v>-0.1136959</v>
      </c>
      <c r="K365">
        <v>-7.8702400000000006E-2</v>
      </c>
      <c r="L365">
        <v>-5.4466000000000001E-2</v>
      </c>
      <c r="M365">
        <v>-3.0229599999999999E-2</v>
      </c>
      <c r="N365">
        <v>4.7638999999999997E-3</v>
      </c>
      <c r="O365">
        <v>9.83</v>
      </c>
      <c r="P365">
        <v>48516</v>
      </c>
      <c r="Q365">
        <v>99</v>
      </c>
      <c r="R365">
        <v>24446.13</v>
      </c>
      <c r="S365">
        <v>24446.13</v>
      </c>
      <c r="T365">
        <v>6.34</v>
      </c>
    </row>
    <row r="366" spans="1:20">
      <c r="A366" t="s">
        <v>54</v>
      </c>
      <c r="B366" t="s">
        <v>45</v>
      </c>
      <c r="C366" t="s">
        <v>11</v>
      </c>
      <c r="D366">
        <v>2011</v>
      </c>
      <c r="E366">
        <v>19</v>
      </c>
      <c r="F366">
        <v>5.1842009999999998</v>
      </c>
      <c r="G366">
        <v>5.1842009999999998</v>
      </c>
      <c r="H366">
        <v>79.530900000000003</v>
      </c>
      <c r="I366">
        <v>7.8030500000000003E-2</v>
      </c>
      <c r="J366">
        <v>-0.1004705</v>
      </c>
      <c r="K366">
        <v>-4.1389599999999999E-2</v>
      </c>
      <c r="L366">
        <v>-4.704E-4</v>
      </c>
      <c r="M366">
        <v>4.04488E-2</v>
      </c>
      <c r="N366">
        <v>9.9529699999999999E-2</v>
      </c>
      <c r="O366">
        <v>9.5399999999999991</v>
      </c>
      <c r="P366">
        <v>17447</v>
      </c>
      <c r="Q366">
        <v>99</v>
      </c>
      <c r="R366">
        <v>9481.0010000000002</v>
      </c>
      <c r="S366">
        <v>9481.0010000000002</v>
      </c>
      <c r="T366">
        <v>6.65</v>
      </c>
    </row>
    <row r="367" spans="1:20">
      <c r="A367" t="s">
        <v>55</v>
      </c>
      <c r="B367" t="s">
        <v>45</v>
      </c>
      <c r="C367" t="s">
        <v>11</v>
      </c>
      <c r="D367">
        <v>2011</v>
      </c>
      <c r="E367">
        <v>19</v>
      </c>
      <c r="F367">
        <v>4.7771650000000001</v>
      </c>
      <c r="G367">
        <v>4.7771650000000001</v>
      </c>
      <c r="H367">
        <v>78.763499999999993</v>
      </c>
      <c r="I367">
        <v>5.7278599999999999E-2</v>
      </c>
      <c r="J367">
        <v>-0.1597006</v>
      </c>
      <c r="K367">
        <v>-0.116332</v>
      </c>
      <c r="L367">
        <v>-8.62951E-2</v>
      </c>
      <c r="M367">
        <v>-5.6258200000000001E-2</v>
      </c>
      <c r="N367">
        <v>-1.28897E-2</v>
      </c>
      <c r="O367">
        <v>10</v>
      </c>
      <c r="P367">
        <v>31069</v>
      </c>
      <c r="Q367">
        <v>99</v>
      </c>
      <c r="R367">
        <v>14842.17</v>
      </c>
      <c r="S367">
        <v>14842.17</v>
      </c>
      <c r="T367">
        <v>6.17</v>
      </c>
    </row>
    <row r="368" spans="1:20">
      <c r="A368" t="s">
        <v>53</v>
      </c>
      <c r="B368" t="s">
        <v>45</v>
      </c>
      <c r="C368" t="s">
        <v>11</v>
      </c>
      <c r="D368">
        <v>2011</v>
      </c>
      <c r="E368">
        <v>20</v>
      </c>
      <c r="F368">
        <v>4.1279440000000003</v>
      </c>
      <c r="G368">
        <v>4.1279440000000003</v>
      </c>
      <c r="H368">
        <v>76.689700000000002</v>
      </c>
      <c r="I368">
        <v>4.5174199999999998E-2</v>
      </c>
      <c r="J368">
        <v>-0.14728040000000001</v>
      </c>
      <c r="K368">
        <v>-0.11307680000000001</v>
      </c>
      <c r="L368">
        <v>-8.9387400000000006E-2</v>
      </c>
      <c r="M368">
        <v>-6.5698099999999995E-2</v>
      </c>
      <c r="N368">
        <v>-3.1494399999999999E-2</v>
      </c>
      <c r="O368">
        <v>9.83</v>
      </c>
      <c r="P368">
        <v>48516</v>
      </c>
      <c r="Q368">
        <v>99</v>
      </c>
      <c r="R368">
        <v>20373.48</v>
      </c>
      <c r="S368">
        <v>20373.48</v>
      </c>
      <c r="T368">
        <v>6.34</v>
      </c>
    </row>
    <row r="369" spans="1:20">
      <c r="A369" t="s">
        <v>54</v>
      </c>
      <c r="B369" t="s">
        <v>45</v>
      </c>
      <c r="C369" t="s">
        <v>11</v>
      </c>
      <c r="D369">
        <v>2011</v>
      </c>
      <c r="E369">
        <v>20</v>
      </c>
      <c r="F369">
        <v>4.4454190000000002</v>
      </c>
      <c r="G369">
        <v>4.4454190000000002</v>
      </c>
      <c r="H369">
        <v>76.966399999999993</v>
      </c>
      <c r="I369">
        <v>7.58273E-2</v>
      </c>
      <c r="J369">
        <v>-0.15589529999999999</v>
      </c>
      <c r="K369">
        <v>-9.8482600000000003E-2</v>
      </c>
      <c r="L369">
        <v>-5.8718699999999999E-2</v>
      </c>
      <c r="M369">
        <v>-1.8954800000000001E-2</v>
      </c>
      <c r="N369">
        <v>3.8457900000000003E-2</v>
      </c>
      <c r="O369">
        <v>9.5399999999999991</v>
      </c>
      <c r="P369">
        <v>17447</v>
      </c>
      <c r="Q369">
        <v>99</v>
      </c>
      <c r="R369">
        <v>8129.8969999999999</v>
      </c>
      <c r="S369">
        <v>8129.8969999999999</v>
      </c>
      <c r="T369">
        <v>6.65</v>
      </c>
    </row>
    <row r="370" spans="1:20">
      <c r="A370" t="s">
        <v>55</v>
      </c>
      <c r="B370" t="s">
        <v>45</v>
      </c>
      <c r="C370" t="s">
        <v>11</v>
      </c>
      <c r="D370">
        <v>2011</v>
      </c>
      <c r="E370">
        <v>20</v>
      </c>
      <c r="F370">
        <v>3.8981309999999998</v>
      </c>
      <c r="G370">
        <v>3.8981309999999998</v>
      </c>
      <c r="H370">
        <v>76.526499999999999</v>
      </c>
      <c r="I370">
        <v>5.6194000000000001E-2</v>
      </c>
      <c r="J370">
        <v>-0.17948120000000001</v>
      </c>
      <c r="K370">
        <v>-0.1369339</v>
      </c>
      <c r="L370">
        <v>-0.1074657</v>
      </c>
      <c r="M370">
        <v>-7.79976E-2</v>
      </c>
      <c r="N370">
        <v>-3.5450299999999997E-2</v>
      </c>
      <c r="O370">
        <v>10</v>
      </c>
      <c r="P370">
        <v>31069</v>
      </c>
      <c r="Q370">
        <v>99</v>
      </c>
      <c r="R370">
        <v>12111.1</v>
      </c>
      <c r="S370">
        <v>12111.1</v>
      </c>
      <c r="T370">
        <v>6.17</v>
      </c>
    </row>
    <row r="371" spans="1:20">
      <c r="A371" t="s">
        <v>53</v>
      </c>
      <c r="B371" t="s">
        <v>45</v>
      </c>
      <c r="C371" t="s">
        <v>11</v>
      </c>
      <c r="D371">
        <v>2011</v>
      </c>
      <c r="E371">
        <v>21</v>
      </c>
      <c r="F371">
        <v>3.5660050000000001</v>
      </c>
      <c r="G371">
        <v>3.5660050000000001</v>
      </c>
      <c r="H371">
        <v>73.933499999999995</v>
      </c>
      <c r="I371">
        <v>3.6283099999999999E-2</v>
      </c>
      <c r="J371">
        <v>-4.6498699999999997E-2</v>
      </c>
      <c r="K371">
        <v>-1.9026899999999999E-2</v>
      </c>
      <c r="L371">
        <v>0</v>
      </c>
      <c r="M371">
        <v>1.9026899999999999E-2</v>
      </c>
      <c r="N371">
        <v>4.6498699999999997E-2</v>
      </c>
      <c r="O371">
        <v>9.83</v>
      </c>
      <c r="P371">
        <v>48516</v>
      </c>
      <c r="Q371">
        <v>99</v>
      </c>
      <c r="R371">
        <v>17600.03</v>
      </c>
      <c r="S371">
        <v>17600.03</v>
      </c>
      <c r="T371">
        <v>6.34</v>
      </c>
    </row>
    <row r="372" spans="1:20">
      <c r="A372" t="s">
        <v>54</v>
      </c>
      <c r="B372" t="s">
        <v>45</v>
      </c>
      <c r="C372" t="s">
        <v>11</v>
      </c>
      <c r="D372">
        <v>2011</v>
      </c>
      <c r="E372">
        <v>21</v>
      </c>
      <c r="F372">
        <v>3.7714919999999998</v>
      </c>
      <c r="G372">
        <v>3.7714919999999998</v>
      </c>
      <c r="H372">
        <v>74.128100000000003</v>
      </c>
      <c r="I372">
        <v>6.1917800000000002E-2</v>
      </c>
      <c r="J372">
        <v>-7.9350900000000002E-2</v>
      </c>
      <c r="K372">
        <v>-3.2469699999999997E-2</v>
      </c>
      <c r="L372">
        <v>0</v>
      </c>
      <c r="M372">
        <v>3.2469699999999997E-2</v>
      </c>
      <c r="N372">
        <v>7.9350900000000002E-2</v>
      </c>
      <c r="O372">
        <v>9.5399999999999991</v>
      </c>
      <c r="P372">
        <v>17447</v>
      </c>
      <c r="Q372">
        <v>99</v>
      </c>
      <c r="R372">
        <v>6897.4030000000002</v>
      </c>
      <c r="S372">
        <v>6897.4030000000002</v>
      </c>
      <c r="T372">
        <v>6.65</v>
      </c>
    </row>
    <row r="373" spans="1:20">
      <c r="A373" t="s">
        <v>55</v>
      </c>
      <c r="B373" t="s">
        <v>45</v>
      </c>
      <c r="C373" t="s">
        <v>11</v>
      </c>
      <c r="D373">
        <v>2011</v>
      </c>
      <c r="E373">
        <v>21</v>
      </c>
      <c r="F373">
        <v>3.4132760000000002</v>
      </c>
      <c r="G373">
        <v>3.4132760000000002</v>
      </c>
      <c r="H373">
        <v>73.818799999999996</v>
      </c>
      <c r="I373">
        <v>4.4651700000000002E-2</v>
      </c>
      <c r="J373">
        <v>-5.7223499999999997E-2</v>
      </c>
      <c r="K373">
        <v>-2.3415399999999999E-2</v>
      </c>
      <c r="L373">
        <v>0</v>
      </c>
      <c r="M373">
        <v>2.3415399999999999E-2</v>
      </c>
      <c r="N373">
        <v>5.7223499999999997E-2</v>
      </c>
      <c r="O373">
        <v>10</v>
      </c>
      <c r="P373">
        <v>31069</v>
      </c>
      <c r="Q373">
        <v>99</v>
      </c>
      <c r="R373">
        <v>10604.71</v>
      </c>
      <c r="S373">
        <v>10604.71</v>
      </c>
      <c r="T373">
        <v>6.17</v>
      </c>
    </row>
    <row r="374" spans="1:20">
      <c r="A374" t="s">
        <v>53</v>
      </c>
      <c r="B374" t="s">
        <v>45</v>
      </c>
      <c r="C374" t="s">
        <v>11</v>
      </c>
      <c r="D374">
        <v>2011</v>
      </c>
      <c r="E374">
        <v>22</v>
      </c>
      <c r="F374">
        <v>3.026119</v>
      </c>
      <c r="G374">
        <v>3.026119</v>
      </c>
      <c r="H374">
        <v>72.426599999999993</v>
      </c>
      <c r="I374">
        <v>4.0876900000000001E-2</v>
      </c>
      <c r="J374">
        <v>-5.2385800000000003E-2</v>
      </c>
      <c r="K374">
        <v>-2.1435900000000001E-2</v>
      </c>
      <c r="L374">
        <v>0</v>
      </c>
      <c r="M374">
        <v>2.1435900000000001E-2</v>
      </c>
      <c r="N374">
        <v>5.2385800000000003E-2</v>
      </c>
      <c r="O374">
        <v>9.83</v>
      </c>
      <c r="P374">
        <v>48516</v>
      </c>
      <c r="Q374">
        <v>99</v>
      </c>
      <c r="R374">
        <v>14935.42</v>
      </c>
      <c r="S374">
        <v>14935.42</v>
      </c>
      <c r="T374">
        <v>6.34</v>
      </c>
    </row>
    <row r="375" spans="1:20">
      <c r="A375" t="s">
        <v>54</v>
      </c>
      <c r="B375" t="s">
        <v>45</v>
      </c>
      <c r="C375" t="s">
        <v>11</v>
      </c>
      <c r="D375">
        <v>2011</v>
      </c>
      <c r="E375">
        <v>22</v>
      </c>
      <c r="F375">
        <v>3.1956419999999999</v>
      </c>
      <c r="G375">
        <v>3.1956419999999999</v>
      </c>
      <c r="H375">
        <v>72.583500000000001</v>
      </c>
      <c r="I375">
        <v>6.6550799999999993E-2</v>
      </c>
      <c r="J375">
        <v>-8.5288299999999997E-2</v>
      </c>
      <c r="K375">
        <v>-3.4899300000000001E-2</v>
      </c>
      <c r="L375">
        <v>0</v>
      </c>
      <c r="M375">
        <v>3.4899300000000001E-2</v>
      </c>
      <c r="N375">
        <v>8.5288299999999997E-2</v>
      </c>
      <c r="O375">
        <v>9.5399999999999991</v>
      </c>
      <c r="P375">
        <v>17447</v>
      </c>
      <c r="Q375">
        <v>99</v>
      </c>
      <c r="R375">
        <v>5844.2730000000001</v>
      </c>
      <c r="S375">
        <v>5844.2730000000001</v>
      </c>
      <c r="T375">
        <v>6.65</v>
      </c>
    </row>
    <row r="376" spans="1:20">
      <c r="A376" t="s">
        <v>55</v>
      </c>
      <c r="B376" t="s">
        <v>45</v>
      </c>
      <c r="C376" t="s">
        <v>11</v>
      </c>
      <c r="D376">
        <v>2011</v>
      </c>
      <c r="E376">
        <v>22</v>
      </c>
      <c r="F376">
        <v>2.8997440000000001</v>
      </c>
      <c r="G376">
        <v>2.8997440000000001</v>
      </c>
      <c r="H376">
        <v>72.334100000000007</v>
      </c>
      <c r="I376">
        <v>5.1792499999999998E-2</v>
      </c>
      <c r="J376">
        <v>-6.6374799999999998E-2</v>
      </c>
      <c r="K376">
        <v>-2.716E-2</v>
      </c>
      <c r="L376">
        <v>0</v>
      </c>
      <c r="M376">
        <v>2.716E-2</v>
      </c>
      <c r="N376">
        <v>6.6374799999999998E-2</v>
      </c>
      <c r="O376">
        <v>10</v>
      </c>
      <c r="P376">
        <v>31069</v>
      </c>
      <c r="Q376">
        <v>99</v>
      </c>
      <c r="R376">
        <v>9009.2160000000003</v>
      </c>
      <c r="S376">
        <v>9009.2160000000003</v>
      </c>
      <c r="T376">
        <v>6.17</v>
      </c>
    </row>
    <row r="377" spans="1:20">
      <c r="A377" t="s">
        <v>53</v>
      </c>
      <c r="B377" t="s">
        <v>45</v>
      </c>
      <c r="C377" t="s">
        <v>11</v>
      </c>
      <c r="D377">
        <v>2011</v>
      </c>
      <c r="E377">
        <v>23</v>
      </c>
      <c r="F377">
        <v>2.6086269999999998</v>
      </c>
      <c r="G377">
        <v>2.6086269999999998</v>
      </c>
      <c r="H377">
        <v>71.091099999999997</v>
      </c>
      <c r="I377">
        <v>3.51215E-2</v>
      </c>
      <c r="J377">
        <v>-4.5010000000000001E-2</v>
      </c>
      <c r="K377">
        <v>-1.8417699999999999E-2</v>
      </c>
      <c r="L377">
        <v>0</v>
      </c>
      <c r="M377">
        <v>1.8417699999999999E-2</v>
      </c>
      <c r="N377">
        <v>4.5010000000000001E-2</v>
      </c>
      <c r="O377">
        <v>9.83</v>
      </c>
      <c r="P377">
        <v>48516</v>
      </c>
      <c r="Q377">
        <v>99</v>
      </c>
      <c r="R377">
        <v>12874.89</v>
      </c>
      <c r="S377">
        <v>12874.89</v>
      </c>
      <c r="T377">
        <v>6.34</v>
      </c>
    </row>
    <row r="378" spans="1:20">
      <c r="A378" t="s">
        <v>54</v>
      </c>
      <c r="B378" t="s">
        <v>45</v>
      </c>
      <c r="C378" t="s">
        <v>11</v>
      </c>
      <c r="D378">
        <v>2011</v>
      </c>
      <c r="E378">
        <v>23</v>
      </c>
      <c r="F378">
        <v>2.7175569999999998</v>
      </c>
      <c r="G378">
        <v>2.7175569999999998</v>
      </c>
      <c r="H378">
        <v>71.153300000000002</v>
      </c>
      <c r="I378">
        <v>6.01789E-2</v>
      </c>
      <c r="J378">
        <v>-7.7122399999999994E-2</v>
      </c>
      <c r="K378">
        <v>-3.15579E-2</v>
      </c>
      <c r="L378">
        <v>0</v>
      </c>
      <c r="M378">
        <v>3.15579E-2</v>
      </c>
      <c r="N378">
        <v>7.7122399999999994E-2</v>
      </c>
      <c r="O378">
        <v>9.5399999999999991</v>
      </c>
      <c r="P378">
        <v>17447</v>
      </c>
      <c r="Q378">
        <v>99</v>
      </c>
      <c r="R378">
        <v>4969.9380000000001</v>
      </c>
      <c r="S378">
        <v>4969.9380000000001</v>
      </c>
      <c r="T378">
        <v>6.65</v>
      </c>
    </row>
    <row r="379" spans="1:20">
      <c r="A379" t="s">
        <v>55</v>
      </c>
      <c r="B379" t="s">
        <v>45</v>
      </c>
      <c r="C379" t="s">
        <v>11</v>
      </c>
      <c r="D379">
        <v>2011</v>
      </c>
      <c r="E379">
        <v>23</v>
      </c>
      <c r="F379">
        <v>2.5244650000000002</v>
      </c>
      <c r="G379">
        <v>2.5244650000000002</v>
      </c>
      <c r="H379">
        <v>71.054400000000001</v>
      </c>
      <c r="I379">
        <v>4.3104400000000001E-2</v>
      </c>
      <c r="J379">
        <v>-5.5240600000000001E-2</v>
      </c>
      <c r="K379">
        <v>-2.2603999999999999E-2</v>
      </c>
      <c r="L379">
        <v>0</v>
      </c>
      <c r="M379">
        <v>2.2603999999999999E-2</v>
      </c>
      <c r="N379">
        <v>5.5240600000000001E-2</v>
      </c>
      <c r="O379">
        <v>10</v>
      </c>
      <c r="P379">
        <v>31069</v>
      </c>
      <c r="Q379">
        <v>99</v>
      </c>
      <c r="R379">
        <v>7843.2610000000004</v>
      </c>
      <c r="S379">
        <v>7843.2610000000004</v>
      </c>
      <c r="T379">
        <v>6.17</v>
      </c>
    </row>
    <row r="380" spans="1:20">
      <c r="A380" t="s">
        <v>53</v>
      </c>
      <c r="B380" t="s">
        <v>45</v>
      </c>
      <c r="C380" t="s">
        <v>11</v>
      </c>
      <c r="D380">
        <v>2011</v>
      </c>
      <c r="E380">
        <v>24</v>
      </c>
      <c r="F380">
        <v>2.372935</v>
      </c>
      <c r="G380">
        <v>2.372935</v>
      </c>
      <c r="H380">
        <v>69.794899999999998</v>
      </c>
      <c r="I380">
        <v>3.4032899999999998E-2</v>
      </c>
      <c r="J380">
        <v>-4.3614899999999998E-2</v>
      </c>
      <c r="K380">
        <v>-1.7846899999999999E-2</v>
      </c>
      <c r="L380">
        <v>0</v>
      </c>
      <c r="M380">
        <v>1.7846899999999999E-2</v>
      </c>
      <c r="N380">
        <v>4.3614899999999998E-2</v>
      </c>
      <c r="O380">
        <v>9.83</v>
      </c>
      <c r="P380">
        <v>48516</v>
      </c>
      <c r="Q380">
        <v>99</v>
      </c>
      <c r="R380">
        <v>11711.63</v>
      </c>
      <c r="S380">
        <v>11711.63</v>
      </c>
      <c r="T380">
        <v>6.34</v>
      </c>
    </row>
    <row r="381" spans="1:20">
      <c r="A381" t="s">
        <v>54</v>
      </c>
      <c r="B381" t="s">
        <v>45</v>
      </c>
      <c r="C381" t="s">
        <v>11</v>
      </c>
      <c r="D381">
        <v>2011</v>
      </c>
      <c r="E381">
        <v>24</v>
      </c>
      <c r="F381">
        <v>2.4560279999999999</v>
      </c>
      <c r="G381">
        <v>2.4560279999999999</v>
      </c>
      <c r="H381">
        <v>69.793300000000002</v>
      </c>
      <c r="I381">
        <v>5.8664899999999999E-2</v>
      </c>
      <c r="J381">
        <v>-7.5182100000000002E-2</v>
      </c>
      <c r="K381">
        <v>-3.07639E-2</v>
      </c>
      <c r="L381">
        <v>0</v>
      </c>
      <c r="M381">
        <v>3.07639E-2</v>
      </c>
      <c r="N381">
        <v>7.5182100000000002E-2</v>
      </c>
      <c r="O381">
        <v>9.5399999999999991</v>
      </c>
      <c r="P381">
        <v>17447</v>
      </c>
      <c r="Q381">
        <v>99</v>
      </c>
      <c r="R381">
        <v>4491.6480000000001</v>
      </c>
      <c r="S381">
        <v>4491.6480000000001</v>
      </c>
      <c r="T381">
        <v>6.65</v>
      </c>
    </row>
    <row r="382" spans="1:20">
      <c r="A382" t="s">
        <v>55</v>
      </c>
      <c r="B382" t="s">
        <v>45</v>
      </c>
      <c r="C382" t="s">
        <v>11</v>
      </c>
      <c r="D382">
        <v>2011</v>
      </c>
      <c r="E382">
        <v>24</v>
      </c>
      <c r="F382">
        <v>2.307029</v>
      </c>
      <c r="G382">
        <v>2.307029</v>
      </c>
      <c r="H382">
        <v>69.795900000000003</v>
      </c>
      <c r="I382">
        <v>4.1597200000000001E-2</v>
      </c>
      <c r="J382">
        <v>-5.3308899999999999E-2</v>
      </c>
      <c r="K382">
        <v>-2.1813599999999999E-2</v>
      </c>
      <c r="L382">
        <v>0</v>
      </c>
      <c r="M382">
        <v>2.1813599999999999E-2</v>
      </c>
      <c r="N382">
        <v>5.3308899999999999E-2</v>
      </c>
      <c r="O382">
        <v>10</v>
      </c>
      <c r="P382">
        <v>31069</v>
      </c>
      <c r="Q382">
        <v>99</v>
      </c>
      <c r="R382">
        <v>7167.7079999999996</v>
      </c>
      <c r="S382">
        <v>7167.7079999999996</v>
      </c>
      <c r="T382">
        <v>6.17</v>
      </c>
    </row>
    <row r="383" spans="1:20">
      <c r="A383" t="s">
        <v>53</v>
      </c>
      <c r="B383" t="s">
        <v>46</v>
      </c>
      <c r="C383" t="s">
        <v>11</v>
      </c>
      <c r="D383">
        <v>2011</v>
      </c>
      <c r="E383">
        <v>1</v>
      </c>
      <c r="F383">
        <v>2.135777</v>
      </c>
      <c r="G383">
        <v>2.135777</v>
      </c>
      <c r="H383">
        <v>69.337199999999996</v>
      </c>
      <c r="I383">
        <v>5.9912699999999999E-2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9.83</v>
      </c>
      <c r="P383">
        <v>48516</v>
      </c>
      <c r="Q383">
        <v>99</v>
      </c>
      <c r="R383">
        <v>10541.14</v>
      </c>
      <c r="S383">
        <v>10541.14</v>
      </c>
      <c r="T383">
        <v>6.34</v>
      </c>
    </row>
    <row r="384" spans="1:20">
      <c r="A384" t="s">
        <v>54</v>
      </c>
      <c r="B384" t="s">
        <v>46</v>
      </c>
      <c r="C384" t="s">
        <v>11</v>
      </c>
      <c r="D384">
        <v>2011</v>
      </c>
      <c r="E384">
        <v>1</v>
      </c>
      <c r="F384">
        <v>2.0545300000000002</v>
      </c>
      <c r="G384">
        <v>2.0545300000000002</v>
      </c>
      <c r="H384">
        <v>69.199799999999996</v>
      </c>
      <c r="I384">
        <v>6.5753699999999998E-2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9.5399999999999991</v>
      </c>
      <c r="P384">
        <v>17447</v>
      </c>
      <c r="Q384">
        <v>99</v>
      </c>
      <c r="R384">
        <v>3757.3780000000002</v>
      </c>
      <c r="S384">
        <v>3757.3780000000002</v>
      </c>
      <c r="T384">
        <v>6.65</v>
      </c>
    </row>
    <row r="385" spans="1:20">
      <c r="A385" t="s">
        <v>55</v>
      </c>
      <c r="B385" t="s">
        <v>46</v>
      </c>
      <c r="C385" t="s">
        <v>11</v>
      </c>
      <c r="D385">
        <v>2011</v>
      </c>
      <c r="E385">
        <v>1</v>
      </c>
      <c r="F385">
        <v>2.180374</v>
      </c>
      <c r="G385">
        <v>2.180374</v>
      </c>
      <c r="H385">
        <v>69.418199999999999</v>
      </c>
      <c r="I385">
        <v>8.6984900000000004E-2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10</v>
      </c>
      <c r="P385">
        <v>31069</v>
      </c>
      <c r="Q385">
        <v>99</v>
      </c>
      <c r="R385">
        <v>6774.2049999999999</v>
      </c>
      <c r="S385">
        <v>6774.2049999999999</v>
      </c>
      <c r="T385">
        <v>6.17</v>
      </c>
    </row>
    <row r="386" spans="1:20">
      <c r="A386" t="s">
        <v>53</v>
      </c>
      <c r="B386" t="s">
        <v>46</v>
      </c>
      <c r="C386" t="s">
        <v>11</v>
      </c>
      <c r="D386">
        <v>2011</v>
      </c>
      <c r="E386">
        <v>2</v>
      </c>
      <c r="F386">
        <v>2.0831550000000001</v>
      </c>
      <c r="G386">
        <v>2.0831550000000001</v>
      </c>
      <c r="H386">
        <v>68.738600000000005</v>
      </c>
      <c r="I386">
        <v>6.3216999999999995E-2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9.83</v>
      </c>
      <c r="P386">
        <v>48516</v>
      </c>
      <c r="Q386">
        <v>99</v>
      </c>
      <c r="R386">
        <v>10281.42</v>
      </c>
      <c r="S386">
        <v>10281.42</v>
      </c>
      <c r="T386">
        <v>6.34</v>
      </c>
    </row>
    <row r="387" spans="1:20">
      <c r="A387" t="s">
        <v>54</v>
      </c>
      <c r="B387" t="s">
        <v>46</v>
      </c>
      <c r="C387" t="s">
        <v>11</v>
      </c>
      <c r="D387">
        <v>2011</v>
      </c>
      <c r="E387">
        <v>2</v>
      </c>
      <c r="F387">
        <v>1.9982230000000001</v>
      </c>
      <c r="G387">
        <v>1.9982230000000001</v>
      </c>
      <c r="H387">
        <v>68.596500000000006</v>
      </c>
      <c r="I387">
        <v>7.5135999999999994E-2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9.5399999999999991</v>
      </c>
      <c r="P387">
        <v>17447</v>
      </c>
      <c r="Q387">
        <v>99</v>
      </c>
      <c r="R387">
        <v>3654.402</v>
      </c>
      <c r="S387">
        <v>3654.402</v>
      </c>
      <c r="T387">
        <v>6.65</v>
      </c>
    </row>
    <row r="388" spans="1:20">
      <c r="A388" t="s">
        <v>55</v>
      </c>
      <c r="B388" t="s">
        <v>46</v>
      </c>
      <c r="C388" t="s">
        <v>11</v>
      </c>
      <c r="D388">
        <v>2011</v>
      </c>
      <c r="E388">
        <v>2</v>
      </c>
      <c r="F388">
        <v>2.1304400000000001</v>
      </c>
      <c r="G388">
        <v>2.1304400000000001</v>
      </c>
      <c r="H388">
        <v>68.822400000000002</v>
      </c>
      <c r="I388">
        <v>9.0193999999999996E-2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10</v>
      </c>
      <c r="P388">
        <v>31069</v>
      </c>
      <c r="Q388">
        <v>99</v>
      </c>
      <c r="R388">
        <v>6619.0630000000001</v>
      </c>
      <c r="S388">
        <v>6619.0630000000001</v>
      </c>
      <c r="T388">
        <v>6.17</v>
      </c>
    </row>
    <row r="389" spans="1:20">
      <c r="A389" t="s">
        <v>53</v>
      </c>
      <c r="B389" t="s">
        <v>46</v>
      </c>
      <c r="C389" t="s">
        <v>11</v>
      </c>
      <c r="D389">
        <v>2011</v>
      </c>
      <c r="E389">
        <v>3</v>
      </c>
      <c r="F389">
        <v>1.984111</v>
      </c>
      <c r="G389">
        <v>1.984111</v>
      </c>
      <c r="H389">
        <v>68.373099999999994</v>
      </c>
      <c r="I389">
        <v>6.0407000000000002E-2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9.83</v>
      </c>
      <c r="P389">
        <v>48516</v>
      </c>
      <c r="Q389">
        <v>99</v>
      </c>
      <c r="R389">
        <v>9792.5859999999993</v>
      </c>
      <c r="S389">
        <v>9792.5859999999993</v>
      </c>
      <c r="T389">
        <v>6.34</v>
      </c>
    </row>
    <row r="390" spans="1:20">
      <c r="A390" t="s">
        <v>54</v>
      </c>
      <c r="B390" t="s">
        <v>46</v>
      </c>
      <c r="C390" t="s">
        <v>11</v>
      </c>
      <c r="D390">
        <v>2011</v>
      </c>
      <c r="E390">
        <v>3</v>
      </c>
      <c r="F390">
        <v>1.9002349999999999</v>
      </c>
      <c r="G390">
        <v>1.9002349999999999</v>
      </c>
      <c r="H390">
        <v>68.257800000000003</v>
      </c>
      <c r="I390">
        <v>7.4465699999999996E-2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9.5399999999999991</v>
      </c>
      <c r="P390">
        <v>17447</v>
      </c>
      <c r="Q390">
        <v>99</v>
      </c>
      <c r="R390">
        <v>3475.1990000000001</v>
      </c>
      <c r="S390">
        <v>3475.1990000000001</v>
      </c>
      <c r="T390">
        <v>6.65</v>
      </c>
    </row>
    <row r="391" spans="1:20">
      <c r="A391" t="s">
        <v>55</v>
      </c>
      <c r="B391" t="s">
        <v>46</v>
      </c>
      <c r="C391" t="s">
        <v>11</v>
      </c>
      <c r="D391">
        <v>2011</v>
      </c>
      <c r="E391">
        <v>3</v>
      </c>
      <c r="F391">
        <v>2.0311340000000002</v>
      </c>
      <c r="G391">
        <v>2.0311340000000002</v>
      </c>
      <c r="H391">
        <v>68.441100000000006</v>
      </c>
      <c r="I391">
        <v>8.5394100000000001E-2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10</v>
      </c>
      <c r="P391">
        <v>31069</v>
      </c>
      <c r="Q391">
        <v>99</v>
      </c>
      <c r="R391">
        <v>6310.53</v>
      </c>
      <c r="S391">
        <v>6310.53</v>
      </c>
      <c r="T391">
        <v>6.17</v>
      </c>
    </row>
    <row r="392" spans="1:20">
      <c r="A392" t="s">
        <v>53</v>
      </c>
      <c r="B392" t="s">
        <v>46</v>
      </c>
      <c r="C392" t="s">
        <v>11</v>
      </c>
      <c r="D392">
        <v>2011</v>
      </c>
      <c r="E392">
        <v>4</v>
      </c>
      <c r="F392">
        <v>1.9437930000000001</v>
      </c>
      <c r="G392">
        <v>1.9437930000000001</v>
      </c>
      <c r="H392">
        <v>68.366299999999995</v>
      </c>
      <c r="I392">
        <v>3.7552700000000001E-2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9.83</v>
      </c>
      <c r="P392">
        <v>48516</v>
      </c>
      <c r="Q392">
        <v>99</v>
      </c>
      <c r="R392">
        <v>9593.5969999999998</v>
      </c>
      <c r="S392">
        <v>9593.5969999999998</v>
      </c>
      <c r="T392">
        <v>6.34</v>
      </c>
    </row>
    <row r="393" spans="1:20">
      <c r="A393" t="s">
        <v>54</v>
      </c>
      <c r="B393" t="s">
        <v>46</v>
      </c>
      <c r="C393" t="s">
        <v>11</v>
      </c>
      <c r="D393">
        <v>2011</v>
      </c>
      <c r="E393">
        <v>4</v>
      </c>
      <c r="F393">
        <v>1.858924</v>
      </c>
      <c r="G393">
        <v>1.858924</v>
      </c>
      <c r="H393">
        <v>68.254800000000003</v>
      </c>
      <c r="I393">
        <v>7.4673600000000007E-2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9.5399999999999991</v>
      </c>
      <c r="P393">
        <v>17447</v>
      </c>
      <c r="Q393">
        <v>99</v>
      </c>
      <c r="R393">
        <v>3399.6489999999999</v>
      </c>
      <c r="S393">
        <v>3399.6489999999999</v>
      </c>
      <c r="T393">
        <v>6.65</v>
      </c>
    </row>
    <row r="394" spans="1:20">
      <c r="A394" t="s">
        <v>55</v>
      </c>
      <c r="B394" t="s">
        <v>46</v>
      </c>
      <c r="C394" t="s">
        <v>11</v>
      </c>
      <c r="D394">
        <v>2011</v>
      </c>
      <c r="E394">
        <v>4</v>
      </c>
      <c r="F394">
        <v>1.991657</v>
      </c>
      <c r="G394">
        <v>1.991657</v>
      </c>
      <c r="H394">
        <v>68.432100000000005</v>
      </c>
      <c r="I394">
        <v>4.0313399999999999E-2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10</v>
      </c>
      <c r="P394">
        <v>31069</v>
      </c>
      <c r="Q394">
        <v>99</v>
      </c>
      <c r="R394">
        <v>6187.8779999999997</v>
      </c>
      <c r="S394">
        <v>6187.8779999999997</v>
      </c>
      <c r="T394">
        <v>6.17</v>
      </c>
    </row>
    <row r="395" spans="1:20">
      <c r="A395" t="s">
        <v>53</v>
      </c>
      <c r="B395" t="s">
        <v>46</v>
      </c>
      <c r="C395" t="s">
        <v>11</v>
      </c>
      <c r="D395">
        <v>2011</v>
      </c>
      <c r="E395">
        <v>5</v>
      </c>
      <c r="F395">
        <v>1.9258040000000001</v>
      </c>
      <c r="G395">
        <v>1.9258040000000001</v>
      </c>
      <c r="H395">
        <v>68.088300000000004</v>
      </c>
      <c r="I395">
        <v>5.7327799999999998E-2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9.83</v>
      </c>
      <c r="P395">
        <v>48516</v>
      </c>
      <c r="Q395">
        <v>99</v>
      </c>
      <c r="R395">
        <v>9504.8130000000001</v>
      </c>
      <c r="S395">
        <v>9504.8130000000001</v>
      </c>
      <c r="T395">
        <v>6.34</v>
      </c>
    </row>
    <row r="396" spans="1:20">
      <c r="A396" t="s">
        <v>54</v>
      </c>
      <c r="B396" t="s">
        <v>46</v>
      </c>
      <c r="C396" t="s">
        <v>11</v>
      </c>
      <c r="D396">
        <v>2011</v>
      </c>
      <c r="E396">
        <v>5</v>
      </c>
      <c r="F396">
        <v>1.921489</v>
      </c>
      <c r="G396">
        <v>1.921489</v>
      </c>
      <c r="H396">
        <v>67.971800000000002</v>
      </c>
      <c r="I396">
        <v>5.3467899999999999E-2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9.5399999999999991</v>
      </c>
      <c r="P396">
        <v>17447</v>
      </c>
      <c r="Q396">
        <v>99</v>
      </c>
      <c r="R396">
        <v>3514.07</v>
      </c>
      <c r="S396">
        <v>3514.07</v>
      </c>
      <c r="T396">
        <v>6.65</v>
      </c>
    </row>
    <row r="397" spans="1:20">
      <c r="A397" t="s">
        <v>55</v>
      </c>
      <c r="B397" t="s">
        <v>46</v>
      </c>
      <c r="C397" t="s">
        <v>11</v>
      </c>
      <c r="D397">
        <v>2011</v>
      </c>
      <c r="E397">
        <v>5</v>
      </c>
      <c r="F397">
        <v>1.9201010000000001</v>
      </c>
      <c r="G397">
        <v>1.9201010000000001</v>
      </c>
      <c r="H397">
        <v>68.156899999999993</v>
      </c>
      <c r="I397">
        <v>8.5496699999999995E-2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10</v>
      </c>
      <c r="P397">
        <v>31069</v>
      </c>
      <c r="Q397">
        <v>99</v>
      </c>
      <c r="R397">
        <v>5965.5619999999999</v>
      </c>
      <c r="S397">
        <v>5965.5619999999999</v>
      </c>
      <c r="T397">
        <v>6.17</v>
      </c>
    </row>
    <row r="398" spans="1:20">
      <c r="A398" t="s">
        <v>53</v>
      </c>
      <c r="B398" t="s">
        <v>46</v>
      </c>
      <c r="C398" t="s">
        <v>11</v>
      </c>
      <c r="D398">
        <v>2011</v>
      </c>
      <c r="E398">
        <v>6</v>
      </c>
      <c r="F398">
        <v>2.0176340000000001</v>
      </c>
      <c r="G398">
        <v>2.0176340000000001</v>
      </c>
      <c r="H398">
        <v>68.054000000000002</v>
      </c>
      <c r="I398">
        <v>5.7246699999999998E-2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9.83</v>
      </c>
      <c r="P398">
        <v>48516</v>
      </c>
      <c r="Q398">
        <v>99</v>
      </c>
      <c r="R398">
        <v>9958.0380000000005</v>
      </c>
      <c r="S398">
        <v>9958.0380000000005</v>
      </c>
      <c r="T398">
        <v>6.34</v>
      </c>
    </row>
    <row r="399" spans="1:20">
      <c r="A399" t="s">
        <v>54</v>
      </c>
      <c r="B399" t="s">
        <v>46</v>
      </c>
      <c r="C399" t="s">
        <v>11</v>
      </c>
      <c r="D399">
        <v>2011</v>
      </c>
      <c r="E399">
        <v>6</v>
      </c>
      <c r="F399">
        <v>2.0304419999999999</v>
      </c>
      <c r="G399">
        <v>2.0304419999999999</v>
      </c>
      <c r="H399">
        <v>67.957300000000004</v>
      </c>
      <c r="I399">
        <v>5.3473600000000003E-2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9.5399999999999991</v>
      </c>
      <c r="P399">
        <v>17447</v>
      </c>
      <c r="Q399">
        <v>99</v>
      </c>
      <c r="R399">
        <v>3713.326</v>
      </c>
      <c r="S399">
        <v>3713.326</v>
      </c>
      <c r="T399">
        <v>6.65</v>
      </c>
    </row>
    <row r="400" spans="1:20">
      <c r="A400" t="s">
        <v>55</v>
      </c>
      <c r="B400" t="s">
        <v>46</v>
      </c>
      <c r="C400" t="s">
        <v>11</v>
      </c>
      <c r="D400">
        <v>2011</v>
      </c>
      <c r="E400">
        <v>6</v>
      </c>
      <c r="F400">
        <v>2.0001180000000001</v>
      </c>
      <c r="G400">
        <v>2.0001180000000001</v>
      </c>
      <c r="H400">
        <v>68.111099999999993</v>
      </c>
      <c r="I400">
        <v>8.5358100000000006E-2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10</v>
      </c>
      <c r="P400">
        <v>31069</v>
      </c>
      <c r="Q400">
        <v>99</v>
      </c>
      <c r="R400">
        <v>6214.1679999999997</v>
      </c>
      <c r="S400">
        <v>6214.1679999999997</v>
      </c>
      <c r="T400">
        <v>6.17</v>
      </c>
    </row>
    <row r="401" spans="1:20">
      <c r="A401" t="s">
        <v>53</v>
      </c>
      <c r="B401" t="s">
        <v>46</v>
      </c>
      <c r="C401" t="s">
        <v>11</v>
      </c>
      <c r="D401">
        <v>2011</v>
      </c>
      <c r="E401">
        <v>7</v>
      </c>
      <c r="F401">
        <v>2.3176830000000002</v>
      </c>
      <c r="G401">
        <v>2.3176830000000002</v>
      </c>
      <c r="H401">
        <v>68.647199999999998</v>
      </c>
      <c r="I401">
        <v>3.3837199999999998E-2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9.83</v>
      </c>
      <c r="P401">
        <v>48516</v>
      </c>
      <c r="Q401">
        <v>99</v>
      </c>
      <c r="R401">
        <v>11438.93</v>
      </c>
      <c r="S401">
        <v>11438.93</v>
      </c>
      <c r="T401">
        <v>6.34</v>
      </c>
    </row>
    <row r="402" spans="1:20">
      <c r="A402" t="s">
        <v>54</v>
      </c>
      <c r="B402" t="s">
        <v>46</v>
      </c>
      <c r="C402" t="s">
        <v>11</v>
      </c>
      <c r="D402">
        <v>2011</v>
      </c>
      <c r="E402">
        <v>7</v>
      </c>
      <c r="F402">
        <v>2.2704270000000002</v>
      </c>
      <c r="G402">
        <v>2.2704270000000002</v>
      </c>
      <c r="H402">
        <v>68.521000000000001</v>
      </c>
      <c r="I402">
        <v>5.3473399999999997E-2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9.5399999999999991</v>
      </c>
      <c r="P402">
        <v>17447</v>
      </c>
      <c r="Q402">
        <v>99</v>
      </c>
      <c r="R402">
        <v>4152.2160000000003</v>
      </c>
      <c r="S402">
        <v>4152.2160000000003</v>
      </c>
      <c r="T402">
        <v>6.65</v>
      </c>
    </row>
    <row r="403" spans="1:20">
      <c r="A403" t="s">
        <v>55</v>
      </c>
      <c r="B403" t="s">
        <v>46</v>
      </c>
      <c r="C403" t="s">
        <v>11</v>
      </c>
      <c r="D403">
        <v>2011</v>
      </c>
      <c r="E403">
        <v>7</v>
      </c>
      <c r="F403">
        <v>2.3388309999999999</v>
      </c>
      <c r="G403">
        <v>2.3388309999999999</v>
      </c>
      <c r="H403">
        <v>68.721699999999998</v>
      </c>
      <c r="I403">
        <v>4.3578199999999997E-2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10</v>
      </c>
      <c r="P403">
        <v>31069</v>
      </c>
      <c r="Q403">
        <v>99</v>
      </c>
      <c r="R403">
        <v>7266.5150000000003</v>
      </c>
      <c r="S403">
        <v>7266.5150000000003</v>
      </c>
      <c r="T403">
        <v>6.17</v>
      </c>
    </row>
    <row r="404" spans="1:20">
      <c r="A404" t="s">
        <v>53</v>
      </c>
      <c r="B404" t="s">
        <v>46</v>
      </c>
      <c r="C404" t="s">
        <v>11</v>
      </c>
      <c r="D404">
        <v>2011</v>
      </c>
      <c r="E404">
        <v>8</v>
      </c>
      <c r="F404">
        <v>2.8028979999999999</v>
      </c>
      <c r="G404">
        <v>2.8028979999999999</v>
      </c>
      <c r="H404">
        <v>71.945099999999996</v>
      </c>
      <c r="I404">
        <v>6.0067299999999997E-2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9.83</v>
      </c>
      <c r="P404">
        <v>48516</v>
      </c>
      <c r="Q404">
        <v>99</v>
      </c>
      <c r="R404">
        <v>13833.71</v>
      </c>
      <c r="S404">
        <v>13833.71</v>
      </c>
      <c r="T404">
        <v>6.34</v>
      </c>
    </row>
    <row r="405" spans="1:20">
      <c r="A405" t="s">
        <v>54</v>
      </c>
      <c r="B405" t="s">
        <v>46</v>
      </c>
      <c r="C405" t="s">
        <v>11</v>
      </c>
      <c r="D405">
        <v>2011</v>
      </c>
      <c r="E405">
        <v>8</v>
      </c>
      <c r="F405">
        <v>2.7242220000000001</v>
      </c>
      <c r="G405">
        <v>2.7242220000000001</v>
      </c>
      <c r="H405">
        <v>71.982500000000002</v>
      </c>
      <c r="I405">
        <v>7.3893E-2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9.5399999999999991</v>
      </c>
      <c r="P405">
        <v>17447</v>
      </c>
      <c r="Q405">
        <v>99</v>
      </c>
      <c r="R405">
        <v>4982.1279999999997</v>
      </c>
      <c r="S405">
        <v>4982.1279999999997</v>
      </c>
      <c r="T405">
        <v>6.65</v>
      </c>
    </row>
    <row r="406" spans="1:20">
      <c r="A406" t="s">
        <v>55</v>
      </c>
      <c r="B406" t="s">
        <v>46</v>
      </c>
      <c r="C406" t="s">
        <v>11</v>
      </c>
      <c r="D406">
        <v>2011</v>
      </c>
      <c r="E406">
        <v>8</v>
      </c>
      <c r="F406">
        <v>2.8428110000000002</v>
      </c>
      <c r="G406">
        <v>2.8428110000000002</v>
      </c>
      <c r="H406">
        <v>71.923100000000005</v>
      </c>
      <c r="I406">
        <v>8.4960499999999994E-2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10</v>
      </c>
      <c r="P406">
        <v>31069</v>
      </c>
      <c r="Q406">
        <v>99</v>
      </c>
      <c r="R406">
        <v>8832.3310000000001</v>
      </c>
      <c r="S406">
        <v>8832.3310000000001</v>
      </c>
      <c r="T406">
        <v>6.17</v>
      </c>
    </row>
    <row r="407" spans="1:20">
      <c r="A407" t="s">
        <v>53</v>
      </c>
      <c r="B407" t="s">
        <v>46</v>
      </c>
      <c r="C407" t="s">
        <v>11</v>
      </c>
      <c r="D407">
        <v>2011</v>
      </c>
      <c r="E407">
        <v>9</v>
      </c>
      <c r="F407">
        <v>3.8154029999999999</v>
      </c>
      <c r="G407">
        <v>3.8154029999999999</v>
      </c>
      <c r="H407">
        <v>75.554199999999994</v>
      </c>
      <c r="I407">
        <v>5.9808199999999999E-2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9.83</v>
      </c>
      <c r="P407">
        <v>48516</v>
      </c>
      <c r="Q407">
        <v>99</v>
      </c>
      <c r="R407">
        <v>18830.93</v>
      </c>
      <c r="S407">
        <v>18830.93</v>
      </c>
      <c r="T407">
        <v>6.34</v>
      </c>
    </row>
    <row r="408" spans="1:20">
      <c r="A408" t="s">
        <v>54</v>
      </c>
      <c r="B408" t="s">
        <v>46</v>
      </c>
      <c r="C408" t="s">
        <v>11</v>
      </c>
      <c r="D408">
        <v>2011</v>
      </c>
      <c r="E408">
        <v>9</v>
      </c>
      <c r="F408">
        <v>3.7273499999999999</v>
      </c>
      <c r="G408">
        <v>3.7273499999999999</v>
      </c>
      <c r="H408">
        <v>75.721599999999995</v>
      </c>
      <c r="I408">
        <v>7.33983E-2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9.5399999999999991</v>
      </c>
      <c r="P408">
        <v>17447</v>
      </c>
      <c r="Q408">
        <v>99</v>
      </c>
      <c r="R408">
        <v>6816.6750000000002</v>
      </c>
      <c r="S408">
        <v>6816.6750000000002</v>
      </c>
      <c r="T408">
        <v>6.65</v>
      </c>
    </row>
    <row r="409" spans="1:20">
      <c r="A409" t="s">
        <v>55</v>
      </c>
      <c r="B409" t="s">
        <v>46</v>
      </c>
      <c r="C409" t="s">
        <v>11</v>
      </c>
      <c r="D409">
        <v>2011</v>
      </c>
      <c r="E409">
        <v>9</v>
      </c>
      <c r="F409">
        <v>3.8570509999999998</v>
      </c>
      <c r="G409">
        <v>3.8570509999999998</v>
      </c>
      <c r="H409">
        <v>75.455500000000001</v>
      </c>
      <c r="I409">
        <v>8.4647E-2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10</v>
      </c>
      <c r="P409">
        <v>31069</v>
      </c>
      <c r="Q409">
        <v>99</v>
      </c>
      <c r="R409">
        <v>11983.47</v>
      </c>
      <c r="S409">
        <v>11983.47</v>
      </c>
      <c r="T409">
        <v>6.17</v>
      </c>
    </row>
    <row r="410" spans="1:20">
      <c r="A410" t="s">
        <v>53</v>
      </c>
      <c r="B410" t="s">
        <v>46</v>
      </c>
      <c r="C410" t="s">
        <v>11</v>
      </c>
      <c r="D410">
        <v>2011</v>
      </c>
      <c r="E410">
        <v>10</v>
      </c>
      <c r="F410">
        <v>4.8154690000000002</v>
      </c>
      <c r="G410">
        <v>4.8154690000000002</v>
      </c>
      <c r="H410">
        <v>80.241299999999995</v>
      </c>
      <c r="I410">
        <v>3.7510500000000002E-2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9.83</v>
      </c>
      <c r="P410">
        <v>48516</v>
      </c>
      <c r="Q410">
        <v>99</v>
      </c>
      <c r="R410">
        <v>23766.76</v>
      </c>
      <c r="S410">
        <v>23766.76</v>
      </c>
      <c r="T410">
        <v>6.34</v>
      </c>
    </row>
    <row r="411" spans="1:20">
      <c r="A411" t="s">
        <v>54</v>
      </c>
      <c r="B411" t="s">
        <v>46</v>
      </c>
      <c r="C411" t="s">
        <v>11</v>
      </c>
      <c r="D411">
        <v>2011</v>
      </c>
      <c r="E411">
        <v>10</v>
      </c>
      <c r="F411">
        <v>4.9516499999999999</v>
      </c>
      <c r="G411">
        <v>4.9516499999999999</v>
      </c>
      <c r="H411">
        <v>80.544600000000003</v>
      </c>
      <c r="I411">
        <v>7.3357500000000006E-2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9.5399999999999991</v>
      </c>
      <c r="P411">
        <v>17447</v>
      </c>
      <c r="Q411">
        <v>99</v>
      </c>
      <c r="R411">
        <v>9055.7060000000001</v>
      </c>
      <c r="S411">
        <v>9055.7060000000001</v>
      </c>
      <c r="T411">
        <v>6.65</v>
      </c>
    </row>
    <row r="412" spans="1:20">
      <c r="A412" t="s">
        <v>55</v>
      </c>
      <c r="B412" t="s">
        <v>46</v>
      </c>
      <c r="C412" t="s">
        <v>11</v>
      </c>
      <c r="D412">
        <v>2011</v>
      </c>
      <c r="E412">
        <v>10</v>
      </c>
      <c r="F412">
        <v>4.7033310000000004</v>
      </c>
      <c r="G412">
        <v>4.7033310000000004</v>
      </c>
      <c r="H412">
        <v>80.0625</v>
      </c>
      <c r="I412">
        <v>4.1047100000000003E-2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10</v>
      </c>
      <c r="P412">
        <v>31069</v>
      </c>
      <c r="Q412">
        <v>99</v>
      </c>
      <c r="R412">
        <v>14612.78</v>
      </c>
      <c r="S412">
        <v>14612.78</v>
      </c>
      <c r="T412">
        <v>6.17</v>
      </c>
    </row>
    <row r="413" spans="1:20">
      <c r="A413" t="s">
        <v>53</v>
      </c>
      <c r="B413" t="s">
        <v>46</v>
      </c>
      <c r="C413" t="s">
        <v>11</v>
      </c>
      <c r="D413">
        <v>2011</v>
      </c>
      <c r="E413">
        <v>11</v>
      </c>
      <c r="F413">
        <v>6.1343909999999999</v>
      </c>
      <c r="G413">
        <v>6.1343909999999999</v>
      </c>
      <c r="H413">
        <v>82.582999999999998</v>
      </c>
      <c r="I413">
        <v>3.5471200000000001E-2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9.83</v>
      </c>
      <c r="P413">
        <v>48516</v>
      </c>
      <c r="Q413">
        <v>99</v>
      </c>
      <c r="R413">
        <v>30276.31</v>
      </c>
      <c r="S413">
        <v>30276.31</v>
      </c>
      <c r="T413">
        <v>6.34</v>
      </c>
    </row>
    <row r="414" spans="1:20">
      <c r="A414" t="s">
        <v>54</v>
      </c>
      <c r="B414" t="s">
        <v>46</v>
      </c>
      <c r="C414" t="s">
        <v>11</v>
      </c>
      <c r="D414">
        <v>2011</v>
      </c>
      <c r="E414">
        <v>11</v>
      </c>
      <c r="F414">
        <v>6.3620260000000002</v>
      </c>
      <c r="G414">
        <v>6.3620260000000002</v>
      </c>
      <c r="H414">
        <v>82.956500000000005</v>
      </c>
      <c r="I414">
        <v>5.9002100000000002E-2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9.5399999999999991</v>
      </c>
      <c r="P414">
        <v>17447</v>
      </c>
      <c r="Q414">
        <v>99</v>
      </c>
      <c r="R414">
        <v>11635.04</v>
      </c>
      <c r="S414">
        <v>11635.04</v>
      </c>
      <c r="T414">
        <v>6.65</v>
      </c>
    </row>
    <row r="415" spans="1:20">
      <c r="A415" t="s">
        <v>55</v>
      </c>
      <c r="B415" t="s">
        <v>46</v>
      </c>
      <c r="C415" t="s">
        <v>11</v>
      </c>
      <c r="D415">
        <v>2011</v>
      </c>
      <c r="E415">
        <v>11</v>
      </c>
      <c r="F415">
        <v>5.9554739999999997</v>
      </c>
      <c r="G415">
        <v>5.9554739999999997</v>
      </c>
      <c r="H415">
        <v>82.362899999999996</v>
      </c>
      <c r="I415">
        <v>4.4374499999999997E-2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10</v>
      </c>
      <c r="P415">
        <v>31069</v>
      </c>
      <c r="Q415">
        <v>99</v>
      </c>
      <c r="R415">
        <v>18503.060000000001</v>
      </c>
      <c r="S415">
        <v>18503.060000000001</v>
      </c>
      <c r="T415">
        <v>6.17</v>
      </c>
    </row>
    <row r="416" spans="1:20">
      <c r="A416" t="s">
        <v>53</v>
      </c>
      <c r="B416" t="s">
        <v>46</v>
      </c>
      <c r="C416" t="s">
        <v>11</v>
      </c>
      <c r="D416">
        <v>2011</v>
      </c>
      <c r="E416">
        <v>12</v>
      </c>
      <c r="F416">
        <v>6.5871789999999999</v>
      </c>
      <c r="G416">
        <v>6.5871789999999999</v>
      </c>
      <c r="H416">
        <v>83.9024</v>
      </c>
      <c r="I416">
        <v>5.18688E-2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9.83</v>
      </c>
      <c r="P416">
        <v>48516</v>
      </c>
      <c r="Q416">
        <v>99</v>
      </c>
      <c r="R416">
        <v>32511.040000000001</v>
      </c>
      <c r="S416">
        <v>32511.040000000001</v>
      </c>
      <c r="T416">
        <v>6.34</v>
      </c>
    </row>
    <row r="417" spans="1:20">
      <c r="A417" t="s">
        <v>54</v>
      </c>
      <c r="B417" t="s">
        <v>46</v>
      </c>
      <c r="C417" t="s">
        <v>11</v>
      </c>
      <c r="D417">
        <v>2011</v>
      </c>
      <c r="E417">
        <v>12</v>
      </c>
      <c r="F417">
        <v>7.1523139999999996</v>
      </c>
      <c r="G417">
        <v>7.1523139999999996</v>
      </c>
      <c r="H417">
        <v>84.2273</v>
      </c>
      <c r="I417">
        <v>0.1184134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9.5399999999999991</v>
      </c>
      <c r="P417">
        <v>17447</v>
      </c>
      <c r="Q417">
        <v>99</v>
      </c>
      <c r="R417">
        <v>13080.34</v>
      </c>
      <c r="S417">
        <v>13080.34</v>
      </c>
      <c r="T417">
        <v>6.65</v>
      </c>
    </row>
    <row r="418" spans="1:20">
      <c r="A418" t="s">
        <v>55</v>
      </c>
      <c r="B418" t="s">
        <v>46</v>
      </c>
      <c r="C418" t="s">
        <v>11</v>
      </c>
      <c r="D418">
        <v>2011</v>
      </c>
      <c r="E418">
        <v>12</v>
      </c>
      <c r="F418">
        <v>6.1814780000000003</v>
      </c>
      <c r="G418">
        <v>6.1814780000000003</v>
      </c>
      <c r="H418">
        <v>83.710899999999995</v>
      </c>
      <c r="I418">
        <v>4.3871800000000002E-2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10</v>
      </c>
      <c r="P418">
        <v>31069</v>
      </c>
      <c r="Q418">
        <v>99</v>
      </c>
      <c r="R418">
        <v>19205.23</v>
      </c>
      <c r="S418">
        <v>19205.23</v>
      </c>
      <c r="T418">
        <v>6.17</v>
      </c>
    </row>
    <row r="419" spans="1:20">
      <c r="A419" t="s">
        <v>53</v>
      </c>
      <c r="B419" t="s">
        <v>46</v>
      </c>
      <c r="C419" t="s">
        <v>11</v>
      </c>
      <c r="D419">
        <v>2011</v>
      </c>
      <c r="E419">
        <v>13</v>
      </c>
      <c r="F419">
        <v>6.636609</v>
      </c>
      <c r="G419">
        <v>6.636609</v>
      </c>
      <c r="H419">
        <v>85.223200000000006</v>
      </c>
      <c r="I419">
        <v>3.8291600000000002E-2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9.83</v>
      </c>
      <c r="P419">
        <v>48516</v>
      </c>
      <c r="Q419">
        <v>99</v>
      </c>
      <c r="R419">
        <v>32755.01</v>
      </c>
      <c r="S419">
        <v>32755.01</v>
      </c>
      <c r="T419">
        <v>6.34</v>
      </c>
    </row>
    <row r="420" spans="1:20">
      <c r="A420" t="s">
        <v>54</v>
      </c>
      <c r="B420" t="s">
        <v>46</v>
      </c>
      <c r="C420" t="s">
        <v>11</v>
      </c>
      <c r="D420">
        <v>2011</v>
      </c>
      <c r="E420">
        <v>13</v>
      </c>
      <c r="F420">
        <v>6.9611260000000001</v>
      </c>
      <c r="G420">
        <v>6.9611260000000001</v>
      </c>
      <c r="H420">
        <v>85.654499999999999</v>
      </c>
      <c r="I420">
        <v>6.7968799999999996E-2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9.5399999999999991</v>
      </c>
      <c r="P420">
        <v>17447</v>
      </c>
      <c r="Q420">
        <v>99</v>
      </c>
      <c r="R420">
        <v>12730.69</v>
      </c>
      <c r="S420">
        <v>12730.69</v>
      </c>
      <c r="T420">
        <v>6.65</v>
      </c>
    </row>
    <row r="421" spans="1:20">
      <c r="A421" t="s">
        <v>55</v>
      </c>
      <c r="B421" t="s">
        <v>46</v>
      </c>
      <c r="C421" t="s">
        <v>11</v>
      </c>
      <c r="D421">
        <v>2011</v>
      </c>
      <c r="E421">
        <v>13</v>
      </c>
      <c r="F421">
        <v>6.3909339999999997</v>
      </c>
      <c r="G421">
        <v>6.3909339999999997</v>
      </c>
      <c r="H421">
        <v>84.968999999999994</v>
      </c>
      <c r="I421">
        <v>4.5815799999999997E-2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10</v>
      </c>
      <c r="P421">
        <v>31069</v>
      </c>
      <c r="Q421">
        <v>99</v>
      </c>
      <c r="R421">
        <v>19855.990000000002</v>
      </c>
      <c r="S421">
        <v>19855.990000000002</v>
      </c>
      <c r="T421">
        <v>6.17</v>
      </c>
    </row>
    <row r="422" spans="1:20">
      <c r="A422" t="s">
        <v>53</v>
      </c>
      <c r="B422" t="s">
        <v>46</v>
      </c>
      <c r="C422" t="s">
        <v>11</v>
      </c>
      <c r="D422">
        <v>2011</v>
      </c>
      <c r="E422">
        <v>19</v>
      </c>
      <c r="F422">
        <v>4.5529380000000002</v>
      </c>
      <c r="G422">
        <v>4.5529380000000002</v>
      </c>
      <c r="H422">
        <v>76.136600000000001</v>
      </c>
      <c r="I422">
        <v>4.1403099999999998E-2</v>
      </c>
      <c r="J422">
        <v>-9.5625699999999994E-2</v>
      </c>
      <c r="K422">
        <v>-6.4277399999999998E-2</v>
      </c>
      <c r="L422">
        <v>-4.2565600000000002E-2</v>
      </c>
      <c r="M422">
        <v>-2.0853799999999999E-2</v>
      </c>
      <c r="N422">
        <v>1.04946E-2</v>
      </c>
      <c r="O422">
        <v>9.83</v>
      </c>
      <c r="P422">
        <v>48516</v>
      </c>
      <c r="Q422">
        <v>99</v>
      </c>
      <c r="R422">
        <v>22471.040000000001</v>
      </c>
      <c r="S422">
        <v>22471.040000000001</v>
      </c>
      <c r="T422">
        <v>6.34</v>
      </c>
    </row>
    <row r="423" spans="1:20">
      <c r="A423" t="s">
        <v>54</v>
      </c>
      <c r="B423" t="s">
        <v>46</v>
      </c>
      <c r="C423" t="s">
        <v>11</v>
      </c>
      <c r="D423">
        <v>2011</v>
      </c>
      <c r="E423">
        <v>19</v>
      </c>
      <c r="F423">
        <v>4.7622900000000001</v>
      </c>
      <c r="G423">
        <v>4.7622900000000001</v>
      </c>
      <c r="H423">
        <v>76.323400000000007</v>
      </c>
      <c r="I423">
        <v>6.9786399999999998E-2</v>
      </c>
      <c r="J423">
        <v>-8.8811200000000007E-2</v>
      </c>
      <c r="K423">
        <v>-3.5972299999999999E-2</v>
      </c>
      <c r="L423">
        <v>6.2370000000000004E-4</v>
      </c>
      <c r="M423">
        <v>3.7219700000000001E-2</v>
      </c>
      <c r="N423">
        <v>9.0058600000000003E-2</v>
      </c>
      <c r="O423">
        <v>9.5399999999999991</v>
      </c>
      <c r="P423">
        <v>17447</v>
      </c>
      <c r="Q423">
        <v>99</v>
      </c>
      <c r="R423">
        <v>8709.3979999999992</v>
      </c>
      <c r="S423">
        <v>8709.3979999999992</v>
      </c>
      <c r="T423">
        <v>6.65</v>
      </c>
    </row>
    <row r="424" spans="1:20">
      <c r="A424" t="s">
        <v>55</v>
      </c>
      <c r="B424" t="s">
        <v>46</v>
      </c>
      <c r="C424" t="s">
        <v>11</v>
      </c>
      <c r="D424">
        <v>2011</v>
      </c>
      <c r="E424">
        <v>19</v>
      </c>
      <c r="F424">
        <v>4.3932399999999996</v>
      </c>
      <c r="G424">
        <v>4.3932399999999996</v>
      </c>
      <c r="H424">
        <v>76.026499999999999</v>
      </c>
      <c r="I424">
        <v>5.13669E-2</v>
      </c>
      <c r="J424">
        <v>-0.133854</v>
      </c>
      <c r="K424">
        <v>-9.4961500000000004E-2</v>
      </c>
      <c r="L424">
        <v>-6.8024600000000005E-2</v>
      </c>
      <c r="M424">
        <v>-4.1087800000000001E-2</v>
      </c>
      <c r="N424">
        <v>-2.1952999999999999E-3</v>
      </c>
      <c r="O424">
        <v>10</v>
      </c>
      <c r="P424">
        <v>31069</v>
      </c>
      <c r="Q424">
        <v>99</v>
      </c>
      <c r="R424">
        <v>13649.36</v>
      </c>
      <c r="S424">
        <v>13649.36</v>
      </c>
      <c r="T424">
        <v>6.17</v>
      </c>
    </row>
    <row r="425" spans="1:20">
      <c r="A425" t="s">
        <v>53</v>
      </c>
      <c r="B425" t="s">
        <v>46</v>
      </c>
      <c r="C425" t="s">
        <v>11</v>
      </c>
      <c r="D425">
        <v>2011</v>
      </c>
      <c r="E425">
        <v>20</v>
      </c>
      <c r="F425">
        <v>3.8411819999999999</v>
      </c>
      <c r="G425">
        <v>3.8411819999999999</v>
      </c>
      <c r="H425">
        <v>73.556200000000004</v>
      </c>
      <c r="I425">
        <v>4.0521700000000001E-2</v>
      </c>
      <c r="J425">
        <v>-0.11198470000000001</v>
      </c>
      <c r="K425">
        <v>-8.1303700000000007E-2</v>
      </c>
      <c r="L425">
        <v>-6.0054099999999999E-2</v>
      </c>
      <c r="M425">
        <v>-3.8804499999999999E-2</v>
      </c>
      <c r="N425">
        <v>-8.1233999999999994E-3</v>
      </c>
      <c r="O425">
        <v>9.83</v>
      </c>
      <c r="P425">
        <v>48516</v>
      </c>
      <c r="Q425">
        <v>99</v>
      </c>
      <c r="R425">
        <v>18958.169999999998</v>
      </c>
      <c r="S425">
        <v>18958.169999999998</v>
      </c>
      <c r="T425">
        <v>6.34</v>
      </c>
    </row>
    <row r="426" spans="1:20">
      <c r="A426" t="s">
        <v>54</v>
      </c>
      <c r="B426" t="s">
        <v>46</v>
      </c>
      <c r="C426" t="s">
        <v>11</v>
      </c>
      <c r="D426">
        <v>2011</v>
      </c>
      <c r="E426">
        <v>20</v>
      </c>
      <c r="F426">
        <v>4.1207159999999998</v>
      </c>
      <c r="G426">
        <v>4.1207159999999998</v>
      </c>
      <c r="H426">
        <v>73.569800000000001</v>
      </c>
      <c r="I426">
        <v>6.7845299999999997E-2</v>
      </c>
      <c r="J426">
        <v>-0.11137039999999999</v>
      </c>
      <c r="K426">
        <v>-6.00013E-2</v>
      </c>
      <c r="L426">
        <v>-2.44231E-2</v>
      </c>
      <c r="M426">
        <v>1.1155E-2</v>
      </c>
      <c r="N426">
        <v>6.2524200000000002E-2</v>
      </c>
      <c r="O426">
        <v>9.5399999999999991</v>
      </c>
      <c r="P426">
        <v>17447</v>
      </c>
      <c r="Q426">
        <v>99</v>
      </c>
      <c r="R426">
        <v>7536.0730000000003</v>
      </c>
      <c r="S426">
        <v>7536.0730000000003</v>
      </c>
      <c r="T426">
        <v>6.65</v>
      </c>
    </row>
    <row r="427" spans="1:20">
      <c r="A427" t="s">
        <v>55</v>
      </c>
      <c r="B427" t="s">
        <v>46</v>
      </c>
      <c r="C427" t="s">
        <v>11</v>
      </c>
      <c r="D427">
        <v>2011</v>
      </c>
      <c r="E427">
        <v>20</v>
      </c>
      <c r="F427">
        <v>3.6379130000000002</v>
      </c>
      <c r="G427">
        <v>3.6379130000000002</v>
      </c>
      <c r="H427">
        <v>73.548100000000005</v>
      </c>
      <c r="I427">
        <v>5.0487299999999999E-2</v>
      </c>
      <c r="J427">
        <v>-0.1457601</v>
      </c>
      <c r="K427">
        <v>-0.10753359999999999</v>
      </c>
      <c r="L427">
        <v>-8.1058000000000005E-2</v>
      </c>
      <c r="M427">
        <v>-5.4582499999999999E-2</v>
      </c>
      <c r="N427">
        <v>-1.6355999999999999E-2</v>
      </c>
      <c r="O427">
        <v>10</v>
      </c>
      <c r="P427">
        <v>31069</v>
      </c>
      <c r="Q427">
        <v>99</v>
      </c>
      <c r="R427">
        <v>11302.63</v>
      </c>
      <c r="S427">
        <v>11302.63</v>
      </c>
      <c r="T427">
        <v>6.17</v>
      </c>
    </row>
    <row r="428" spans="1:20">
      <c r="A428" t="s">
        <v>53</v>
      </c>
      <c r="B428" t="s">
        <v>46</v>
      </c>
      <c r="C428" t="s">
        <v>11</v>
      </c>
      <c r="D428">
        <v>2011</v>
      </c>
      <c r="E428">
        <v>21</v>
      </c>
      <c r="F428">
        <v>3.341872</v>
      </c>
      <c r="G428">
        <v>3.341872</v>
      </c>
      <c r="H428">
        <v>71.844099999999997</v>
      </c>
      <c r="I428">
        <v>3.4837199999999999E-2</v>
      </c>
      <c r="J428">
        <v>-4.4645700000000003E-2</v>
      </c>
      <c r="K428">
        <v>-1.8268699999999999E-2</v>
      </c>
      <c r="L428">
        <v>0</v>
      </c>
      <c r="M428">
        <v>1.8268699999999999E-2</v>
      </c>
      <c r="N428">
        <v>4.4645700000000003E-2</v>
      </c>
      <c r="O428">
        <v>9.83</v>
      </c>
      <c r="P428">
        <v>48516</v>
      </c>
      <c r="Q428">
        <v>99</v>
      </c>
      <c r="R428">
        <v>16493.82</v>
      </c>
      <c r="S428">
        <v>16493.82</v>
      </c>
      <c r="T428">
        <v>6.34</v>
      </c>
    </row>
    <row r="429" spans="1:20">
      <c r="A429" t="s">
        <v>54</v>
      </c>
      <c r="B429" t="s">
        <v>46</v>
      </c>
      <c r="C429" t="s">
        <v>11</v>
      </c>
      <c r="D429">
        <v>2011</v>
      </c>
      <c r="E429">
        <v>21</v>
      </c>
      <c r="F429">
        <v>3.528559</v>
      </c>
      <c r="G429">
        <v>3.528559</v>
      </c>
      <c r="H429">
        <v>71.864199999999997</v>
      </c>
      <c r="I429">
        <v>5.8968899999999998E-2</v>
      </c>
      <c r="J429">
        <v>-7.5571600000000003E-2</v>
      </c>
      <c r="K429">
        <v>-3.0923300000000001E-2</v>
      </c>
      <c r="L429">
        <v>0</v>
      </c>
      <c r="M429">
        <v>3.0923300000000001E-2</v>
      </c>
      <c r="N429">
        <v>7.5571600000000003E-2</v>
      </c>
      <c r="O429">
        <v>9.5399999999999991</v>
      </c>
      <c r="P429">
        <v>17447</v>
      </c>
      <c r="Q429">
        <v>99</v>
      </c>
      <c r="R429">
        <v>6453.1210000000001</v>
      </c>
      <c r="S429">
        <v>6453.1210000000001</v>
      </c>
      <c r="T429">
        <v>6.65</v>
      </c>
    </row>
    <row r="430" spans="1:20">
      <c r="A430" t="s">
        <v>55</v>
      </c>
      <c r="B430" t="s">
        <v>46</v>
      </c>
      <c r="C430" t="s">
        <v>11</v>
      </c>
      <c r="D430">
        <v>2011</v>
      </c>
      <c r="E430">
        <v>21</v>
      </c>
      <c r="F430">
        <v>3.2026599999999998</v>
      </c>
      <c r="G430">
        <v>3.2026599999999998</v>
      </c>
      <c r="H430">
        <v>71.832300000000004</v>
      </c>
      <c r="I430">
        <v>4.3102799999999997E-2</v>
      </c>
      <c r="J430">
        <v>-5.52384E-2</v>
      </c>
      <c r="K430">
        <v>-2.2603100000000001E-2</v>
      </c>
      <c r="L430">
        <v>0</v>
      </c>
      <c r="M430">
        <v>2.2603100000000001E-2</v>
      </c>
      <c r="N430">
        <v>5.52384E-2</v>
      </c>
      <c r="O430">
        <v>10</v>
      </c>
      <c r="P430">
        <v>31069</v>
      </c>
      <c r="Q430">
        <v>99</v>
      </c>
      <c r="R430">
        <v>9950.3449999999993</v>
      </c>
      <c r="S430">
        <v>9950.3449999999993</v>
      </c>
      <c r="T430">
        <v>6.17</v>
      </c>
    </row>
    <row r="431" spans="1:20">
      <c r="A431" t="s">
        <v>53</v>
      </c>
      <c r="B431" t="s">
        <v>46</v>
      </c>
      <c r="C431" t="s">
        <v>11</v>
      </c>
      <c r="D431">
        <v>2011</v>
      </c>
      <c r="E431">
        <v>22</v>
      </c>
      <c r="F431">
        <v>2.9234290000000001</v>
      </c>
      <c r="G431">
        <v>2.9234290000000001</v>
      </c>
      <c r="H431">
        <v>70.671300000000002</v>
      </c>
      <c r="I431">
        <v>3.5493299999999998E-2</v>
      </c>
      <c r="J431">
        <v>-4.5486499999999999E-2</v>
      </c>
      <c r="K431">
        <v>-1.8612699999999999E-2</v>
      </c>
      <c r="L431">
        <v>0</v>
      </c>
      <c r="M431">
        <v>1.8612699999999999E-2</v>
      </c>
      <c r="N431">
        <v>4.5486499999999999E-2</v>
      </c>
      <c r="O431">
        <v>9.83</v>
      </c>
      <c r="P431">
        <v>48516</v>
      </c>
      <c r="Q431">
        <v>99</v>
      </c>
      <c r="R431">
        <v>14428.6</v>
      </c>
      <c r="S431">
        <v>14428.6</v>
      </c>
      <c r="T431">
        <v>6.34</v>
      </c>
    </row>
    <row r="432" spans="1:20">
      <c r="A432" t="s">
        <v>54</v>
      </c>
      <c r="B432" t="s">
        <v>46</v>
      </c>
      <c r="C432" t="s">
        <v>11</v>
      </c>
      <c r="D432">
        <v>2011</v>
      </c>
      <c r="E432">
        <v>22</v>
      </c>
      <c r="F432">
        <v>3.093683</v>
      </c>
      <c r="G432">
        <v>3.093683</v>
      </c>
      <c r="H432">
        <v>70.573599999999999</v>
      </c>
      <c r="I432">
        <v>5.7890999999999998E-2</v>
      </c>
      <c r="J432">
        <v>-7.4190300000000001E-2</v>
      </c>
      <c r="K432">
        <v>-3.0358099999999999E-2</v>
      </c>
      <c r="L432">
        <v>0</v>
      </c>
      <c r="M432">
        <v>3.0358099999999999E-2</v>
      </c>
      <c r="N432">
        <v>7.4190300000000001E-2</v>
      </c>
      <c r="O432">
        <v>9.5399999999999991</v>
      </c>
      <c r="P432">
        <v>17447</v>
      </c>
      <c r="Q432">
        <v>99</v>
      </c>
      <c r="R432">
        <v>5657.8069999999998</v>
      </c>
      <c r="S432">
        <v>5657.8069999999998</v>
      </c>
      <c r="T432">
        <v>6.65</v>
      </c>
    </row>
    <row r="433" spans="1:20">
      <c r="A433" t="s">
        <v>55</v>
      </c>
      <c r="B433" t="s">
        <v>46</v>
      </c>
      <c r="C433" t="s">
        <v>11</v>
      </c>
      <c r="D433">
        <v>2011</v>
      </c>
      <c r="E433">
        <v>22</v>
      </c>
      <c r="F433">
        <v>2.7970259999999998</v>
      </c>
      <c r="G433">
        <v>2.7970259999999998</v>
      </c>
      <c r="H433">
        <v>70.728899999999996</v>
      </c>
      <c r="I433">
        <v>4.49243E-2</v>
      </c>
      <c r="J433">
        <v>-5.75728E-2</v>
      </c>
      <c r="K433">
        <v>-2.3558300000000001E-2</v>
      </c>
      <c r="L433">
        <v>0</v>
      </c>
      <c r="M433">
        <v>2.3558300000000001E-2</v>
      </c>
      <c r="N433">
        <v>5.75728E-2</v>
      </c>
      <c r="O433">
        <v>10</v>
      </c>
      <c r="P433">
        <v>31069</v>
      </c>
      <c r="Q433">
        <v>99</v>
      </c>
      <c r="R433">
        <v>8690.0810000000001</v>
      </c>
      <c r="S433">
        <v>8690.0810000000001</v>
      </c>
      <c r="T433">
        <v>6.17</v>
      </c>
    </row>
    <row r="434" spans="1:20">
      <c r="A434" t="s">
        <v>53</v>
      </c>
      <c r="B434" t="s">
        <v>46</v>
      </c>
      <c r="C434" t="s">
        <v>11</v>
      </c>
      <c r="D434">
        <v>2011</v>
      </c>
      <c r="E434">
        <v>23</v>
      </c>
      <c r="F434">
        <v>2.4834770000000002</v>
      </c>
      <c r="G434">
        <v>2.4834770000000002</v>
      </c>
      <c r="H434">
        <v>69.560699999999997</v>
      </c>
      <c r="I434">
        <v>3.3156900000000003E-2</v>
      </c>
      <c r="J434">
        <v>-4.2492299999999997E-2</v>
      </c>
      <c r="K434">
        <v>-1.73875E-2</v>
      </c>
      <c r="L434">
        <v>0</v>
      </c>
      <c r="M434">
        <v>1.73875E-2</v>
      </c>
      <c r="N434">
        <v>4.2492299999999997E-2</v>
      </c>
      <c r="O434">
        <v>9.83</v>
      </c>
      <c r="P434">
        <v>48516</v>
      </c>
      <c r="Q434">
        <v>99</v>
      </c>
      <c r="R434">
        <v>12257.21</v>
      </c>
      <c r="S434">
        <v>12257.21</v>
      </c>
      <c r="T434">
        <v>6.34</v>
      </c>
    </row>
    <row r="435" spans="1:20">
      <c r="A435" t="s">
        <v>54</v>
      </c>
      <c r="B435" t="s">
        <v>46</v>
      </c>
      <c r="C435" t="s">
        <v>11</v>
      </c>
      <c r="D435">
        <v>2011</v>
      </c>
      <c r="E435">
        <v>23</v>
      </c>
      <c r="F435">
        <v>2.5766529999999999</v>
      </c>
      <c r="G435">
        <v>2.5766529999999999</v>
      </c>
      <c r="H435">
        <v>69.418000000000006</v>
      </c>
      <c r="I435">
        <v>5.61684E-2</v>
      </c>
      <c r="J435">
        <v>-7.1982699999999997E-2</v>
      </c>
      <c r="K435">
        <v>-2.94547E-2</v>
      </c>
      <c r="L435">
        <v>0</v>
      </c>
      <c r="M435">
        <v>2.94547E-2</v>
      </c>
      <c r="N435">
        <v>7.1982699999999997E-2</v>
      </c>
      <c r="O435">
        <v>9.5399999999999991</v>
      </c>
      <c r="P435">
        <v>17447</v>
      </c>
      <c r="Q435">
        <v>99</v>
      </c>
      <c r="R435">
        <v>4712.25</v>
      </c>
      <c r="S435">
        <v>4712.25</v>
      </c>
      <c r="T435">
        <v>6.65</v>
      </c>
    </row>
    <row r="436" spans="1:20">
      <c r="A436" t="s">
        <v>55</v>
      </c>
      <c r="B436" t="s">
        <v>46</v>
      </c>
      <c r="C436" t="s">
        <v>11</v>
      </c>
      <c r="D436">
        <v>2011</v>
      </c>
      <c r="E436">
        <v>23</v>
      </c>
      <c r="F436">
        <v>2.410364</v>
      </c>
      <c r="G436">
        <v>2.410364</v>
      </c>
      <c r="H436">
        <v>69.644800000000004</v>
      </c>
      <c r="I436">
        <v>4.1002999999999998E-2</v>
      </c>
      <c r="J436">
        <v>-5.2547400000000001E-2</v>
      </c>
      <c r="K436">
        <v>-2.1502E-2</v>
      </c>
      <c r="L436">
        <v>0</v>
      </c>
      <c r="M436">
        <v>2.1502E-2</v>
      </c>
      <c r="N436">
        <v>5.2547400000000001E-2</v>
      </c>
      <c r="O436">
        <v>10</v>
      </c>
      <c r="P436">
        <v>31069</v>
      </c>
      <c r="Q436">
        <v>99</v>
      </c>
      <c r="R436">
        <v>7488.7610000000004</v>
      </c>
      <c r="S436">
        <v>7488.7610000000004</v>
      </c>
      <c r="T436">
        <v>6.17</v>
      </c>
    </row>
    <row r="437" spans="1:20">
      <c r="A437" t="s">
        <v>53</v>
      </c>
      <c r="B437" t="s">
        <v>46</v>
      </c>
      <c r="C437" t="s">
        <v>11</v>
      </c>
      <c r="D437">
        <v>2011</v>
      </c>
      <c r="E437">
        <v>24</v>
      </c>
      <c r="F437">
        <v>2.2715900000000002</v>
      </c>
      <c r="G437">
        <v>2.2715900000000002</v>
      </c>
      <c r="H437">
        <v>68.954700000000003</v>
      </c>
      <c r="I437">
        <v>3.2860399999999998E-2</v>
      </c>
      <c r="J437">
        <v>-4.2112299999999998E-2</v>
      </c>
      <c r="K437">
        <v>-1.7232000000000001E-2</v>
      </c>
      <c r="L437">
        <v>0</v>
      </c>
      <c r="M437">
        <v>1.7232000000000001E-2</v>
      </c>
      <c r="N437">
        <v>4.2112299999999998E-2</v>
      </c>
      <c r="O437">
        <v>9.83</v>
      </c>
      <c r="P437">
        <v>48516</v>
      </c>
      <c r="Q437">
        <v>99</v>
      </c>
      <c r="R437">
        <v>11211.44</v>
      </c>
      <c r="S437">
        <v>11211.44</v>
      </c>
      <c r="T437">
        <v>6.34</v>
      </c>
    </row>
    <row r="438" spans="1:20">
      <c r="A438" t="s">
        <v>54</v>
      </c>
      <c r="B438" t="s">
        <v>46</v>
      </c>
      <c r="C438" t="s">
        <v>11</v>
      </c>
      <c r="D438">
        <v>2011</v>
      </c>
      <c r="E438">
        <v>24</v>
      </c>
      <c r="F438">
        <v>2.3480300000000001</v>
      </c>
      <c r="G438">
        <v>2.3480300000000001</v>
      </c>
      <c r="H438">
        <v>68.811599999999999</v>
      </c>
      <c r="I438">
        <v>5.5967500000000003E-2</v>
      </c>
      <c r="J438">
        <v>-7.1725200000000003E-2</v>
      </c>
      <c r="K438">
        <v>-2.9349400000000001E-2</v>
      </c>
      <c r="L438">
        <v>0</v>
      </c>
      <c r="M438">
        <v>2.9349400000000001E-2</v>
      </c>
      <c r="N438">
        <v>7.1725200000000003E-2</v>
      </c>
      <c r="O438">
        <v>9.5399999999999991</v>
      </c>
      <c r="P438">
        <v>17447</v>
      </c>
      <c r="Q438">
        <v>99</v>
      </c>
      <c r="R438">
        <v>4294.1379999999999</v>
      </c>
      <c r="S438">
        <v>4294.1379999999999</v>
      </c>
      <c r="T438">
        <v>6.65</v>
      </c>
    </row>
    <row r="439" spans="1:20">
      <c r="A439" t="s">
        <v>55</v>
      </c>
      <c r="B439" t="s">
        <v>46</v>
      </c>
      <c r="C439" t="s">
        <v>11</v>
      </c>
      <c r="D439">
        <v>2011</v>
      </c>
      <c r="E439">
        <v>24</v>
      </c>
      <c r="F439">
        <v>2.2105679999999999</v>
      </c>
      <c r="G439">
        <v>2.2105679999999999</v>
      </c>
      <c r="H439">
        <v>69.039100000000005</v>
      </c>
      <c r="I439">
        <v>4.0492199999999999E-2</v>
      </c>
      <c r="J439">
        <v>-5.1892800000000003E-2</v>
      </c>
      <c r="K439">
        <v>-2.1234099999999999E-2</v>
      </c>
      <c r="L439">
        <v>0</v>
      </c>
      <c r="M439">
        <v>2.1234099999999999E-2</v>
      </c>
      <c r="N439">
        <v>5.1892800000000003E-2</v>
      </c>
      <c r="O439">
        <v>10</v>
      </c>
      <c r="P439">
        <v>31069</v>
      </c>
      <c r="Q439">
        <v>99</v>
      </c>
      <c r="R439">
        <v>6868.0129999999999</v>
      </c>
      <c r="S439">
        <v>6868.0129999999999</v>
      </c>
      <c r="T439">
        <v>6.17</v>
      </c>
    </row>
    <row r="440" spans="1:20">
      <c r="A440" t="s">
        <v>53</v>
      </c>
      <c r="B440" t="s">
        <v>45</v>
      </c>
      <c r="C440" t="s">
        <v>10</v>
      </c>
      <c r="D440">
        <v>2011</v>
      </c>
      <c r="E440">
        <v>1</v>
      </c>
      <c r="F440">
        <v>1.9882660000000001</v>
      </c>
      <c r="G440">
        <v>1.9882660000000001</v>
      </c>
      <c r="H440">
        <v>69.597200000000001</v>
      </c>
      <c r="I440">
        <v>3.3640400000000001E-2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9.83</v>
      </c>
      <c r="P440">
        <v>48516</v>
      </c>
      <c r="Q440">
        <v>99</v>
      </c>
      <c r="R440">
        <v>9813.0939999999991</v>
      </c>
      <c r="S440">
        <v>9813.0939999999991</v>
      </c>
      <c r="T440">
        <v>6.34</v>
      </c>
    </row>
    <row r="441" spans="1:20">
      <c r="A441" t="s">
        <v>54</v>
      </c>
      <c r="B441" t="s">
        <v>45</v>
      </c>
      <c r="C441" t="s">
        <v>10</v>
      </c>
      <c r="D441">
        <v>2011</v>
      </c>
      <c r="E441">
        <v>1</v>
      </c>
      <c r="F441">
        <v>1.9869000000000001</v>
      </c>
      <c r="G441">
        <v>1.9869000000000001</v>
      </c>
      <c r="H441">
        <v>69.430199999999999</v>
      </c>
      <c r="I441">
        <v>5.35647E-2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9.5399999999999991</v>
      </c>
      <c r="P441">
        <v>17447</v>
      </c>
      <c r="Q441">
        <v>99</v>
      </c>
      <c r="R441">
        <v>3633.6950000000002</v>
      </c>
      <c r="S441">
        <v>3633.6950000000002</v>
      </c>
      <c r="T441">
        <v>6.65</v>
      </c>
    </row>
    <row r="442" spans="1:20">
      <c r="A442" t="s">
        <v>55</v>
      </c>
      <c r="B442" t="s">
        <v>45</v>
      </c>
      <c r="C442" t="s">
        <v>10</v>
      </c>
      <c r="D442">
        <v>2011</v>
      </c>
      <c r="E442">
        <v>1</v>
      </c>
      <c r="F442">
        <v>1.980321</v>
      </c>
      <c r="G442">
        <v>1.980321</v>
      </c>
      <c r="H442">
        <v>69.695599999999999</v>
      </c>
      <c r="I442">
        <v>4.31524E-2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10</v>
      </c>
      <c r="P442">
        <v>31069</v>
      </c>
      <c r="Q442">
        <v>99</v>
      </c>
      <c r="R442">
        <v>6152.66</v>
      </c>
      <c r="S442">
        <v>6152.66</v>
      </c>
      <c r="T442">
        <v>6.17</v>
      </c>
    </row>
    <row r="443" spans="1:20">
      <c r="A443" t="s">
        <v>53</v>
      </c>
      <c r="B443" t="s">
        <v>45</v>
      </c>
      <c r="C443" t="s">
        <v>10</v>
      </c>
      <c r="D443">
        <v>2011</v>
      </c>
      <c r="E443">
        <v>2</v>
      </c>
      <c r="F443">
        <v>1.9377489999999999</v>
      </c>
      <c r="G443">
        <v>1.9377489999999999</v>
      </c>
      <c r="H443">
        <v>69.413300000000007</v>
      </c>
      <c r="I443">
        <v>3.3984899999999998E-2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9.83</v>
      </c>
      <c r="P443">
        <v>48516</v>
      </c>
      <c r="Q443">
        <v>99</v>
      </c>
      <c r="R443">
        <v>9563.768</v>
      </c>
      <c r="S443">
        <v>9563.768</v>
      </c>
      <c r="T443">
        <v>6.34</v>
      </c>
    </row>
    <row r="444" spans="1:20">
      <c r="A444" t="s">
        <v>54</v>
      </c>
      <c r="B444" t="s">
        <v>45</v>
      </c>
      <c r="C444" t="s">
        <v>10</v>
      </c>
      <c r="D444">
        <v>2011</v>
      </c>
      <c r="E444">
        <v>2</v>
      </c>
      <c r="F444">
        <v>1.9160079999999999</v>
      </c>
      <c r="G444">
        <v>1.9160079999999999</v>
      </c>
      <c r="H444">
        <v>69.197599999999994</v>
      </c>
      <c r="I444">
        <v>5.4603400000000003E-2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9.5399999999999991</v>
      </c>
      <c r="P444">
        <v>17447</v>
      </c>
      <c r="Q444">
        <v>99</v>
      </c>
      <c r="R444">
        <v>3504.0450000000001</v>
      </c>
      <c r="S444">
        <v>3504.0450000000001</v>
      </c>
      <c r="T444">
        <v>6.65</v>
      </c>
    </row>
    <row r="445" spans="1:20">
      <c r="A445" t="s">
        <v>55</v>
      </c>
      <c r="B445" t="s">
        <v>45</v>
      </c>
      <c r="C445" t="s">
        <v>10</v>
      </c>
      <c r="D445">
        <v>2011</v>
      </c>
      <c r="E445">
        <v>2</v>
      </c>
      <c r="F445">
        <v>1.9435990000000001</v>
      </c>
      <c r="G445">
        <v>1.9435990000000001</v>
      </c>
      <c r="H445">
        <v>69.540499999999994</v>
      </c>
      <c r="I445">
        <v>4.3381200000000002E-2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10</v>
      </c>
      <c r="P445">
        <v>31069</v>
      </c>
      <c r="Q445">
        <v>99</v>
      </c>
      <c r="R445">
        <v>6038.5659999999998</v>
      </c>
      <c r="S445">
        <v>6038.5659999999998</v>
      </c>
      <c r="T445">
        <v>6.17</v>
      </c>
    </row>
    <row r="446" spans="1:20">
      <c r="A446" t="s">
        <v>53</v>
      </c>
      <c r="B446" t="s">
        <v>45</v>
      </c>
      <c r="C446" t="s">
        <v>10</v>
      </c>
      <c r="D446">
        <v>2011</v>
      </c>
      <c r="E446">
        <v>3</v>
      </c>
      <c r="F446">
        <v>1.844007</v>
      </c>
      <c r="G446">
        <v>1.844007</v>
      </c>
      <c r="H446">
        <v>69.403099999999995</v>
      </c>
      <c r="I446">
        <v>3.2907100000000002E-2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9.83</v>
      </c>
      <c r="P446">
        <v>48516</v>
      </c>
      <c r="Q446">
        <v>99</v>
      </c>
      <c r="R446">
        <v>9101.1039999999994</v>
      </c>
      <c r="S446">
        <v>9101.1039999999994</v>
      </c>
      <c r="T446">
        <v>6.34</v>
      </c>
    </row>
    <row r="447" spans="1:20">
      <c r="A447" t="s">
        <v>54</v>
      </c>
      <c r="B447" t="s">
        <v>45</v>
      </c>
      <c r="C447" t="s">
        <v>10</v>
      </c>
      <c r="D447">
        <v>2011</v>
      </c>
      <c r="E447">
        <v>3</v>
      </c>
      <c r="F447">
        <v>1.835315</v>
      </c>
      <c r="G447">
        <v>1.835315</v>
      </c>
      <c r="H447">
        <v>69.239500000000007</v>
      </c>
      <c r="I447">
        <v>5.4711500000000003E-2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9.5399999999999991</v>
      </c>
      <c r="P447">
        <v>17447</v>
      </c>
      <c r="Q447">
        <v>99</v>
      </c>
      <c r="R447">
        <v>3356.471</v>
      </c>
      <c r="S447">
        <v>3356.471</v>
      </c>
      <c r="T447">
        <v>6.65</v>
      </c>
    </row>
    <row r="448" spans="1:20">
      <c r="A448" t="s">
        <v>55</v>
      </c>
      <c r="B448" t="s">
        <v>45</v>
      </c>
      <c r="C448" t="s">
        <v>10</v>
      </c>
      <c r="D448">
        <v>2011</v>
      </c>
      <c r="E448">
        <v>3</v>
      </c>
      <c r="F448">
        <v>1.8415840000000001</v>
      </c>
      <c r="G448">
        <v>1.8415840000000001</v>
      </c>
      <c r="H448">
        <v>69.499499999999998</v>
      </c>
      <c r="I448">
        <v>4.1178800000000002E-2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10</v>
      </c>
      <c r="P448">
        <v>31069</v>
      </c>
      <c r="Q448">
        <v>99</v>
      </c>
      <c r="R448">
        <v>5721.6170000000002</v>
      </c>
      <c r="S448">
        <v>5721.6170000000002</v>
      </c>
      <c r="T448">
        <v>6.17</v>
      </c>
    </row>
    <row r="449" spans="1:20">
      <c r="A449" t="s">
        <v>53</v>
      </c>
      <c r="B449" t="s">
        <v>45</v>
      </c>
      <c r="C449" t="s">
        <v>10</v>
      </c>
      <c r="D449">
        <v>2011</v>
      </c>
      <c r="E449">
        <v>4</v>
      </c>
      <c r="F449">
        <v>1.821723</v>
      </c>
      <c r="G449">
        <v>1.821723</v>
      </c>
      <c r="H449">
        <v>68.778199999999998</v>
      </c>
      <c r="I449">
        <v>3.2119799999999997E-2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9.83</v>
      </c>
      <c r="P449">
        <v>48516</v>
      </c>
      <c r="Q449">
        <v>99</v>
      </c>
      <c r="R449">
        <v>8991.1180000000004</v>
      </c>
      <c r="S449">
        <v>8991.1180000000004</v>
      </c>
      <c r="T449">
        <v>6.34</v>
      </c>
    </row>
    <row r="450" spans="1:20">
      <c r="A450" t="s">
        <v>54</v>
      </c>
      <c r="B450" t="s">
        <v>45</v>
      </c>
      <c r="C450" t="s">
        <v>10</v>
      </c>
      <c r="D450">
        <v>2011</v>
      </c>
      <c r="E450">
        <v>4</v>
      </c>
      <c r="F450">
        <v>1.8110850000000001</v>
      </c>
      <c r="G450">
        <v>1.8110850000000001</v>
      </c>
      <c r="H450">
        <v>68.599500000000006</v>
      </c>
      <c r="I450">
        <v>5.4890099999999997E-2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9.5399999999999991</v>
      </c>
      <c r="P450">
        <v>17447</v>
      </c>
      <c r="Q450">
        <v>99</v>
      </c>
      <c r="R450">
        <v>3312.16</v>
      </c>
      <c r="S450">
        <v>3312.16</v>
      </c>
      <c r="T450">
        <v>6.65</v>
      </c>
    </row>
    <row r="451" spans="1:20">
      <c r="A451" t="s">
        <v>55</v>
      </c>
      <c r="B451" t="s">
        <v>45</v>
      </c>
      <c r="C451" t="s">
        <v>10</v>
      </c>
      <c r="D451">
        <v>2011</v>
      </c>
      <c r="E451">
        <v>4</v>
      </c>
      <c r="F451">
        <v>1.8206929999999999</v>
      </c>
      <c r="G451">
        <v>1.8206929999999999</v>
      </c>
      <c r="H451">
        <v>68.883499999999998</v>
      </c>
      <c r="I451">
        <v>3.9490900000000002E-2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10</v>
      </c>
      <c r="P451">
        <v>31069</v>
      </c>
      <c r="Q451">
        <v>99</v>
      </c>
      <c r="R451">
        <v>5656.7120000000004</v>
      </c>
      <c r="S451">
        <v>5656.7120000000004</v>
      </c>
      <c r="T451">
        <v>6.17</v>
      </c>
    </row>
    <row r="452" spans="1:20">
      <c r="A452" t="s">
        <v>53</v>
      </c>
      <c r="B452" t="s">
        <v>45</v>
      </c>
      <c r="C452" t="s">
        <v>10</v>
      </c>
      <c r="D452">
        <v>2011</v>
      </c>
      <c r="E452">
        <v>5</v>
      </c>
      <c r="F452">
        <v>1.8066500000000001</v>
      </c>
      <c r="G452">
        <v>1.8066500000000001</v>
      </c>
      <c r="H452">
        <v>67.791499999999999</v>
      </c>
      <c r="I452">
        <v>3.2439099999999998E-2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9.83</v>
      </c>
      <c r="P452">
        <v>48516</v>
      </c>
      <c r="Q452">
        <v>99</v>
      </c>
      <c r="R452">
        <v>8916.7289999999994</v>
      </c>
      <c r="S452">
        <v>8916.7289999999994</v>
      </c>
      <c r="T452">
        <v>6.34</v>
      </c>
    </row>
    <row r="453" spans="1:20">
      <c r="A453" t="s">
        <v>54</v>
      </c>
      <c r="B453" t="s">
        <v>45</v>
      </c>
      <c r="C453" t="s">
        <v>10</v>
      </c>
      <c r="D453">
        <v>2011</v>
      </c>
      <c r="E453">
        <v>5</v>
      </c>
      <c r="F453">
        <v>1.8388329999999999</v>
      </c>
      <c r="G453">
        <v>1.8388329999999999</v>
      </c>
      <c r="H453">
        <v>67.566699999999997</v>
      </c>
      <c r="I453">
        <v>5.2620300000000002E-2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9.5399999999999991</v>
      </c>
      <c r="P453">
        <v>17447</v>
      </c>
      <c r="Q453">
        <v>99</v>
      </c>
      <c r="R453">
        <v>3362.9059999999999</v>
      </c>
      <c r="S453">
        <v>3362.9059999999999</v>
      </c>
      <c r="T453">
        <v>6.65</v>
      </c>
    </row>
    <row r="454" spans="1:20">
      <c r="A454" t="s">
        <v>55</v>
      </c>
      <c r="B454" t="s">
        <v>45</v>
      </c>
      <c r="C454" t="s">
        <v>10</v>
      </c>
      <c r="D454">
        <v>2011</v>
      </c>
      <c r="E454">
        <v>5</v>
      </c>
      <c r="F454">
        <v>1.7771710000000001</v>
      </c>
      <c r="G454">
        <v>1.7771710000000001</v>
      </c>
      <c r="H454">
        <v>67.924000000000007</v>
      </c>
      <c r="I454">
        <v>4.1187500000000002E-2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10</v>
      </c>
      <c r="P454">
        <v>31069</v>
      </c>
      <c r="Q454">
        <v>99</v>
      </c>
      <c r="R454">
        <v>5521.4939999999997</v>
      </c>
      <c r="S454">
        <v>5521.4939999999997</v>
      </c>
      <c r="T454">
        <v>6.17</v>
      </c>
    </row>
    <row r="455" spans="1:20">
      <c r="A455" t="s">
        <v>53</v>
      </c>
      <c r="B455" t="s">
        <v>45</v>
      </c>
      <c r="C455" t="s">
        <v>10</v>
      </c>
      <c r="D455">
        <v>2011</v>
      </c>
      <c r="E455">
        <v>6</v>
      </c>
      <c r="F455">
        <v>1.897894</v>
      </c>
      <c r="G455">
        <v>1.897894</v>
      </c>
      <c r="H455">
        <v>68.268199999999993</v>
      </c>
      <c r="I455">
        <v>3.2433400000000001E-2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9.83</v>
      </c>
      <c r="P455">
        <v>48516</v>
      </c>
      <c r="Q455">
        <v>99</v>
      </c>
      <c r="R455">
        <v>9367.0609999999997</v>
      </c>
      <c r="S455">
        <v>9367.0609999999997</v>
      </c>
      <c r="T455">
        <v>6.34</v>
      </c>
    </row>
    <row r="456" spans="1:20">
      <c r="A456" t="s">
        <v>54</v>
      </c>
      <c r="B456" t="s">
        <v>45</v>
      </c>
      <c r="C456" t="s">
        <v>10</v>
      </c>
      <c r="D456">
        <v>2011</v>
      </c>
      <c r="E456">
        <v>6</v>
      </c>
      <c r="F456">
        <v>1.951263</v>
      </c>
      <c r="G456">
        <v>1.951263</v>
      </c>
      <c r="H456">
        <v>67.9298</v>
      </c>
      <c r="I456">
        <v>5.2621300000000003E-2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9.5399999999999991</v>
      </c>
      <c r="P456">
        <v>17447</v>
      </c>
      <c r="Q456">
        <v>99</v>
      </c>
      <c r="R456">
        <v>3568.52</v>
      </c>
      <c r="S456">
        <v>3568.52</v>
      </c>
      <c r="T456">
        <v>6.65</v>
      </c>
    </row>
    <row r="457" spans="1:20">
      <c r="A457" t="s">
        <v>55</v>
      </c>
      <c r="B457" t="s">
        <v>45</v>
      </c>
      <c r="C457" t="s">
        <v>10</v>
      </c>
      <c r="D457">
        <v>2011</v>
      </c>
      <c r="E457">
        <v>6</v>
      </c>
      <c r="F457">
        <v>1.853899</v>
      </c>
      <c r="G457">
        <v>1.853899</v>
      </c>
      <c r="H457">
        <v>68.467600000000004</v>
      </c>
      <c r="I457">
        <v>4.1175799999999999E-2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10</v>
      </c>
      <c r="P457">
        <v>31069</v>
      </c>
      <c r="Q457">
        <v>99</v>
      </c>
      <c r="R457">
        <v>5759.8789999999999</v>
      </c>
      <c r="S457">
        <v>5759.8789999999999</v>
      </c>
      <c r="T457">
        <v>6.17</v>
      </c>
    </row>
    <row r="458" spans="1:20">
      <c r="A458" t="s">
        <v>53</v>
      </c>
      <c r="B458" t="s">
        <v>45</v>
      </c>
      <c r="C458" t="s">
        <v>10</v>
      </c>
      <c r="D458">
        <v>2011</v>
      </c>
      <c r="E458">
        <v>7</v>
      </c>
      <c r="F458">
        <v>2.1646130000000001</v>
      </c>
      <c r="G458">
        <v>2.1646130000000001</v>
      </c>
      <c r="H458">
        <v>70.741699999999994</v>
      </c>
      <c r="I458">
        <v>3.2805300000000003E-2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9.83</v>
      </c>
      <c r="P458">
        <v>48516</v>
      </c>
      <c r="Q458">
        <v>99</v>
      </c>
      <c r="R458">
        <v>10683.45</v>
      </c>
      <c r="S458">
        <v>10683.45</v>
      </c>
      <c r="T458">
        <v>6.34</v>
      </c>
    </row>
    <row r="459" spans="1:20">
      <c r="A459" t="s">
        <v>54</v>
      </c>
      <c r="B459" t="s">
        <v>45</v>
      </c>
      <c r="C459" t="s">
        <v>10</v>
      </c>
      <c r="D459">
        <v>2011</v>
      </c>
      <c r="E459">
        <v>7</v>
      </c>
      <c r="F459">
        <v>2.1521780000000001</v>
      </c>
      <c r="G459">
        <v>2.1521780000000001</v>
      </c>
      <c r="H459">
        <v>70.662099999999995</v>
      </c>
      <c r="I459">
        <v>5.2624200000000003E-2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9.5399999999999991</v>
      </c>
      <c r="P459">
        <v>17447</v>
      </c>
      <c r="Q459">
        <v>99</v>
      </c>
      <c r="R459">
        <v>3935.9589999999998</v>
      </c>
      <c r="S459">
        <v>3935.9589999999998</v>
      </c>
      <c r="T459">
        <v>6.65</v>
      </c>
    </row>
    <row r="460" spans="1:20">
      <c r="A460" t="s">
        <v>55</v>
      </c>
      <c r="B460" t="s">
        <v>45</v>
      </c>
      <c r="C460" t="s">
        <v>10</v>
      </c>
      <c r="D460">
        <v>2011</v>
      </c>
      <c r="E460">
        <v>7</v>
      </c>
      <c r="F460">
        <v>2.1632539999999998</v>
      </c>
      <c r="G460">
        <v>2.1632539999999998</v>
      </c>
      <c r="H460">
        <v>70.788700000000006</v>
      </c>
      <c r="I460">
        <v>4.1912199999999997E-2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10</v>
      </c>
      <c r="P460">
        <v>31069</v>
      </c>
      <c r="Q460">
        <v>99</v>
      </c>
      <c r="R460">
        <v>6721.0140000000001</v>
      </c>
      <c r="S460">
        <v>6721.0140000000001</v>
      </c>
      <c r="T460">
        <v>6.17</v>
      </c>
    </row>
    <row r="461" spans="1:20">
      <c r="A461" t="s">
        <v>53</v>
      </c>
      <c r="B461" t="s">
        <v>45</v>
      </c>
      <c r="C461" t="s">
        <v>10</v>
      </c>
      <c r="D461">
        <v>2011</v>
      </c>
      <c r="E461">
        <v>8</v>
      </c>
      <c r="F461">
        <v>2.6161699999999999</v>
      </c>
      <c r="G461">
        <v>2.6161699999999999</v>
      </c>
      <c r="H461">
        <v>75.829099999999997</v>
      </c>
      <c r="I461">
        <v>3.4282199999999999E-2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9.83</v>
      </c>
      <c r="P461">
        <v>48516</v>
      </c>
      <c r="Q461">
        <v>99</v>
      </c>
      <c r="R461">
        <v>12912.12</v>
      </c>
      <c r="S461">
        <v>12912.12</v>
      </c>
      <c r="T461">
        <v>6.34</v>
      </c>
    </row>
    <row r="462" spans="1:20">
      <c r="A462" t="s">
        <v>54</v>
      </c>
      <c r="B462" t="s">
        <v>45</v>
      </c>
      <c r="C462" t="s">
        <v>10</v>
      </c>
      <c r="D462">
        <v>2011</v>
      </c>
      <c r="E462">
        <v>8</v>
      </c>
      <c r="F462">
        <v>2.6468180000000001</v>
      </c>
      <c r="G462">
        <v>2.6468180000000001</v>
      </c>
      <c r="H462">
        <v>76.031999999999996</v>
      </c>
      <c r="I462">
        <v>5.5845600000000002E-2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9.5399999999999991</v>
      </c>
      <c r="P462">
        <v>17447</v>
      </c>
      <c r="Q462">
        <v>99</v>
      </c>
      <c r="R462">
        <v>4840.5690000000004</v>
      </c>
      <c r="S462">
        <v>4840.5690000000004</v>
      </c>
      <c r="T462">
        <v>6.65</v>
      </c>
    </row>
    <row r="463" spans="1:20">
      <c r="A463" t="s">
        <v>55</v>
      </c>
      <c r="B463" t="s">
        <v>45</v>
      </c>
      <c r="C463" t="s">
        <v>10</v>
      </c>
      <c r="D463">
        <v>2011</v>
      </c>
      <c r="E463">
        <v>8</v>
      </c>
      <c r="F463">
        <v>2.5841080000000001</v>
      </c>
      <c r="G463">
        <v>2.5841080000000001</v>
      </c>
      <c r="H463">
        <v>75.709500000000006</v>
      </c>
      <c r="I463">
        <v>4.3422700000000002E-2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10</v>
      </c>
      <c r="P463">
        <v>31069</v>
      </c>
      <c r="Q463">
        <v>99</v>
      </c>
      <c r="R463">
        <v>8028.5649999999996</v>
      </c>
      <c r="S463">
        <v>8028.5649999999996</v>
      </c>
      <c r="T463">
        <v>6.17</v>
      </c>
    </row>
    <row r="464" spans="1:20">
      <c r="A464" t="s">
        <v>53</v>
      </c>
      <c r="B464" t="s">
        <v>45</v>
      </c>
      <c r="C464" t="s">
        <v>10</v>
      </c>
      <c r="D464">
        <v>2011</v>
      </c>
      <c r="E464">
        <v>9</v>
      </c>
      <c r="F464">
        <v>3.4443239999999999</v>
      </c>
      <c r="G464">
        <v>3.4443239999999999</v>
      </c>
      <c r="H464">
        <v>79.733000000000004</v>
      </c>
      <c r="I464">
        <v>3.38918E-2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9.83</v>
      </c>
      <c r="P464">
        <v>48516</v>
      </c>
      <c r="Q464">
        <v>99</v>
      </c>
      <c r="R464">
        <v>16999.47</v>
      </c>
      <c r="S464">
        <v>16999.47</v>
      </c>
      <c r="T464">
        <v>6.34</v>
      </c>
    </row>
    <row r="465" spans="1:20">
      <c r="A465" t="s">
        <v>54</v>
      </c>
      <c r="B465" t="s">
        <v>45</v>
      </c>
      <c r="C465" t="s">
        <v>10</v>
      </c>
      <c r="D465">
        <v>2011</v>
      </c>
      <c r="E465">
        <v>9</v>
      </c>
      <c r="F465">
        <v>3.486192</v>
      </c>
      <c r="G465">
        <v>3.486192</v>
      </c>
      <c r="H465">
        <v>80.074799999999996</v>
      </c>
      <c r="I465">
        <v>5.6852800000000002E-2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9.5399999999999991</v>
      </c>
      <c r="P465">
        <v>17447</v>
      </c>
      <c r="Q465">
        <v>99</v>
      </c>
      <c r="R465">
        <v>6375.6390000000001</v>
      </c>
      <c r="S465">
        <v>6375.6390000000001</v>
      </c>
      <c r="T465">
        <v>6.65</v>
      </c>
    </row>
    <row r="466" spans="1:20">
      <c r="A466" t="s">
        <v>55</v>
      </c>
      <c r="B466" t="s">
        <v>45</v>
      </c>
      <c r="C466" t="s">
        <v>10</v>
      </c>
      <c r="D466">
        <v>2011</v>
      </c>
      <c r="E466">
        <v>9</v>
      </c>
      <c r="F466">
        <v>3.4011019999999998</v>
      </c>
      <c r="G466">
        <v>3.4011019999999998</v>
      </c>
      <c r="H466">
        <v>79.531499999999994</v>
      </c>
      <c r="I466">
        <v>4.2176499999999999E-2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10</v>
      </c>
      <c r="P466">
        <v>31069</v>
      </c>
      <c r="Q466">
        <v>99</v>
      </c>
      <c r="R466">
        <v>10566.88</v>
      </c>
      <c r="S466">
        <v>10566.88</v>
      </c>
      <c r="T466">
        <v>6.17</v>
      </c>
    </row>
    <row r="467" spans="1:20">
      <c r="A467" t="s">
        <v>53</v>
      </c>
      <c r="B467" t="s">
        <v>45</v>
      </c>
      <c r="C467" t="s">
        <v>10</v>
      </c>
      <c r="D467">
        <v>2011</v>
      </c>
      <c r="E467">
        <v>10</v>
      </c>
      <c r="F467">
        <v>4.40998</v>
      </c>
      <c r="G467">
        <v>4.40998</v>
      </c>
      <c r="H467">
        <v>82.274699999999996</v>
      </c>
      <c r="I467">
        <v>3.4030999999999999E-2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9.83</v>
      </c>
      <c r="P467">
        <v>48516</v>
      </c>
      <c r="Q467">
        <v>99</v>
      </c>
      <c r="R467">
        <v>21765.47</v>
      </c>
      <c r="S467">
        <v>21765.47</v>
      </c>
      <c r="T467">
        <v>6.34</v>
      </c>
    </row>
    <row r="468" spans="1:20">
      <c r="A468" t="s">
        <v>54</v>
      </c>
      <c r="B468" t="s">
        <v>45</v>
      </c>
      <c r="C468" t="s">
        <v>10</v>
      </c>
      <c r="D468">
        <v>2011</v>
      </c>
      <c r="E468">
        <v>10</v>
      </c>
      <c r="F468">
        <v>4.6096320000000004</v>
      </c>
      <c r="G468">
        <v>4.6096320000000004</v>
      </c>
      <c r="H468">
        <v>82.779600000000002</v>
      </c>
      <c r="I468">
        <v>6.0333299999999999E-2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9.5399999999999991</v>
      </c>
      <c r="P468">
        <v>17447</v>
      </c>
      <c r="Q468">
        <v>99</v>
      </c>
      <c r="R468">
        <v>8430.2150000000001</v>
      </c>
      <c r="S468">
        <v>8430.2150000000001</v>
      </c>
      <c r="T468">
        <v>6.65</v>
      </c>
    </row>
    <row r="469" spans="1:20">
      <c r="A469" t="s">
        <v>55</v>
      </c>
      <c r="B469" t="s">
        <v>45</v>
      </c>
      <c r="C469" t="s">
        <v>10</v>
      </c>
      <c r="D469">
        <v>2011</v>
      </c>
      <c r="E469">
        <v>10</v>
      </c>
      <c r="F469">
        <v>4.2573780000000001</v>
      </c>
      <c r="G469">
        <v>4.2573780000000001</v>
      </c>
      <c r="H469">
        <v>81.977099999999993</v>
      </c>
      <c r="I469">
        <v>4.0755399999999997E-2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10</v>
      </c>
      <c r="P469">
        <v>31069</v>
      </c>
      <c r="Q469">
        <v>99</v>
      </c>
      <c r="R469">
        <v>13227.25</v>
      </c>
      <c r="S469">
        <v>13227.25</v>
      </c>
      <c r="T469">
        <v>6.17</v>
      </c>
    </row>
    <row r="470" spans="1:20">
      <c r="A470" t="s">
        <v>53</v>
      </c>
      <c r="B470" t="s">
        <v>45</v>
      </c>
      <c r="C470" t="s">
        <v>10</v>
      </c>
      <c r="D470">
        <v>2011</v>
      </c>
      <c r="E470">
        <v>11</v>
      </c>
      <c r="F470">
        <v>5.2774700000000001</v>
      </c>
      <c r="G470">
        <v>5.2774700000000001</v>
      </c>
      <c r="H470">
        <v>84.118200000000002</v>
      </c>
      <c r="I470">
        <v>3.2445500000000002E-2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9.83</v>
      </c>
      <c r="P470">
        <v>48516</v>
      </c>
      <c r="Q470">
        <v>99</v>
      </c>
      <c r="R470">
        <v>26046.97</v>
      </c>
      <c r="S470">
        <v>26046.97</v>
      </c>
      <c r="T470">
        <v>6.34</v>
      </c>
    </row>
    <row r="471" spans="1:20">
      <c r="A471" t="s">
        <v>54</v>
      </c>
      <c r="B471" t="s">
        <v>45</v>
      </c>
      <c r="C471" t="s">
        <v>10</v>
      </c>
      <c r="D471">
        <v>2011</v>
      </c>
      <c r="E471">
        <v>11</v>
      </c>
      <c r="F471">
        <v>5.49777</v>
      </c>
      <c r="G471">
        <v>5.49777</v>
      </c>
      <c r="H471">
        <v>84.642300000000006</v>
      </c>
      <c r="I471">
        <v>5.4303499999999998E-2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9.5399999999999991</v>
      </c>
      <c r="P471">
        <v>17447</v>
      </c>
      <c r="Q471">
        <v>99</v>
      </c>
      <c r="R471">
        <v>10054.459999999999</v>
      </c>
      <c r="S471">
        <v>10054.459999999999</v>
      </c>
      <c r="T471">
        <v>6.65</v>
      </c>
    </row>
    <row r="472" spans="1:20">
      <c r="A472" t="s">
        <v>55</v>
      </c>
      <c r="B472" t="s">
        <v>45</v>
      </c>
      <c r="C472" t="s">
        <v>10</v>
      </c>
      <c r="D472">
        <v>2011</v>
      </c>
      <c r="E472">
        <v>11</v>
      </c>
      <c r="F472">
        <v>5.107253</v>
      </c>
      <c r="G472">
        <v>5.107253</v>
      </c>
      <c r="H472">
        <v>83.809299999999993</v>
      </c>
      <c r="I472">
        <v>4.0434199999999997E-2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10</v>
      </c>
      <c r="P472">
        <v>31069</v>
      </c>
      <c r="Q472">
        <v>99</v>
      </c>
      <c r="R472">
        <v>15867.72</v>
      </c>
      <c r="S472">
        <v>15867.72</v>
      </c>
      <c r="T472">
        <v>6.17</v>
      </c>
    </row>
    <row r="473" spans="1:20">
      <c r="A473" t="s">
        <v>53</v>
      </c>
      <c r="B473" t="s">
        <v>45</v>
      </c>
      <c r="C473" t="s">
        <v>10</v>
      </c>
      <c r="D473">
        <v>2011</v>
      </c>
      <c r="E473">
        <v>12</v>
      </c>
      <c r="F473">
        <v>5.9982740000000003</v>
      </c>
      <c r="G473">
        <v>5.9982740000000003</v>
      </c>
      <c r="H473">
        <v>85.215800000000002</v>
      </c>
      <c r="I473">
        <v>4.1803E-2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9.83</v>
      </c>
      <c r="P473">
        <v>48516</v>
      </c>
      <c r="Q473">
        <v>99</v>
      </c>
      <c r="R473">
        <v>29604.5</v>
      </c>
      <c r="S473">
        <v>29604.5</v>
      </c>
      <c r="T473">
        <v>6.34</v>
      </c>
    </row>
    <row r="474" spans="1:20">
      <c r="A474" t="s">
        <v>54</v>
      </c>
      <c r="B474" t="s">
        <v>45</v>
      </c>
      <c r="C474" t="s">
        <v>10</v>
      </c>
      <c r="D474">
        <v>2011</v>
      </c>
      <c r="E474">
        <v>12</v>
      </c>
      <c r="F474">
        <v>6.4414059999999997</v>
      </c>
      <c r="G474">
        <v>6.4414059999999997</v>
      </c>
      <c r="H474">
        <v>85.677300000000002</v>
      </c>
      <c r="I474">
        <v>8.1634399999999996E-2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9.5399999999999991</v>
      </c>
      <c r="P474">
        <v>17447</v>
      </c>
      <c r="Q474">
        <v>99</v>
      </c>
      <c r="R474">
        <v>11780.21</v>
      </c>
      <c r="S474">
        <v>11780.21</v>
      </c>
      <c r="T474">
        <v>6.65</v>
      </c>
    </row>
    <row r="475" spans="1:20">
      <c r="A475" t="s">
        <v>55</v>
      </c>
      <c r="B475" t="s">
        <v>45</v>
      </c>
      <c r="C475" t="s">
        <v>10</v>
      </c>
      <c r="D475">
        <v>2011</v>
      </c>
      <c r="E475">
        <v>12</v>
      </c>
      <c r="F475">
        <v>5.6764479999999997</v>
      </c>
      <c r="G475">
        <v>5.6764479999999997</v>
      </c>
      <c r="H475">
        <v>84.943799999999996</v>
      </c>
      <c r="I475">
        <v>4.5817499999999997E-2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10</v>
      </c>
      <c r="P475">
        <v>31069</v>
      </c>
      <c r="Q475">
        <v>99</v>
      </c>
      <c r="R475">
        <v>17636.16</v>
      </c>
      <c r="S475">
        <v>17636.16</v>
      </c>
      <c r="T475">
        <v>6.17</v>
      </c>
    </row>
    <row r="476" spans="1:20">
      <c r="A476" t="s">
        <v>53</v>
      </c>
      <c r="B476" t="s">
        <v>45</v>
      </c>
      <c r="C476" t="s">
        <v>10</v>
      </c>
      <c r="D476">
        <v>2011</v>
      </c>
      <c r="E476">
        <v>13</v>
      </c>
      <c r="F476">
        <v>6.3047259999999996</v>
      </c>
      <c r="G476">
        <v>6.3047259999999996</v>
      </c>
      <c r="H476">
        <v>85.830799999999996</v>
      </c>
      <c r="I476">
        <v>3.7965800000000001E-2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9.83</v>
      </c>
      <c r="P476">
        <v>48516</v>
      </c>
      <c r="Q476">
        <v>99</v>
      </c>
      <c r="R476">
        <v>31117</v>
      </c>
      <c r="S476">
        <v>31117</v>
      </c>
      <c r="T476">
        <v>6.34</v>
      </c>
    </row>
    <row r="477" spans="1:20">
      <c r="A477" t="s">
        <v>54</v>
      </c>
      <c r="B477" t="s">
        <v>45</v>
      </c>
      <c r="C477" t="s">
        <v>10</v>
      </c>
      <c r="D477">
        <v>2011</v>
      </c>
      <c r="E477">
        <v>13</v>
      </c>
      <c r="F477">
        <v>6.6048749999999998</v>
      </c>
      <c r="G477">
        <v>6.6048749999999998</v>
      </c>
      <c r="H477">
        <v>86.333299999999994</v>
      </c>
      <c r="I477">
        <v>6.5370899999999996E-2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9.5399999999999991</v>
      </c>
      <c r="P477">
        <v>17447</v>
      </c>
      <c r="Q477">
        <v>99</v>
      </c>
      <c r="R477">
        <v>12079.17</v>
      </c>
      <c r="S477">
        <v>12079.17</v>
      </c>
      <c r="T477">
        <v>6.65</v>
      </c>
    </row>
    <row r="478" spans="1:20">
      <c r="A478" t="s">
        <v>55</v>
      </c>
      <c r="B478" t="s">
        <v>45</v>
      </c>
      <c r="C478" t="s">
        <v>10</v>
      </c>
      <c r="D478">
        <v>2011</v>
      </c>
      <c r="E478">
        <v>13</v>
      </c>
      <c r="F478">
        <v>6.0767579999999999</v>
      </c>
      <c r="G478">
        <v>6.0767579999999999</v>
      </c>
      <c r="H478">
        <v>85.534599999999998</v>
      </c>
      <c r="I478">
        <v>4.6440200000000001E-2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10</v>
      </c>
      <c r="P478">
        <v>31069</v>
      </c>
      <c r="Q478">
        <v>99</v>
      </c>
      <c r="R478">
        <v>18879.88</v>
      </c>
      <c r="S478">
        <v>18879.88</v>
      </c>
      <c r="T478">
        <v>6.17</v>
      </c>
    </row>
    <row r="479" spans="1:20">
      <c r="A479" t="s">
        <v>53</v>
      </c>
      <c r="B479" t="s">
        <v>45</v>
      </c>
      <c r="C479" t="s">
        <v>10</v>
      </c>
      <c r="D479">
        <v>2011</v>
      </c>
      <c r="E479">
        <v>19</v>
      </c>
      <c r="F479">
        <v>4.9257549999999997</v>
      </c>
      <c r="G479">
        <v>4.9257549999999997</v>
      </c>
      <c r="H479">
        <v>78.912899999999993</v>
      </c>
      <c r="I479">
        <v>4.38203E-2</v>
      </c>
      <c r="J479">
        <v>-9.9853899999999995E-2</v>
      </c>
      <c r="K479">
        <v>-6.6675300000000007E-2</v>
      </c>
      <c r="L479">
        <v>-4.3695900000000003E-2</v>
      </c>
      <c r="M479">
        <v>-2.0716499999999999E-2</v>
      </c>
      <c r="N479">
        <v>1.2462000000000001E-2</v>
      </c>
      <c r="O479">
        <v>9.83</v>
      </c>
      <c r="P479">
        <v>48516</v>
      </c>
      <c r="Q479">
        <v>99</v>
      </c>
      <c r="R479">
        <v>24311.08</v>
      </c>
      <c r="S479">
        <v>24311.08</v>
      </c>
      <c r="T479">
        <v>6.34</v>
      </c>
    </row>
    <row r="480" spans="1:20">
      <c r="A480" t="s">
        <v>54</v>
      </c>
      <c r="B480" t="s">
        <v>45</v>
      </c>
      <c r="C480" t="s">
        <v>10</v>
      </c>
      <c r="D480">
        <v>2011</v>
      </c>
      <c r="E480">
        <v>19</v>
      </c>
      <c r="F480">
        <v>5.1832029999999998</v>
      </c>
      <c r="G480">
        <v>5.1832029999999998</v>
      </c>
      <c r="H480">
        <v>79.284499999999994</v>
      </c>
      <c r="I480">
        <v>7.41261E-2</v>
      </c>
      <c r="J480">
        <v>-8.2795599999999997E-2</v>
      </c>
      <c r="K480">
        <v>-2.6671E-2</v>
      </c>
      <c r="L480">
        <v>1.2200799999999999E-2</v>
      </c>
      <c r="M480">
        <v>5.1072600000000003E-2</v>
      </c>
      <c r="N480">
        <v>0.1071973</v>
      </c>
      <c r="O480">
        <v>9.5399999999999991</v>
      </c>
      <c r="P480">
        <v>17447</v>
      </c>
      <c r="Q480">
        <v>99</v>
      </c>
      <c r="R480">
        <v>9479.1759999999995</v>
      </c>
      <c r="S480">
        <v>9479.1759999999995</v>
      </c>
      <c r="T480">
        <v>6.65</v>
      </c>
    </row>
    <row r="481" spans="1:20">
      <c r="A481" t="s">
        <v>55</v>
      </c>
      <c r="B481" t="s">
        <v>45</v>
      </c>
      <c r="C481" t="s">
        <v>10</v>
      </c>
      <c r="D481">
        <v>2011</v>
      </c>
      <c r="E481">
        <v>19</v>
      </c>
      <c r="F481">
        <v>4.7323649999999997</v>
      </c>
      <c r="G481">
        <v>4.7323649999999997</v>
      </c>
      <c r="H481">
        <v>78.693799999999996</v>
      </c>
      <c r="I481">
        <v>5.4240200000000002E-2</v>
      </c>
      <c r="J481">
        <v>-0.1461575</v>
      </c>
      <c r="K481">
        <v>-0.1050894</v>
      </c>
      <c r="L481">
        <v>-7.6645900000000003E-2</v>
      </c>
      <c r="M481">
        <v>-4.8202299999999997E-2</v>
      </c>
      <c r="N481">
        <v>-7.1342000000000003E-3</v>
      </c>
      <c r="O481">
        <v>10</v>
      </c>
      <c r="P481">
        <v>31069</v>
      </c>
      <c r="Q481">
        <v>99</v>
      </c>
      <c r="R481">
        <v>14702.99</v>
      </c>
      <c r="S481">
        <v>14702.99</v>
      </c>
      <c r="T481">
        <v>6.17</v>
      </c>
    </row>
    <row r="482" spans="1:20">
      <c r="A482" t="s">
        <v>53</v>
      </c>
      <c r="B482" t="s">
        <v>45</v>
      </c>
      <c r="C482" t="s">
        <v>10</v>
      </c>
      <c r="D482">
        <v>2011</v>
      </c>
      <c r="E482">
        <v>20</v>
      </c>
      <c r="F482">
        <v>4.1577599999999997</v>
      </c>
      <c r="G482">
        <v>4.1577599999999997</v>
      </c>
      <c r="H482">
        <v>76.905000000000001</v>
      </c>
      <c r="I482">
        <v>4.4411600000000002E-2</v>
      </c>
      <c r="J482">
        <v>-0.12700690000000001</v>
      </c>
      <c r="K482">
        <v>-9.3380699999999997E-2</v>
      </c>
      <c r="L482">
        <v>-7.0091200000000006E-2</v>
      </c>
      <c r="M482">
        <v>-4.6801799999999998E-2</v>
      </c>
      <c r="N482">
        <v>-1.31755E-2</v>
      </c>
      <c r="O482">
        <v>9.83</v>
      </c>
      <c r="P482">
        <v>48516</v>
      </c>
      <c r="Q482">
        <v>99</v>
      </c>
      <c r="R482">
        <v>20520.64</v>
      </c>
      <c r="S482">
        <v>20520.64</v>
      </c>
      <c r="T482">
        <v>6.34</v>
      </c>
    </row>
    <row r="483" spans="1:20">
      <c r="A483" t="s">
        <v>54</v>
      </c>
      <c r="B483" t="s">
        <v>45</v>
      </c>
      <c r="C483" t="s">
        <v>10</v>
      </c>
      <c r="D483">
        <v>2011</v>
      </c>
      <c r="E483">
        <v>20</v>
      </c>
      <c r="F483">
        <v>4.4945209999999998</v>
      </c>
      <c r="G483">
        <v>4.4945209999999998</v>
      </c>
      <c r="H483">
        <v>77.067099999999996</v>
      </c>
      <c r="I483">
        <v>7.5038599999999997E-2</v>
      </c>
      <c r="J483">
        <v>-0.1263994</v>
      </c>
      <c r="K483">
        <v>-6.9583900000000004E-2</v>
      </c>
      <c r="L483">
        <v>-3.0233599999999999E-2</v>
      </c>
      <c r="M483">
        <v>9.1166000000000007E-3</v>
      </c>
      <c r="N483">
        <v>6.5932199999999996E-2</v>
      </c>
      <c r="O483">
        <v>9.5399999999999991</v>
      </c>
      <c r="P483">
        <v>17447</v>
      </c>
      <c r="Q483">
        <v>99</v>
      </c>
      <c r="R483">
        <v>8219.6959999999999</v>
      </c>
      <c r="S483">
        <v>8219.6959999999999</v>
      </c>
      <c r="T483">
        <v>6.65</v>
      </c>
    </row>
    <row r="484" spans="1:20">
      <c r="A484" t="s">
        <v>55</v>
      </c>
      <c r="B484" t="s">
        <v>45</v>
      </c>
      <c r="C484" t="s">
        <v>10</v>
      </c>
      <c r="D484">
        <v>2011</v>
      </c>
      <c r="E484">
        <v>20</v>
      </c>
      <c r="F484">
        <v>3.914971</v>
      </c>
      <c r="G484">
        <v>3.914971</v>
      </c>
      <c r="H484">
        <v>76.809299999999993</v>
      </c>
      <c r="I484">
        <v>5.5013699999999999E-2</v>
      </c>
      <c r="J484">
        <v>-0.1640896</v>
      </c>
      <c r="K484">
        <v>-0.1224359</v>
      </c>
      <c r="L484">
        <v>-9.3586699999999995E-2</v>
      </c>
      <c r="M484">
        <v>-6.4737500000000003E-2</v>
      </c>
      <c r="N484">
        <v>-2.3083800000000002E-2</v>
      </c>
      <c r="O484">
        <v>10</v>
      </c>
      <c r="P484">
        <v>31069</v>
      </c>
      <c r="Q484">
        <v>99</v>
      </c>
      <c r="R484">
        <v>12163.42</v>
      </c>
      <c r="S484">
        <v>12163.42</v>
      </c>
      <c r="T484">
        <v>6.17</v>
      </c>
    </row>
    <row r="485" spans="1:20">
      <c r="A485" t="s">
        <v>53</v>
      </c>
      <c r="B485" t="s">
        <v>45</v>
      </c>
      <c r="C485" t="s">
        <v>10</v>
      </c>
      <c r="D485">
        <v>2011</v>
      </c>
      <c r="E485">
        <v>21</v>
      </c>
      <c r="F485">
        <v>3.5827460000000002</v>
      </c>
      <c r="G485">
        <v>3.5827460000000002</v>
      </c>
      <c r="H485">
        <v>74.1601</v>
      </c>
      <c r="I485">
        <v>3.6506999999999998E-2</v>
      </c>
      <c r="J485">
        <v>-4.6785599999999997E-2</v>
      </c>
      <c r="K485">
        <v>-1.91443E-2</v>
      </c>
      <c r="L485">
        <v>0</v>
      </c>
      <c r="M485">
        <v>1.91443E-2</v>
      </c>
      <c r="N485">
        <v>4.6785599999999997E-2</v>
      </c>
      <c r="O485">
        <v>9.83</v>
      </c>
      <c r="P485">
        <v>48516</v>
      </c>
      <c r="Q485">
        <v>99</v>
      </c>
      <c r="R485">
        <v>17682.66</v>
      </c>
      <c r="S485">
        <v>17682.66</v>
      </c>
      <c r="T485">
        <v>6.34</v>
      </c>
    </row>
    <row r="486" spans="1:20">
      <c r="A486" t="s">
        <v>54</v>
      </c>
      <c r="B486" t="s">
        <v>45</v>
      </c>
      <c r="C486" t="s">
        <v>10</v>
      </c>
      <c r="D486">
        <v>2011</v>
      </c>
      <c r="E486">
        <v>21</v>
      </c>
      <c r="F486">
        <v>3.775963</v>
      </c>
      <c r="G486">
        <v>3.775963</v>
      </c>
      <c r="H486">
        <v>74.224299999999999</v>
      </c>
      <c r="I486">
        <v>6.2557600000000005E-2</v>
      </c>
      <c r="J486">
        <v>-8.01708E-2</v>
      </c>
      <c r="K486">
        <v>-3.28052E-2</v>
      </c>
      <c r="L486">
        <v>0</v>
      </c>
      <c r="M486">
        <v>3.28052E-2</v>
      </c>
      <c r="N486">
        <v>8.01708E-2</v>
      </c>
      <c r="O486">
        <v>9.5399999999999991</v>
      </c>
      <c r="P486">
        <v>17447</v>
      </c>
      <c r="Q486">
        <v>99</v>
      </c>
      <c r="R486">
        <v>6905.58</v>
      </c>
      <c r="S486">
        <v>6905.58</v>
      </c>
      <c r="T486">
        <v>6.65</v>
      </c>
    </row>
    <row r="487" spans="1:20">
      <c r="A487" t="s">
        <v>55</v>
      </c>
      <c r="B487" t="s">
        <v>45</v>
      </c>
      <c r="C487" t="s">
        <v>10</v>
      </c>
      <c r="D487">
        <v>2011</v>
      </c>
      <c r="E487">
        <v>21</v>
      </c>
      <c r="F487">
        <v>3.4381140000000001</v>
      </c>
      <c r="G487">
        <v>3.4381140000000001</v>
      </c>
      <c r="H487">
        <v>74.122299999999996</v>
      </c>
      <c r="I487">
        <v>4.4802700000000001E-2</v>
      </c>
      <c r="J487">
        <v>-5.74169E-2</v>
      </c>
      <c r="K487">
        <v>-2.3494500000000001E-2</v>
      </c>
      <c r="L487">
        <v>0</v>
      </c>
      <c r="M487">
        <v>2.3494500000000001E-2</v>
      </c>
      <c r="N487">
        <v>5.74169E-2</v>
      </c>
      <c r="O487">
        <v>10</v>
      </c>
      <c r="P487">
        <v>31069</v>
      </c>
      <c r="Q487">
        <v>99</v>
      </c>
      <c r="R487">
        <v>10681.88</v>
      </c>
      <c r="S487">
        <v>10681.88</v>
      </c>
      <c r="T487">
        <v>6.17</v>
      </c>
    </row>
    <row r="488" spans="1:20">
      <c r="A488" t="s">
        <v>53</v>
      </c>
      <c r="B488" t="s">
        <v>45</v>
      </c>
      <c r="C488" t="s">
        <v>10</v>
      </c>
      <c r="D488">
        <v>2011</v>
      </c>
      <c r="E488">
        <v>22</v>
      </c>
      <c r="F488">
        <v>3.0510359999999999</v>
      </c>
      <c r="G488">
        <v>3.0510359999999999</v>
      </c>
      <c r="H488">
        <v>71.778199999999998</v>
      </c>
      <c r="I488">
        <v>3.7528100000000002E-2</v>
      </c>
      <c r="J488">
        <v>-4.8094199999999997E-2</v>
      </c>
      <c r="K488">
        <v>-1.9679700000000001E-2</v>
      </c>
      <c r="L488">
        <v>0</v>
      </c>
      <c r="M488">
        <v>1.9679700000000001E-2</v>
      </c>
      <c r="N488">
        <v>4.8094199999999997E-2</v>
      </c>
      <c r="O488">
        <v>9.83</v>
      </c>
      <c r="P488">
        <v>48516</v>
      </c>
      <c r="Q488">
        <v>99</v>
      </c>
      <c r="R488">
        <v>15058.4</v>
      </c>
      <c r="S488">
        <v>15058.4</v>
      </c>
      <c r="T488">
        <v>6.34</v>
      </c>
    </row>
    <row r="489" spans="1:20">
      <c r="A489" t="s">
        <v>54</v>
      </c>
      <c r="B489" t="s">
        <v>45</v>
      </c>
      <c r="C489" t="s">
        <v>10</v>
      </c>
      <c r="D489">
        <v>2011</v>
      </c>
      <c r="E489">
        <v>22</v>
      </c>
      <c r="F489">
        <v>3.224056</v>
      </c>
      <c r="G489">
        <v>3.224056</v>
      </c>
      <c r="H489">
        <v>71.853499999999997</v>
      </c>
      <c r="I489">
        <v>6.2701999999999994E-2</v>
      </c>
      <c r="J489">
        <v>-8.0355899999999994E-2</v>
      </c>
      <c r="K489">
        <v>-3.2881000000000001E-2</v>
      </c>
      <c r="L489">
        <v>0</v>
      </c>
      <c r="M489">
        <v>3.2881000000000001E-2</v>
      </c>
      <c r="N489">
        <v>8.0355899999999994E-2</v>
      </c>
      <c r="O489">
        <v>9.5399999999999991</v>
      </c>
      <c r="P489">
        <v>17447</v>
      </c>
      <c r="Q489">
        <v>99</v>
      </c>
      <c r="R489">
        <v>5896.2370000000001</v>
      </c>
      <c r="S489">
        <v>5896.2370000000001</v>
      </c>
      <c r="T489">
        <v>6.65</v>
      </c>
    </row>
    <row r="490" spans="1:20">
      <c r="A490" t="s">
        <v>55</v>
      </c>
      <c r="B490" t="s">
        <v>45</v>
      </c>
      <c r="C490" t="s">
        <v>10</v>
      </c>
      <c r="D490">
        <v>2011</v>
      </c>
      <c r="E490">
        <v>22</v>
      </c>
      <c r="F490">
        <v>2.9222220000000001</v>
      </c>
      <c r="G490">
        <v>2.9222220000000001</v>
      </c>
      <c r="H490">
        <v>71.733800000000002</v>
      </c>
      <c r="I490">
        <v>4.6818600000000002E-2</v>
      </c>
      <c r="J490">
        <v>-6.0000400000000002E-2</v>
      </c>
      <c r="K490">
        <v>-2.4551699999999999E-2</v>
      </c>
      <c r="L490">
        <v>0</v>
      </c>
      <c r="M490">
        <v>2.4551699999999999E-2</v>
      </c>
      <c r="N490">
        <v>6.0000400000000002E-2</v>
      </c>
      <c r="O490">
        <v>10</v>
      </c>
      <c r="P490">
        <v>31069</v>
      </c>
      <c r="Q490">
        <v>99</v>
      </c>
      <c r="R490">
        <v>9079.0509999999995</v>
      </c>
      <c r="S490">
        <v>9079.0509999999995</v>
      </c>
      <c r="T490">
        <v>6.17</v>
      </c>
    </row>
    <row r="491" spans="1:20">
      <c r="A491" t="s">
        <v>53</v>
      </c>
      <c r="B491" t="s">
        <v>45</v>
      </c>
      <c r="C491" t="s">
        <v>10</v>
      </c>
      <c r="D491">
        <v>2011</v>
      </c>
      <c r="E491">
        <v>23</v>
      </c>
      <c r="F491">
        <v>2.5827450000000001</v>
      </c>
      <c r="G491">
        <v>2.5827450000000001</v>
      </c>
      <c r="H491">
        <v>70.047200000000004</v>
      </c>
      <c r="I491">
        <v>3.4108100000000002E-2</v>
      </c>
      <c r="J491">
        <v>-4.3711300000000002E-2</v>
      </c>
      <c r="K491">
        <v>-1.7886300000000001E-2</v>
      </c>
      <c r="L491">
        <v>0</v>
      </c>
      <c r="M491">
        <v>1.7886300000000001E-2</v>
      </c>
      <c r="N491">
        <v>4.3711300000000002E-2</v>
      </c>
      <c r="O491">
        <v>9.83</v>
      </c>
      <c r="P491">
        <v>48516</v>
      </c>
      <c r="Q491">
        <v>99</v>
      </c>
      <c r="R491">
        <v>12747.15</v>
      </c>
      <c r="S491">
        <v>12747.15</v>
      </c>
      <c r="T491">
        <v>6.34</v>
      </c>
    </row>
    <row r="492" spans="1:20">
      <c r="A492" t="s">
        <v>54</v>
      </c>
      <c r="B492" t="s">
        <v>45</v>
      </c>
      <c r="C492" t="s">
        <v>10</v>
      </c>
      <c r="D492">
        <v>2011</v>
      </c>
      <c r="E492">
        <v>23</v>
      </c>
      <c r="F492">
        <v>2.679103</v>
      </c>
      <c r="G492">
        <v>2.679103</v>
      </c>
      <c r="H492">
        <v>69.988600000000005</v>
      </c>
      <c r="I492">
        <v>5.8467499999999999E-2</v>
      </c>
      <c r="J492">
        <v>-7.4929099999999998E-2</v>
      </c>
      <c r="K492">
        <v>-3.0660400000000001E-2</v>
      </c>
      <c r="L492">
        <v>0</v>
      </c>
      <c r="M492">
        <v>3.0660400000000001E-2</v>
      </c>
      <c r="N492">
        <v>7.4929099999999998E-2</v>
      </c>
      <c r="O492">
        <v>9.5399999999999991</v>
      </c>
      <c r="P492">
        <v>17447</v>
      </c>
      <c r="Q492">
        <v>99</v>
      </c>
      <c r="R492">
        <v>4899.6139999999996</v>
      </c>
      <c r="S492">
        <v>4899.6139999999996</v>
      </c>
      <c r="T492">
        <v>6.65</v>
      </c>
    </row>
    <row r="493" spans="1:20">
      <c r="A493" t="s">
        <v>55</v>
      </c>
      <c r="B493" t="s">
        <v>45</v>
      </c>
      <c r="C493" t="s">
        <v>10</v>
      </c>
      <c r="D493">
        <v>2011</v>
      </c>
      <c r="E493">
        <v>23</v>
      </c>
      <c r="F493">
        <v>2.5070709999999998</v>
      </c>
      <c r="G493">
        <v>2.5070709999999998</v>
      </c>
      <c r="H493">
        <v>70.081800000000001</v>
      </c>
      <c r="I493">
        <v>4.18486E-2</v>
      </c>
      <c r="J493">
        <v>-5.3631100000000001E-2</v>
      </c>
      <c r="K493">
        <v>-2.19454E-2</v>
      </c>
      <c r="L493">
        <v>0</v>
      </c>
      <c r="M493">
        <v>2.19454E-2</v>
      </c>
      <c r="N493">
        <v>5.3631100000000001E-2</v>
      </c>
      <c r="O493">
        <v>10</v>
      </c>
      <c r="P493">
        <v>31069</v>
      </c>
      <c r="Q493">
        <v>99</v>
      </c>
      <c r="R493">
        <v>7789.2190000000001</v>
      </c>
      <c r="S493">
        <v>7789.2190000000001</v>
      </c>
      <c r="T493">
        <v>6.17</v>
      </c>
    </row>
    <row r="494" spans="1:20">
      <c r="A494" t="s">
        <v>53</v>
      </c>
      <c r="B494" t="s">
        <v>45</v>
      </c>
      <c r="C494" t="s">
        <v>10</v>
      </c>
      <c r="D494">
        <v>2011</v>
      </c>
      <c r="E494">
        <v>24</v>
      </c>
      <c r="F494">
        <v>2.3510840000000002</v>
      </c>
      <c r="G494">
        <v>2.3510840000000002</v>
      </c>
      <c r="H494">
        <v>69.043300000000002</v>
      </c>
      <c r="I494">
        <v>3.37364E-2</v>
      </c>
      <c r="J494">
        <v>-4.32349E-2</v>
      </c>
      <c r="K494">
        <v>-1.7691399999999999E-2</v>
      </c>
      <c r="L494">
        <v>0</v>
      </c>
      <c r="M494">
        <v>1.7691399999999999E-2</v>
      </c>
      <c r="N494">
        <v>4.32349E-2</v>
      </c>
      <c r="O494">
        <v>9.83</v>
      </c>
      <c r="P494">
        <v>48516</v>
      </c>
      <c r="Q494">
        <v>99</v>
      </c>
      <c r="R494">
        <v>11603.78</v>
      </c>
      <c r="S494">
        <v>11603.78</v>
      </c>
      <c r="T494">
        <v>6.34</v>
      </c>
    </row>
    <row r="495" spans="1:20">
      <c r="A495" t="s">
        <v>54</v>
      </c>
      <c r="B495" t="s">
        <v>45</v>
      </c>
      <c r="C495" t="s">
        <v>10</v>
      </c>
      <c r="D495">
        <v>2011</v>
      </c>
      <c r="E495">
        <v>24</v>
      </c>
      <c r="F495">
        <v>2.4314300000000002</v>
      </c>
      <c r="G495">
        <v>2.4314300000000002</v>
      </c>
      <c r="H495">
        <v>68.907700000000006</v>
      </c>
      <c r="I495">
        <v>5.8044600000000002E-2</v>
      </c>
      <c r="J495">
        <v>-7.4387099999999998E-2</v>
      </c>
      <c r="K495">
        <v>-3.04386E-2</v>
      </c>
      <c r="L495">
        <v>0</v>
      </c>
      <c r="M495">
        <v>3.04386E-2</v>
      </c>
      <c r="N495">
        <v>7.4387099999999998E-2</v>
      </c>
      <c r="O495">
        <v>9.5399999999999991</v>
      </c>
      <c r="P495">
        <v>17447</v>
      </c>
      <c r="Q495">
        <v>99</v>
      </c>
      <c r="R495">
        <v>4446.6620000000003</v>
      </c>
      <c r="S495">
        <v>4446.6620000000003</v>
      </c>
      <c r="T495">
        <v>6.65</v>
      </c>
    </row>
    <row r="496" spans="1:20">
      <c r="A496" t="s">
        <v>55</v>
      </c>
      <c r="B496" t="s">
        <v>45</v>
      </c>
      <c r="C496" t="s">
        <v>10</v>
      </c>
      <c r="D496">
        <v>2011</v>
      </c>
      <c r="E496">
        <v>24</v>
      </c>
      <c r="F496">
        <v>2.2871060000000001</v>
      </c>
      <c r="G496">
        <v>2.2871060000000001</v>
      </c>
      <c r="H496">
        <v>69.123199999999997</v>
      </c>
      <c r="I496">
        <v>4.12883E-2</v>
      </c>
      <c r="J496">
        <v>-5.2913000000000002E-2</v>
      </c>
      <c r="K496">
        <v>-2.16516E-2</v>
      </c>
      <c r="L496">
        <v>0</v>
      </c>
      <c r="M496">
        <v>2.16516E-2</v>
      </c>
      <c r="N496">
        <v>5.2913000000000002E-2</v>
      </c>
      <c r="O496">
        <v>10</v>
      </c>
      <c r="P496">
        <v>31069</v>
      </c>
      <c r="Q496">
        <v>99</v>
      </c>
      <c r="R496">
        <v>7105.81</v>
      </c>
      <c r="S496">
        <v>7105.81</v>
      </c>
      <c r="T496">
        <v>6.17</v>
      </c>
    </row>
    <row r="497" spans="1:20">
      <c r="A497" t="s">
        <v>53</v>
      </c>
      <c r="B497" t="s">
        <v>46</v>
      </c>
      <c r="C497" t="s">
        <v>10</v>
      </c>
      <c r="D497">
        <v>2011</v>
      </c>
      <c r="E497">
        <v>1</v>
      </c>
      <c r="F497">
        <v>1.9882660000000001</v>
      </c>
      <c r="G497">
        <v>1.9882660000000001</v>
      </c>
      <c r="H497">
        <v>63.488500000000002</v>
      </c>
      <c r="I497">
        <v>3.3640400000000001E-2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9.83</v>
      </c>
      <c r="P497">
        <v>48516</v>
      </c>
      <c r="Q497">
        <v>99</v>
      </c>
      <c r="R497">
        <v>9813.0939999999991</v>
      </c>
      <c r="S497">
        <v>9813.0939999999991</v>
      </c>
      <c r="T497">
        <v>6.34</v>
      </c>
    </row>
    <row r="498" spans="1:20">
      <c r="A498" t="s">
        <v>54</v>
      </c>
      <c r="B498" t="s">
        <v>46</v>
      </c>
      <c r="C498" t="s">
        <v>10</v>
      </c>
      <c r="D498">
        <v>2011</v>
      </c>
      <c r="E498">
        <v>1</v>
      </c>
      <c r="F498">
        <v>1.9869000000000001</v>
      </c>
      <c r="G498">
        <v>1.9869000000000001</v>
      </c>
      <c r="H498">
        <v>63.293700000000001</v>
      </c>
      <c r="I498">
        <v>5.35647E-2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9.5399999999999991</v>
      </c>
      <c r="P498">
        <v>17447</v>
      </c>
      <c r="Q498">
        <v>99</v>
      </c>
      <c r="R498">
        <v>3633.6950000000002</v>
      </c>
      <c r="S498">
        <v>3633.6950000000002</v>
      </c>
      <c r="T498">
        <v>6.65</v>
      </c>
    </row>
    <row r="499" spans="1:20">
      <c r="A499" t="s">
        <v>55</v>
      </c>
      <c r="B499" t="s">
        <v>46</v>
      </c>
      <c r="C499" t="s">
        <v>10</v>
      </c>
      <c r="D499">
        <v>2011</v>
      </c>
      <c r="E499">
        <v>1</v>
      </c>
      <c r="F499">
        <v>1.980321</v>
      </c>
      <c r="G499">
        <v>1.980321</v>
      </c>
      <c r="H499">
        <v>63.603400000000001</v>
      </c>
      <c r="I499">
        <v>4.31524E-2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10</v>
      </c>
      <c r="P499">
        <v>31069</v>
      </c>
      <c r="Q499">
        <v>99</v>
      </c>
      <c r="R499">
        <v>6152.66</v>
      </c>
      <c r="S499">
        <v>6152.66</v>
      </c>
      <c r="T499">
        <v>6.17</v>
      </c>
    </row>
    <row r="500" spans="1:20">
      <c r="A500" t="s">
        <v>53</v>
      </c>
      <c r="B500" t="s">
        <v>46</v>
      </c>
      <c r="C500" t="s">
        <v>10</v>
      </c>
      <c r="D500">
        <v>2011</v>
      </c>
      <c r="E500">
        <v>2</v>
      </c>
      <c r="F500">
        <v>1.9349069999999999</v>
      </c>
      <c r="G500">
        <v>1.9349069999999999</v>
      </c>
      <c r="H500">
        <v>62.9604</v>
      </c>
      <c r="I500">
        <v>3.3852800000000002E-2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9.83</v>
      </c>
      <c r="P500">
        <v>48516</v>
      </c>
      <c r="Q500">
        <v>99</v>
      </c>
      <c r="R500">
        <v>9549.741</v>
      </c>
      <c r="S500">
        <v>9549.741</v>
      </c>
      <c r="T500">
        <v>6.34</v>
      </c>
    </row>
    <row r="501" spans="1:20">
      <c r="A501" t="s">
        <v>54</v>
      </c>
      <c r="B501" t="s">
        <v>46</v>
      </c>
      <c r="C501" t="s">
        <v>10</v>
      </c>
      <c r="D501">
        <v>2011</v>
      </c>
      <c r="E501">
        <v>2</v>
      </c>
      <c r="F501">
        <v>1.914871</v>
      </c>
      <c r="G501">
        <v>1.914871</v>
      </c>
      <c r="H501">
        <v>62.671999999999997</v>
      </c>
      <c r="I501">
        <v>5.4387600000000001E-2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9.5399999999999991</v>
      </c>
      <c r="P501">
        <v>17447</v>
      </c>
      <c r="Q501">
        <v>99</v>
      </c>
      <c r="R501">
        <v>3501.9659999999999</v>
      </c>
      <c r="S501">
        <v>3501.9659999999999</v>
      </c>
      <c r="T501">
        <v>6.65</v>
      </c>
    </row>
    <row r="502" spans="1:20">
      <c r="A502" t="s">
        <v>55</v>
      </c>
      <c r="B502" t="s">
        <v>46</v>
      </c>
      <c r="C502" t="s">
        <v>10</v>
      </c>
      <c r="D502">
        <v>2011</v>
      </c>
      <c r="E502">
        <v>2</v>
      </c>
      <c r="F502">
        <v>1.9396340000000001</v>
      </c>
      <c r="G502">
        <v>1.9396340000000001</v>
      </c>
      <c r="H502">
        <v>63.130400000000002</v>
      </c>
      <c r="I502">
        <v>4.3214200000000001E-2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10</v>
      </c>
      <c r="P502">
        <v>31069</v>
      </c>
      <c r="Q502">
        <v>99</v>
      </c>
      <c r="R502">
        <v>6026.2479999999996</v>
      </c>
      <c r="S502">
        <v>6026.2479999999996</v>
      </c>
      <c r="T502">
        <v>6.17</v>
      </c>
    </row>
    <row r="503" spans="1:20">
      <c r="A503" t="s">
        <v>53</v>
      </c>
      <c r="B503" t="s">
        <v>46</v>
      </c>
      <c r="C503" t="s">
        <v>10</v>
      </c>
      <c r="D503">
        <v>2011</v>
      </c>
      <c r="E503">
        <v>3</v>
      </c>
      <c r="F503">
        <v>1.841669</v>
      </c>
      <c r="G503">
        <v>1.841669</v>
      </c>
      <c r="H503">
        <v>61.257399999999997</v>
      </c>
      <c r="I503">
        <v>3.28185E-2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9.83</v>
      </c>
      <c r="P503">
        <v>48516</v>
      </c>
      <c r="Q503">
        <v>99</v>
      </c>
      <c r="R503">
        <v>9089.5640000000003</v>
      </c>
      <c r="S503">
        <v>9089.5640000000003</v>
      </c>
      <c r="T503">
        <v>6.34</v>
      </c>
    </row>
    <row r="504" spans="1:20">
      <c r="A504" t="s">
        <v>54</v>
      </c>
      <c r="B504" t="s">
        <v>46</v>
      </c>
      <c r="C504" t="s">
        <v>10</v>
      </c>
      <c r="D504">
        <v>2011</v>
      </c>
      <c r="E504">
        <v>3</v>
      </c>
      <c r="F504">
        <v>1.834001</v>
      </c>
      <c r="G504">
        <v>1.834001</v>
      </c>
      <c r="H504">
        <v>60.932099999999998</v>
      </c>
      <c r="I504">
        <v>5.4346499999999999E-2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9.5399999999999991</v>
      </c>
      <c r="P504">
        <v>17447</v>
      </c>
      <c r="Q504">
        <v>99</v>
      </c>
      <c r="R504">
        <v>3354.07</v>
      </c>
      <c r="S504">
        <v>3354.07</v>
      </c>
      <c r="T504">
        <v>6.65</v>
      </c>
    </row>
    <row r="505" spans="1:20">
      <c r="A505" t="s">
        <v>55</v>
      </c>
      <c r="B505" t="s">
        <v>46</v>
      </c>
      <c r="C505" t="s">
        <v>10</v>
      </c>
      <c r="D505">
        <v>2011</v>
      </c>
      <c r="E505">
        <v>3</v>
      </c>
      <c r="F505">
        <v>1.8385739999999999</v>
      </c>
      <c r="G505">
        <v>1.8385739999999999</v>
      </c>
      <c r="H505">
        <v>61.449199999999998</v>
      </c>
      <c r="I505">
        <v>4.11679E-2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10</v>
      </c>
      <c r="P505">
        <v>31069</v>
      </c>
      <c r="Q505">
        <v>99</v>
      </c>
      <c r="R505">
        <v>5712.2650000000003</v>
      </c>
      <c r="S505">
        <v>5712.2650000000003</v>
      </c>
      <c r="T505">
        <v>6.17</v>
      </c>
    </row>
    <row r="506" spans="1:20">
      <c r="A506" t="s">
        <v>53</v>
      </c>
      <c r="B506" t="s">
        <v>46</v>
      </c>
      <c r="C506" t="s">
        <v>10</v>
      </c>
      <c r="D506">
        <v>2011</v>
      </c>
      <c r="E506">
        <v>4</v>
      </c>
      <c r="F506">
        <v>1.8194159999999999</v>
      </c>
      <c r="G506">
        <v>1.8194159999999999</v>
      </c>
      <c r="H506">
        <v>61.0229</v>
      </c>
      <c r="I506">
        <v>3.1989499999999997E-2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9.83</v>
      </c>
      <c r="P506">
        <v>48516</v>
      </c>
      <c r="Q506">
        <v>99</v>
      </c>
      <c r="R506">
        <v>8979.732</v>
      </c>
      <c r="S506">
        <v>8979.732</v>
      </c>
      <c r="T506">
        <v>6.34</v>
      </c>
    </row>
    <row r="507" spans="1:20">
      <c r="A507" t="s">
        <v>54</v>
      </c>
      <c r="B507" t="s">
        <v>46</v>
      </c>
      <c r="C507" t="s">
        <v>10</v>
      </c>
      <c r="D507">
        <v>2011</v>
      </c>
      <c r="E507">
        <v>4</v>
      </c>
      <c r="F507">
        <v>1.8103290000000001</v>
      </c>
      <c r="G507">
        <v>1.8103290000000001</v>
      </c>
      <c r="H507">
        <v>60.663600000000002</v>
      </c>
      <c r="I507">
        <v>5.4363099999999998E-2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9.5399999999999991</v>
      </c>
      <c r="P507">
        <v>17447</v>
      </c>
      <c r="Q507">
        <v>99</v>
      </c>
      <c r="R507">
        <v>3310.7779999999998</v>
      </c>
      <c r="S507">
        <v>3310.7779999999998</v>
      </c>
      <c r="T507">
        <v>6.65</v>
      </c>
    </row>
    <row r="508" spans="1:20">
      <c r="A508" t="s">
        <v>55</v>
      </c>
      <c r="B508" t="s">
        <v>46</v>
      </c>
      <c r="C508" t="s">
        <v>10</v>
      </c>
      <c r="D508">
        <v>2011</v>
      </c>
      <c r="E508">
        <v>4</v>
      </c>
      <c r="F508">
        <v>1.817364</v>
      </c>
      <c r="G508">
        <v>1.817364</v>
      </c>
      <c r="H508">
        <v>61.234699999999997</v>
      </c>
      <c r="I508">
        <v>3.9477199999999997E-2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10</v>
      </c>
      <c r="P508">
        <v>31069</v>
      </c>
      <c r="Q508">
        <v>99</v>
      </c>
      <c r="R508">
        <v>5646.3680000000004</v>
      </c>
      <c r="S508">
        <v>5646.3680000000004</v>
      </c>
      <c r="T508">
        <v>6.17</v>
      </c>
    </row>
    <row r="509" spans="1:20">
      <c r="A509" t="s">
        <v>53</v>
      </c>
      <c r="B509" t="s">
        <v>46</v>
      </c>
      <c r="C509" t="s">
        <v>10</v>
      </c>
      <c r="D509">
        <v>2011</v>
      </c>
      <c r="E509">
        <v>5</v>
      </c>
      <c r="F509">
        <v>1.80331</v>
      </c>
      <c r="G509">
        <v>1.80331</v>
      </c>
      <c r="H509">
        <v>60.340299999999999</v>
      </c>
      <c r="I509">
        <v>3.2426900000000002E-2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9.83</v>
      </c>
      <c r="P509">
        <v>48516</v>
      </c>
      <c r="Q509">
        <v>99</v>
      </c>
      <c r="R509">
        <v>8900.2430000000004</v>
      </c>
      <c r="S509">
        <v>8900.2430000000004</v>
      </c>
      <c r="T509">
        <v>6.34</v>
      </c>
    </row>
    <row r="510" spans="1:20">
      <c r="A510" t="s">
        <v>54</v>
      </c>
      <c r="B510" t="s">
        <v>46</v>
      </c>
      <c r="C510" t="s">
        <v>10</v>
      </c>
      <c r="D510">
        <v>2011</v>
      </c>
      <c r="E510">
        <v>5</v>
      </c>
      <c r="F510">
        <v>1.835474</v>
      </c>
      <c r="G510">
        <v>1.835474</v>
      </c>
      <c r="H510">
        <v>59.999200000000002</v>
      </c>
      <c r="I510">
        <v>5.2602099999999999E-2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9.5399999999999991</v>
      </c>
      <c r="P510">
        <v>17447</v>
      </c>
      <c r="Q510">
        <v>99</v>
      </c>
      <c r="R510">
        <v>3356.7629999999999</v>
      </c>
      <c r="S510">
        <v>3356.7629999999999</v>
      </c>
      <c r="T510">
        <v>6.65</v>
      </c>
    </row>
    <row r="511" spans="1:20">
      <c r="A511" t="s">
        <v>55</v>
      </c>
      <c r="B511" t="s">
        <v>46</v>
      </c>
      <c r="C511" t="s">
        <v>10</v>
      </c>
      <c r="D511">
        <v>2011</v>
      </c>
      <c r="E511">
        <v>5</v>
      </c>
      <c r="F511">
        <v>1.7738590000000001</v>
      </c>
      <c r="G511">
        <v>1.7738590000000001</v>
      </c>
      <c r="H511">
        <v>60.541400000000003</v>
      </c>
      <c r="I511">
        <v>4.1171300000000001E-2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10</v>
      </c>
      <c r="P511">
        <v>31069</v>
      </c>
      <c r="Q511">
        <v>99</v>
      </c>
      <c r="R511">
        <v>5511.201</v>
      </c>
      <c r="S511">
        <v>5511.201</v>
      </c>
      <c r="T511">
        <v>6.17</v>
      </c>
    </row>
    <row r="512" spans="1:20">
      <c r="A512" t="s">
        <v>53</v>
      </c>
      <c r="B512" t="s">
        <v>46</v>
      </c>
      <c r="C512" t="s">
        <v>10</v>
      </c>
      <c r="D512">
        <v>2011</v>
      </c>
      <c r="E512">
        <v>6</v>
      </c>
      <c r="F512">
        <v>1.894549</v>
      </c>
      <c r="G512">
        <v>1.894549</v>
      </c>
      <c r="H512">
        <v>60.316499999999998</v>
      </c>
      <c r="I512">
        <v>3.2420900000000002E-2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9.83</v>
      </c>
      <c r="P512">
        <v>48516</v>
      </c>
      <c r="Q512">
        <v>99</v>
      </c>
      <c r="R512">
        <v>9350.5550000000003</v>
      </c>
      <c r="S512">
        <v>9350.5550000000003</v>
      </c>
      <c r="T512">
        <v>6.34</v>
      </c>
    </row>
    <row r="513" spans="1:20">
      <c r="A513" t="s">
        <v>54</v>
      </c>
      <c r="B513" t="s">
        <v>46</v>
      </c>
      <c r="C513" t="s">
        <v>10</v>
      </c>
      <c r="D513">
        <v>2011</v>
      </c>
      <c r="E513">
        <v>6</v>
      </c>
      <c r="F513">
        <v>1.9481170000000001</v>
      </c>
      <c r="G513">
        <v>1.9481170000000001</v>
      </c>
      <c r="H513">
        <v>59.935200000000002</v>
      </c>
      <c r="I513">
        <v>5.2602900000000001E-2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9.5399999999999991</v>
      </c>
      <c r="P513">
        <v>17447</v>
      </c>
      <c r="Q513">
        <v>99</v>
      </c>
      <c r="R513">
        <v>3562.7669999999998</v>
      </c>
      <c r="S513">
        <v>3562.7669999999998</v>
      </c>
      <c r="T513">
        <v>6.65</v>
      </c>
    </row>
    <row r="514" spans="1:20">
      <c r="A514" t="s">
        <v>55</v>
      </c>
      <c r="B514" t="s">
        <v>46</v>
      </c>
      <c r="C514" t="s">
        <v>10</v>
      </c>
      <c r="D514">
        <v>2011</v>
      </c>
      <c r="E514">
        <v>6</v>
      </c>
      <c r="F514">
        <v>1.850438</v>
      </c>
      <c r="G514">
        <v>1.850438</v>
      </c>
      <c r="H514">
        <v>60.541400000000003</v>
      </c>
      <c r="I514">
        <v>4.1159099999999997E-2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10</v>
      </c>
      <c r="P514">
        <v>31069</v>
      </c>
      <c r="Q514">
        <v>99</v>
      </c>
      <c r="R514">
        <v>5749.125</v>
      </c>
      <c r="S514">
        <v>5749.125</v>
      </c>
      <c r="T514">
        <v>6.17</v>
      </c>
    </row>
    <row r="515" spans="1:20">
      <c r="A515" t="s">
        <v>53</v>
      </c>
      <c r="B515" t="s">
        <v>46</v>
      </c>
      <c r="C515" t="s">
        <v>10</v>
      </c>
      <c r="D515">
        <v>2011</v>
      </c>
      <c r="E515">
        <v>7</v>
      </c>
      <c r="F515">
        <v>2.1568779999999999</v>
      </c>
      <c r="G515">
        <v>2.1568779999999999</v>
      </c>
      <c r="H515">
        <v>61.912300000000002</v>
      </c>
      <c r="I515">
        <v>3.2609600000000002E-2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9.83</v>
      </c>
      <c r="P515">
        <v>48516</v>
      </c>
      <c r="Q515">
        <v>99</v>
      </c>
      <c r="R515">
        <v>10645.28</v>
      </c>
      <c r="S515">
        <v>10645.28</v>
      </c>
      <c r="T515">
        <v>6.34</v>
      </c>
    </row>
    <row r="516" spans="1:20">
      <c r="A516" t="s">
        <v>54</v>
      </c>
      <c r="B516" t="s">
        <v>46</v>
      </c>
      <c r="C516" t="s">
        <v>10</v>
      </c>
      <c r="D516">
        <v>2011</v>
      </c>
      <c r="E516">
        <v>7</v>
      </c>
      <c r="F516">
        <v>2.1468069999999999</v>
      </c>
      <c r="G516">
        <v>2.1468069999999999</v>
      </c>
      <c r="H516">
        <v>61.584299999999999</v>
      </c>
      <c r="I516">
        <v>5.2602999999999997E-2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9.5399999999999991</v>
      </c>
      <c r="P516">
        <v>17447</v>
      </c>
      <c r="Q516">
        <v>99</v>
      </c>
      <c r="R516">
        <v>3926.136</v>
      </c>
      <c r="S516">
        <v>3926.136</v>
      </c>
      <c r="T516">
        <v>6.65</v>
      </c>
    </row>
    <row r="517" spans="1:20">
      <c r="A517" t="s">
        <v>55</v>
      </c>
      <c r="B517" t="s">
        <v>46</v>
      </c>
      <c r="C517" t="s">
        <v>10</v>
      </c>
      <c r="D517">
        <v>2011</v>
      </c>
      <c r="E517">
        <v>7</v>
      </c>
      <c r="F517">
        <v>2.1539799999999998</v>
      </c>
      <c r="G517">
        <v>2.1539799999999998</v>
      </c>
      <c r="H517">
        <v>62.105699999999999</v>
      </c>
      <c r="I517">
        <v>4.1534000000000001E-2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10</v>
      </c>
      <c r="P517">
        <v>31069</v>
      </c>
      <c r="Q517">
        <v>99</v>
      </c>
      <c r="R517">
        <v>6692.2</v>
      </c>
      <c r="S517">
        <v>6692.2</v>
      </c>
      <c r="T517">
        <v>6.17</v>
      </c>
    </row>
    <row r="518" spans="1:20">
      <c r="A518" t="s">
        <v>53</v>
      </c>
      <c r="B518" t="s">
        <v>46</v>
      </c>
      <c r="C518" t="s">
        <v>10</v>
      </c>
      <c r="D518">
        <v>2011</v>
      </c>
      <c r="E518">
        <v>8</v>
      </c>
      <c r="F518">
        <v>2.6095459999999999</v>
      </c>
      <c r="G518">
        <v>2.6095459999999999</v>
      </c>
      <c r="H518">
        <v>66.301599999999993</v>
      </c>
      <c r="I518">
        <v>3.37661E-2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9.83</v>
      </c>
      <c r="P518">
        <v>48516</v>
      </c>
      <c r="Q518">
        <v>99</v>
      </c>
      <c r="R518">
        <v>12879.42</v>
      </c>
      <c r="S518">
        <v>12879.42</v>
      </c>
      <c r="T518">
        <v>6.34</v>
      </c>
    </row>
    <row r="519" spans="1:20">
      <c r="A519" t="s">
        <v>54</v>
      </c>
      <c r="B519" t="s">
        <v>46</v>
      </c>
      <c r="C519" t="s">
        <v>10</v>
      </c>
      <c r="D519">
        <v>2011</v>
      </c>
      <c r="E519">
        <v>8</v>
      </c>
      <c r="F519">
        <v>2.6508039999999999</v>
      </c>
      <c r="G519">
        <v>2.6508039999999999</v>
      </c>
      <c r="H519">
        <v>66.373000000000005</v>
      </c>
      <c r="I519">
        <v>5.4367199999999997E-2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9.5399999999999991</v>
      </c>
      <c r="P519">
        <v>17447</v>
      </c>
      <c r="Q519">
        <v>99</v>
      </c>
      <c r="R519">
        <v>4847.8580000000002</v>
      </c>
      <c r="S519">
        <v>4847.8580000000002</v>
      </c>
      <c r="T519">
        <v>6.65</v>
      </c>
    </row>
    <row r="520" spans="1:20">
      <c r="A520" t="s">
        <v>55</v>
      </c>
      <c r="B520" t="s">
        <v>46</v>
      </c>
      <c r="C520" t="s">
        <v>10</v>
      </c>
      <c r="D520">
        <v>2011</v>
      </c>
      <c r="E520">
        <v>8</v>
      </c>
      <c r="F520">
        <v>2.5704479999999998</v>
      </c>
      <c r="G520">
        <v>2.5704479999999998</v>
      </c>
      <c r="H520">
        <v>66.259399999999999</v>
      </c>
      <c r="I520">
        <v>4.3051499999999999E-2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10</v>
      </c>
      <c r="P520">
        <v>31069</v>
      </c>
      <c r="Q520">
        <v>99</v>
      </c>
      <c r="R520">
        <v>7986.125</v>
      </c>
      <c r="S520">
        <v>7986.125</v>
      </c>
      <c r="T520">
        <v>6.17</v>
      </c>
    </row>
    <row r="521" spans="1:20">
      <c r="A521" t="s">
        <v>53</v>
      </c>
      <c r="B521" t="s">
        <v>46</v>
      </c>
      <c r="C521" t="s">
        <v>10</v>
      </c>
      <c r="D521">
        <v>2011</v>
      </c>
      <c r="E521">
        <v>9</v>
      </c>
      <c r="F521">
        <v>3.3787430000000001</v>
      </c>
      <c r="G521">
        <v>3.3787430000000001</v>
      </c>
      <c r="H521">
        <v>70.356399999999994</v>
      </c>
      <c r="I521">
        <v>3.2859100000000002E-2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9.83</v>
      </c>
      <c r="P521">
        <v>48516</v>
      </c>
      <c r="Q521">
        <v>99</v>
      </c>
      <c r="R521">
        <v>16675.8</v>
      </c>
      <c r="S521">
        <v>16675.8</v>
      </c>
      <c r="T521">
        <v>6.34</v>
      </c>
    </row>
    <row r="522" spans="1:20">
      <c r="A522" t="s">
        <v>54</v>
      </c>
      <c r="B522" t="s">
        <v>46</v>
      </c>
      <c r="C522" t="s">
        <v>10</v>
      </c>
      <c r="D522">
        <v>2011</v>
      </c>
      <c r="E522">
        <v>9</v>
      </c>
      <c r="F522">
        <v>3.4333230000000001</v>
      </c>
      <c r="G522">
        <v>3.4333230000000001</v>
      </c>
      <c r="H522">
        <v>70.791799999999995</v>
      </c>
      <c r="I522">
        <v>5.4366499999999998E-2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9.5399999999999991</v>
      </c>
      <c r="P522">
        <v>17447</v>
      </c>
      <c r="Q522">
        <v>99</v>
      </c>
      <c r="R522">
        <v>6278.951</v>
      </c>
      <c r="S522">
        <v>6278.951</v>
      </c>
      <c r="T522">
        <v>6.65</v>
      </c>
    </row>
    <row r="523" spans="1:20">
      <c r="A523" t="s">
        <v>55</v>
      </c>
      <c r="B523" t="s">
        <v>46</v>
      </c>
      <c r="C523" t="s">
        <v>10</v>
      </c>
      <c r="D523">
        <v>2011</v>
      </c>
      <c r="E523">
        <v>9</v>
      </c>
      <c r="F523">
        <v>3.3273470000000001</v>
      </c>
      <c r="G523">
        <v>3.3273470000000001</v>
      </c>
      <c r="H523">
        <v>70.099800000000002</v>
      </c>
      <c r="I523">
        <v>4.1240499999999999E-2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10</v>
      </c>
      <c r="P523">
        <v>31069</v>
      </c>
      <c r="Q523">
        <v>99</v>
      </c>
      <c r="R523">
        <v>10337.73</v>
      </c>
      <c r="S523">
        <v>10337.73</v>
      </c>
      <c r="T523">
        <v>6.17</v>
      </c>
    </row>
    <row r="524" spans="1:20">
      <c r="A524" t="s">
        <v>53</v>
      </c>
      <c r="B524" t="s">
        <v>46</v>
      </c>
      <c r="C524" t="s">
        <v>10</v>
      </c>
      <c r="D524">
        <v>2011</v>
      </c>
      <c r="E524">
        <v>10</v>
      </c>
      <c r="F524">
        <v>4.1935099999999998</v>
      </c>
      <c r="G524">
        <v>4.1935099999999998</v>
      </c>
      <c r="H524">
        <v>75.0852</v>
      </c>
      <c r="I524">
        <v>3.2105700000000001E-2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9.83</v>
      </c>
      <c r="P524">
        <v>48516</v>
      </c>
      <c r="Q524">
        <v>99</v>
      </c>
      <c r="R524">
        <v>20697.080000000002</v>
      </c>
      <c r="S524">
        <v>20697.080000000002</v>
      </c>
      <c r="T524">
        <v>6.34</v>
      </c>
    </row>
    <row r="525" spans="1:20">
      <c r="A525" t="s">
        <v>54</v>
      </c>
      <c r="B525" t="s">
        <v>46</v>
      </c>
      <c r="C525" t="s">
        <v>10</v>
      </c>
      <c r="D525">
        <v>2011</v>
      </c>
      <c r="E525">
        <v>10</v>
      </c>
      <c r="F525">
        <v>4.36341</v>
      </c>
      <c r="G525">
        <v>4.36341</v>
      </c>
      <c r="H525">
        <v>75.528599999999997</v>
      </c>
      <c r="I525">
        <v>5.4315599999999999E-2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9.5399999999999991</v>
      </c>
      <c r="P525">
        <v>17447</v>
      </c>
      <c r="Q525">
        <v>99</v>
      </c>
      <c r="R525">
        <v>7979.9170000000004</v>
      </c>
      <c r="S525">
        <v>7979.9170000000004</v>
      </c>
      <c r="T525">
        <v>6.65</v>
      </c>
    </row>
    <row r="526" spans="1:20">
      <c r="A526" t="s">
        <v>55</v>
      </c>
      <c r="B526" t="s">
        <v>46</v>
      </c>
      <c r="C526" t="s">
        <v>10</v>
      </c>
      <c r="D526">
        <v>2011</v>
      </c>
      <c r="E526">
        <v>10</v>
      </c>
      <c r="F526">
        <v>4.0616849999999998</v>
      </c>
      <c r="G526">
        <v>4.0616849999999998</v>
      </c>
      <c r="H526">
        <v>74.823700000000002</v>
      </c>
      <c r="I526">
        <v>3.9737399999999999E-2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10</v>
      </c>
      <c r="P526">
        <v>31069</v>
      </c>
      <c r="Q526">
        <v>99</v>
      </c>
      <c r="R526">
        <v>12619.25</v>
      </c>
      <c r="S526">
        <v>12619.25</v>
      </c>
      <c r="T526">
        <v>6.17</v>
      </c>
    </row>
    <row r="527" spans="1:20">
      <c r="A527" t="s">
        <v>53</v>
      </c>
      <c r="B527" t="s">
        <v>46</v>
      </c>
      <c r="C527" t="s">
        <v>10</v>
      </c>
      <c r="D527">
        <v>2011</v>
      </c>
      <c r="E527">
        <v>11</v>
      </c>
      <c r="F527">
        <v>4.9271969999999996</v>
      </c>
      <c r="G527">
        <v>4.9271969999999996</v>
      </c>
      <c r="H527">
        <v>76.608800000000002</v>
      </c>
      <c r="I527">
        <v>3.2061100000000002E-2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9.83</v>
      </c>
      <c r="P527">
        <v>48516</v>
      </c>
      <c r="Q527">
        <v>99</v>
      </c>
      <c r="R527">
        <v>24318.2</v>
      </c>
      <c r="S527">
        <v>24318.2</v>
      </c>
      <c r="T527">
        <v>6.34</v>
      </c>
    </row>
    <row r="528" spans="1:20">
      <c r="A528" t="s">
        <v>54</v>
      </c>
      <c r="B528" t="s">
        <v>46</v>
      </c>
      <c r="C528" t="s">
        <v>10</v>
      </c>
      <c r="D528">
        <v>2011</v>
      </c>
      <c r="E528">
        <v>11</v>
      </c>
      <c r="F528">
        <v>5.1526649999999998</v>
      </c>
      <c r="G528">
        <v>5.1526649999999998</v>
      </c>
      <c r="H528">
        <v>77.095299999999995</v>
      </c>
      <c r="I528">
        <v>5.3739299999999997E-2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9.5399999999999991</v>
      </c>
      <c r="P528">
        <v>17447</v>
      </c>
      <c r="Q528">
        <v>99</v>
      </c>
      <c r="R528">
        <v>9423.3269999999993</v>
      </c>
      <c r="S528">
        <v>9423.3269999999993</v>
      </c>
      <c r="T528">
        <v>6.65</v>
      </c>
    </row>
    <row r="529" spans="1:20">
      <c r="A529" t="s">
        <v>55</v>
      </c>
      <c r="B529" t="s">
        <v>46</v>
      </c>
      <c r="C529" t="s">
        <v>10</v>
      </c>
      <c r="D529">
        <v>2011</v>
      </c>
      <c r="E529">
        <v>11</v>
      </c>
      <c r="F529">
        <v>4.7550980000000003</v>
      </c>
      <c r="G529">
        <v>4.7550980000000003</v>
      </c>
      <c r="H529">
        <v>76.321899999999999</v>
      </c>
      <c r="I529">
        <v>3.9918099999999998E-2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10</v>
      </c>
      <c r="P529">
        <v>31069</v>
      </c>
      <c r="Q529">
        <v>99</v>
      </c>
      <c r="R529">
        <v>14773.62</v>
      </c>
      <c r="S529">
        <v>14773.62</v>
      </c>
      <c r="T529">
        <v>6.17</v>
      </c>
    </row>
    <row r="530" spans="1:20">
      <c r="A530" t="s">
        <v>53</v>
      </c>
      <c r="B530" t="s">
        <v>46</v>
      </c>
      <c r="C530" t="s">
        <v>10</v>
      </c>
      <c r="D530">
        <v>2011</v>
      </c>
      <c r="E530">
        <v>12</v>
      </c>
      <c r="F530">
        <v>5.4470919999999996</v>
      </c>
      <c r="G530">
        <v>5.4470919999999996</v>
      </c>
      <c r="H530">
        <v>77.471599999999995</v>
      </c>
      <c r="I530">
        <v>3.5095899999999999E-2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9.83</v>
      </c>
      <c r="P530">
        <v>48516</v>
      </c>
      <c r="Q530">
        <v>99</v>
      </c>
      <c r="R530">
        <v>26884.14</v>
      </c>
      <c r="S530">
        <v>26884.14</v>
      </c>
      <c r="T530">
        <v>6.34</v>
      </c>
    </row>
    <row r="531" spans="1:20">
      <c r="A531" t="s">
        <v>54</v>
      </c>
      <c r="B531" t="s">
        <v>46</v>
      </c>
      <c r="C531" t="s">
        <v>10</v>
      </c>
      <c r="D531">
        <v>2011</v>
      </c>
      <c r="E531">
        <v>12</v>
      </c>
      <c r="F531">
        <v>5.7948149999999998</v>
      </c>
      <c r="G531">
        <v>5.7948149999999998</v>
      </c>
      <c r="H531">
        <v>77.974800000000002</v>
      </c>
      <c r="I531">
        <v>6.1271600000000002E-2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9.5399999999999991</v>
      </c>
      <c r="P531">
        <v>17447</v>
      </c>
      <c r="Q531">
        <v>99</v>
      </c>
      <c r="R531">
        <v>10597.71</v>
      </c>
      <c r="S531">
        <v>10597.71</v>
      </c>
      <c r="T531">
        <v>6.65</v>
      </c>
    </row>
    <row r="532" spans="1:20">
      <c r="A532" t="s">
        <v>55</v>
      </c>
      <c r="B532" t="s">
        <v>46</v>
      </c>
      <c r="C532" t="s">
        <v>10</v>
      </c>
      <c r="D532">
        <v>2011</v>
      </c>
      <c r="E532">
        <v>12</v>
      </c>
      <c r="F532">
        <v>5.1912589999999996</v>
      </c>
      <c r="G532">
        <v>5.1912589999999996</v>
      </c>
      <c r="H532">
        <v>77.174899999999994</v>
      </c>
      <c r="I532">
        <v>4.2512800000000003E-2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10</v>
      </c>
      <c r="P532">
        <v>31069</v>
      </c>
      <c r="Q532">
        <v>99</v>
      </c>
      <c r="R532">
        <v>16128.72</v>
      </c>
      <c r="S532">
        <v>16128.72</v>
      </c>
      <c r="T532">
        <v>6.17</v>
      </c>
    </row>
    <row r="533" spans="1:20">
      <c r="A533" t="s">
        <v>53</v>
      </c>
      <c r="B533" t="s">
        <v>46</v>
      </c>
      <c r="C533" t="s">
        <v>10</v>
      </c>
      <c r="D533">
        <v>2011</v>
      </c>
      <c r="E533">
        <v>13</v>
      </c>
      <c r="F533">
        <v>5.684844</v>
      </c>
      <c r="G533">
        <v>5.684844</v>
      </c>
      <c r="H533">
        <v>79.129800000000003</v>
      </c>
      <c r="I533">
        <v>3.5950599999999999E-2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9.83</v>
      </c>
      <c r="P533">
        <v>48516</v>
      </c>
      <c r="Q533">
        <v>99</v>
      </c>
      <c r="R533">
        <v>28057.57</v>
      </c>
      <c r="S533">
        <v>28057.57</v>
      </c>
      <c r="T533">
        <v>6.34</v>
      </c>
    </row>
    <row r="534" spans="1:20">
      <c r="A534" t="s">
        <v>54</v>
      </c>
      <c r="B534" t="s">
        <v>46</v>
      </c>
      <c r="C534" t="s">
        <v>10</v>
      </c>
      <c r="D534">
        <v>2011</v>
      </c>
      <c r="E534">
        <v>13</v>
      </c>
      <c r="F534">
        <v>5.97675</v>
      </c>
      <c r="G534">
        <v>5.97675</v>
      </c>
      <c r="H534">
        <v>79.697900000000004</v>
      </c>
      <c r="I534">
        <v>6.0281500000000002E-2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9.5399999999999991</v>
      </c>
      <c r="P534">
        <v>17447</v>
      </c>
      <c r="Q534">
        <v>99</v>
      </c>
      <c r="R534">
        <v>10930.44</v>
      </c>
      <c r="S534">
        <v>10930.44</v>
      </c>
      <c r="T534">
        <v>6.65</v>
      </c>
    </row>
    <row r="535" spans="1:20">
      <c r="A535" t="s">
        <v>55</v>
      </c>
      <c r="B535" t="s">
        <v>46</v>
      </c>
      <c r="C535" t="s">
        <v>10</v>
      </c>
      <c r="D535">
        <v>2011</v>
      </c>
      <c r="E535">
        <v>13</v>
      </c>
      <c r="F535">
        <v>5.4651259999999997</v>
      </c>
      <c r="G535">
        <v>5.4651259999999997</v>
      </c>
      <c r="H535">
        <v>78.795000000000002</v>
      </c>
      <c r="I535">
        <v>4.4750100000000001E-2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10</v>
      </c>
      <c r="P535">
        <v>31069</v>
      </c>
      <c r="Q535">
        <v>99</v>
      </c>
      <c r="R535">
        <v>16979.599999999999</v>
      </c>
      <c r="S535">
        <v>16979.599999999999</v>
      </c>
      <c r="T535">
        <v>6.17</v>
      </c>
    </row>
    <row r="536" spans="1:20">
      <c r="A536" t="s">
        <v>53</v>
      </c>
      <c r="B536" t="s">
        <v>46</v>
      </c>
      <c r="C536" t="s">
        <v>10</v>
      </c>
      <c r="D536">
        <v>2011</v>
      </c>
      <c r="E536">
        <v>19</v>
      </c>
      <c r="F536">
        <v>3.974831</v>
      </c>
      <c r="G536">
        <v>3.974831</v>
      </c>
      <c r="H536">
        <v>71.984399999999994</v>
      </c>
      <c r="I536">
        <v>3.3630800000000002E-2</v>
      </c>
      <c r="J536">
        <v>-5.5997999999999999E-2</v>
      </c>
      <c r="K536">
        <v>-3.05344E-2</v>
      </c>
      <c r="L536">
        <v>-1.2898400000000001E-2</v>
      </c>
      <c r="M536">
        <v>4.7375999999999998E-3</v>
      </c>
      <c r="N536">
        <v>3.0201100000000002E-2</v>
      </c>
      <c r="O536">
        <v>9.83</v>
      </c>
      <c r="P536">
        <v>48516</v>
      </c>
      <c r="Q536">
        <v>99</v>
      </c>
      <c r="R536">
        <v>19617.79</v>
      </c>
      <c r="S536">
        <v>19617.79</v>
      </c>
      <c r="T536">
        <v>6.34</v>
      </c>
    </row>
    <row r="537" spans="1:20">
      <c r="A537" t="s">
        <v>54</v>
      </c>
      <c r="B537" t="s">
        <v>46</v>
      </c>
      <c r="C537" t="s">
        <v>10</v>
      </c>
      <c r="D537">
        <v>2011</v>
      </c>
      <c r="E537">
        <v>19</v>
      </c>
      <c r="F537">
        <v>4.2298920000000004</v>
      </c>
      <c r="G537">
        <v>4.2298920000000004</v>
      </c>
      <c r="H537">
        <v>72.2029</v>
      </c>
      <c r="I537">
        <v>5.6394199999999998E-2</v>
      </c>
      <c r="J537">
        <v>-6.3598100000000005E-2</v>
      </c>
      <c r="K537">
        <v>-2.08992E-2</v>
      </c>
      <c r="L537">
        <v>8.6739E-3</v>
      </c>
      <c r="M537">
        <v>3.8247000000000003E-2</v>
      </c>
      <c r="N537">
        <v>8.0946000000000004E-2</v>
      </c>
      <c r="O537">
        <v>9.5399999999999991</v>
      </c>
      <c r="P537">
        <v>17447</v>
      </c>
      <c r="Q537">
        <v>99</v>
      </c>
      <c r="R537">
        <v>7735.7370000000001</v>
      </c>
      <c r="S537">
        <v>7735.7370000000001</v>
      </c>
      <c r="T537">
        <v>6.65</v>
      </c>
    </row>
    <row r="538" spans="1:20">
      <c r="A538" t="s">
        <v>55</v>
      </c>
      <c r="B538" t="s">
        <v>46</v>
      </c>
      <c r="C538" t="s">
        <v>10</v>
      </c>
      <c r="D538">
        <v>2011</v>
      </c>
      <c r="E538">
        <v>19</v>
      </c>
      <c r="F538">
        <v>3.7872659999999998</v>
      </c>
      <c r="G538">
        <v>3.7872659999999998</v>
      </c>
      <c r="H538">
        <v>71.855699999999999</v>
      </c>
      <c r="I538">
        <v>4.18614E-2</v>
      </c>
      <c r="J538">
        <v>-7.9261999999999999E-2</v>
      </c>
      <c r="K538">
        <v>-4.7566600000000001E-2</v>
      </c>
      <c r="L538">
        <v>-2.5614499999999998E-2</v>
      </c>
      <c r="M538">
        <v>-3.6624000000000001E-3</v>
      </c>
      <c r="N538">
        <v>2.8032999999999999E-2</v>
      </c>
      <c r="O538">
        <v>10</v>
      </c>
      <c r="P538">
        <v>31069</v>
      </c>
      <c r="Q538">
        <v>99</v>
      </c>
      <c r="R538">
        <v>11766.66</v>
      </c>
      <c r="S538">
        <v>11766.66</v>
      </c>
      <c r="T538">
        <v>6.17</v>
      </c>
    </row>
    <row r="539" spans="1:20">
      <c r="A539" t="s">
        <v>53</v>
      </c>
      <c r="B539" t="s">
        <v>46</v>
      </c>
      <c r="C539" t="s">
        <v>10</v>
      </c>
      <c r="D539">
        <v>2011</v>
      </c>
      <c r="E539">
        <v>20</v>
      </c>
      <c r="F539">
        <v>3.4844650000000001</v>
      </c>
      <c r="G539">
        <v>3.4844650000000001</v>
      </c>
      <c r="H539">
        <v>68.399199999999993</v>
      </c>
      <c r="I539">
        <v>3.3972700000000002E-2</v>
      </c>
      <c r="J539">
        <v>-7.5641299999999995E-2</v>
      </c>
      <c r="K539">
        <v>-4.9918799999999999E-2</v>
      </c>
      <c r="L539">
        <v>-3.21035E-2</v>
      </c>
      <c r="M539">
        <v>-1.42883E-2</v>
      </c>
      <c r="N539">
        <v>1.14342E-2</v>
      </c>
      <c r="O539">
        <v>9.83</v>
      </c>
      <c r="P539">
        <v>48516</v>
      </c>
      <c r="Q539">
        <v>99</v>
      </c>
      <c r="R539">
        <v>17197.59</v>
      </c>
      <c r="S539">
        <v>17197.59</v>
      </c>
      <c r="T539">
        <v>6.34</v>
      </c>
    </row>
    <row r="540" spans="1:20">
      <c r="A540" t="s">
        <v>54</v>
      </c>
      <c r="B540" t="s">
        <v>46</v>
      </c>
      <c r="C540" t="s">
        <v>10</v>
      </c>
      <c r="D540">
        <v>2011</v>
      </c>
      <c r="E540">
        <v>20</v>
      </c>
      <c r="F540">
        <v>3.772551</v>
      </c>
      <c r="G540">
        <v>3.772551</v>
      </c>
      <c r="H540">
        <v>68.512600000000006</v>
      </c>
      <c r="I540">
        <v>5.71727E-2</v>
      </c>
      <c r="J540">
        <v>-0.10181369999999999</v>
      </c>
      <c r="K540">
        <v>-5.8525300000000002E-2</v>
      </c>
      <c r="L540">
        <v>-2.8543900000000001E-2</v>
      </c>
      <c r="M540">
        <v>1.4373999999999999E-3</v>
      </c>
      <c r="N540">
        <v>4.4725800000000003E-2</v>
      </c>
      <c r="O540">
        <v>9.5399999999999991</v>
      </c>
      <c r="P540">
        <v>17447</v>
      </c>
      <c r="Q540">
        <v>99</v>
      </c>
      <c r="R540">
        <v>6899.3389999999999</v>
      </c>
      <c r="S540">
        <v>6899.3389999999999</v>
      </c>
      <c r="T540">
        <v>6.65</v>
      </c>
    </row>
    <row r="541" spans="1:20">
      <c r="A541" t="s">
        <v>55</v>
      </c>
      <c r="B541" t="s">
        <v>46</v>
      </c>
      <c r="C541" t="s">
        <v>10</v>
      </c>
      <c r="D541">
        <v>2011</v>
      </c>
      <c r="E541">
        <v>20</v>
      </c>
      <c r="F541">
        <v>3.2770890000000001</v>
      </c>
      <c r="G541">
        <v>3.2770890000000001</v>
      </c>
      <c r="H541">
        <v>68.332300000000004</v>
      </c>
      <c r="I541">
        <v>4.2190600000000002E-2</v>
      </c>
      <c r="J541">
        <v>-8.8271500000000003E-2</v>
      </c>
      <c r="K541">
        <v>-5.6326899999999999E-2</v>
      </c>
      <c r="L541">
        <v>-3.4202099999999999E-2</v>
      </c>
      <c r="M541">
        <v>-1.2077299999999999E-2</v>
      </c>
      <c r="N541">
        <v>1.9867300000000001E-2</v>
      </c>
      <c r="O541">
        <v>10</v>
      </c>
      <c r="P541">
        <v>31069</v>
      </c>
      <c r="Q541">
        <v>99</v>
      </c>
      <c r="R541">
        <v>10181.59</v>
      </c>
      <c r="S541">
        <v>10181.59</v>
      </c>
      <c r="T541">
        <v>6.17</v>
      </c>
    </row>
    <row r="542" spans="1:20">
      <c r="A542" t="s">
        <v>53</v>
      </c>
      <c r="B542" t="s">
        <v>46</v>
      </c>
      <c r="C542" t="s">
        <v>10</v>
      </c>
      <c r="D542">
        <v>2011</v>
      </c>
      <c r="E542">
        <v>21</v>
      </c>
      <c r="F542">
        <v>3.053134</v>
      </c>
      <c r="G542">
        <v>3.053134</v>
      </c>
      <c r="H542">
        <v>65.105500000000006</v>
      </c>
      <c r="I542">
        <v>3.2624899999999998E-2</v>
      </c>
      <c r="J542">
        <v>-4.18105E-2</v>
      </c>
      <c r="K542">
        <v>-1.7108499999999999E-2</v>
      </c>
      <c r="L542">
        <v>0</v>
      </c>
      <c r="M542">
        <v>1.7108499999999999E-2</v>
      </c>
      <c r="N542">
        <v>4.18105E-2</v>
      </c>
      <c r="O542">
        <v>9.83</v>
      </c>
      <c r="P542">
        <v>48516</v>
      </c>
      <c r="Q542">
        <v>99</v>
      </c>
      <c r="R542">
        <v>15068.75</v>
      </c>
      <c r="S542">
        <v>15068.75</v>
      </c>
      <c r="T542">
        <v>6.34</v>
      </c>
    </row>
    <row r="543" spans="1:20">
      <c r="A543" t="s">
        <v>54</v>
      </c>
      <c r="B543" t="s">
        <v>46</v>
      </c>
      <c r="C543" t="s">
        <v>10</v>
      </c>
      <c r="D543">
        <v>2011</v>
      </c>
      <c r="E543">
        <v>21</v>
      </c>
      <c r="F543">
        <v>3.2466370000000002</v>
      </c>
      <c r="G543">
        <v>3.2466370000000002</v>
      </c>
      <c r="H543">
        <v>65.038899999999998</v>
      </c>
      <c r="I543">
        <v>5.4885999999999997E-2</v>
      </c>
      <c r="J543">
        <v>-7.0339200000000004E-2</v>
      </c>
      <c r="K543">
        <v>-2.8782200000000001E-2</v>
      </c>
      <c r="L543">
        <v>0</v>
      </c>
      <c r="M543">
        <v>2.8782200000000001E-2</v>
      </c>
      <c r="N543">
        <v>7.0339200000000004E-2</v>
      </c>
      <c r="O543">
        <v>9.5399999999999991</v>
      </c>
      <c r="P543">
        <v>17447</v>
      </c>
      <c r="Q543">
        <v>99</v>
      </c>
      <c r="R543">
        <v>5937.5339999999997</v>
      </c>
      <c r="S543">
        <v>5937.5339999999997</v>
      </c>
      <c r="T543">
        <v>6.65</v>
      </c>
    </row>
    <row r="544" spans="1:20">
      <c r="A544" t="s">
        <v>55</v>
      </c>
      <c r="B544" t="s">
        <v>46</v>
      </c>
      <c r="C544" t="s">
        <v>10</v>
      </c>
      <c r="D544">
        <v>2011</v>
      </c>
      <c r="E544">
        <v>21</v>
      </c>
      <c r="F544">
        <v>2.910669</v>
      </c>
      <c r="G544">
        <v>2.910669</v>
      </c>
      <c r="H544">
        <v>65.144800000000004</v>
      </c>
      <c r="I544">
        <v>4.0525499999999999E-2</v>
      </c>
      <c r="J544">
        <v>-5.1935599999999998E-2</v>
      </c>
      <c r="K544">
        <v>-2.1251599999999999E-2</v>
      </c>
      <c r="L544">
        <v>0</v>
      </c>
      <c r="M544">
        <v>2.1251599999999999E-2</v>
      </c>
      <c r="N544">
        <v>5.1935599999999998E-2</v>
      </c>
      <c r="O544">
        <v>10</v>
      </c>
      <c r="P544">
        <v>31069</v>
      </c>
      <c r="Q544">
        <v>99</v>
      </c>
      <c r="R544">
        <v>9043.1579999999994</v>
      </c>
      <c r="S544">
        <v>9043.1579999999994</v>
      </c>
      <c r="T544">
        <v>6.17</v>
      </c>
    </row>
    <row r="545" spans="1:20">
      <c r="A545" t="s">
        <v>53</v>
      </c>
      <c r="B545" t="s">
        <v>46</v>
      </c>
      <c r="C545" t="s">
        <v>10</v>
      </c>
      <c r="D545">
        <v>2011</v>
      </c>
      <c r="E545">
        <v>22</v>
      </c>
      <c r="F545">
        <v>2.6343700000000001</v>
      </c>
      <c r="G545">
        <v>2.6343700000000001</v>
      </c>
      <c r="H545">
        <v>63.651200000000003</v>
      </c>
      <c r="I545">
        <v>3.1794000000000003E-2</v>
      </c>
      <c r="J545">
        <v>-4.0745700000000003E-2</v>
      </c>
      <c r="K545">
        <v>-1.6672800000000002E-2</v>
      </c>
      <c r="L545">
        <v>0</v>
      </c>
      <c r="M545">
        <v>1.6672800000000002E-2</v>
      </c>
      <c r="N545">
        <v>4.0745700000000003E-2</v>
      </c>
      <c r="O545">
        <v>9.83</v>
      </c>
      <c r="P545">
        <v>48516</v>
      </c>
      <c r="Q545">
        <v>99</v>
      </c>
      <c r="R545">
        <v>13001.94</v>
      </c>
      <c r="S545">
        <v>13001.94</v>
      </c>
      <c r="T545">
        <v>6.34</v>
      </c>
    </row>
    <row r="546" spans="1:20">
      <c r="A546" t="s">
        <v>54</v>
      </c>
      <c r="B546" t="s">
        <v>46</v>
      </c>
      <c r="C546" t="s">
        <v>10</v>
      </c>
      <c r="D546">
        <v>2011</v>
      </c>
      <c r="E546">
        <v>22</v>
      </c>
      <c r="F546">
        <v>2.7872409999999999</v>
      </c>
      <c r="G546">
        <v>2.7872409999999999</v>
      </c>
      <c r="H546">
        <v>63.490499999999997</v>
      </c>
      <c r="I546">
        <v>5.3025700000000002E-2</v>
      </c>
      <c r="J546">
        <v>-6.7955199999999993E-2</v>
      </c>
      <c r="K546">
        <v>-2.78067E-2</v>
      </c>
      <c r="L546">
        <v>0</v>
      </c>
      <c r="M546">
        <v>2.78067E-2</v>
      </c>
      <c r="N546">
        <v>6.7955199999999993E-2</v>
      </c>
      <c r="O546">
        <v>9.5399999999999991</v>
      </c>
      <c r="P546">
        <v>17447</v>
      </c>
      <c r="Q546">
        <v>99</v>
      </c>
      <c r="R546">
        <v>5097.3789999999999</v>
      </c>
      <c r="S546">
        <v>5097.3789999999999</v>
      </c>
      <c r="T546">
        <v>6.65</v>
      </c>
    </row>
    <row r="547" spans="1:20">
      <c r="A547" t="s">
        <v>55</v>
      </c>
      <c r="B547" t="s">
        <v>46</v>
      </c>
      <c r="C547" t="s">
        <v>10</v>
      </c>
      <c r="D547">
        <v>2011</v>
      </c>
      <c r="E547">
        <v>22</v>
      </c>
      <c r="F547">
        <v>2.520829</v>
      </c>
      <c r="G547">
        <v>2.520829</v>
      </c>
      <c r="H547">
        <v>63.746000000000002</v>
      </c>
      <c r="I547">
        <v>3.9709500000000002E-2</v>
      </c>
      <c r="J547">
        <v>-5.0889799999999999E-2</v>
      </c>
      <c r="K547">
        <v>-2.0823700000000001E-2</v>
      </c>
      <c r="L547">
        <v>0</v>
      </c>
      <c r="M547">
        <v>2.0823700000000001E-2</v>
      </c>
      <c r="N547">
        <v>5.0889799999999999E-2</v>
      </c>
      <c r="O547">
        <v>10</v>
      </c>
      <c r="P547">
        <v>31069</v>
      </c>
      <c r="Q547">
        <v>99</v>
      </c>
      <c r="R547">
        <v>7831.9650000000001</v>
      </c>
      <c r="S547">
        <v>7831.9650000000001</v>
      </c>
      <c r="T547">
        <v>6.17</v>
      </c>
    </row>
    <row r="548" spans="1:20">
      <c r="A548" t="s">
        <v>53</v>
      </c>
      <c r="B548" t="s">
        <v>46</v>
      </c>
      <c r="C548" t="s">
        <v>10</v>
      </c>
      <c r="D548">
        <v>2011</v>
      </c>
      <c r="E548">
        <v>23</v>
      </c>
      <c r="F548">
        <v>2.2986399999999998</v>
      </c>
      <c r="G548">
        <v>2.2986399999999998</v>
      </c>
      <c r="H548">
        <v>62.497</v>
      </c>
      <c r="I548">
        <v>3.1679699999999998E-2</v>
      </c>
      <c r="J548">
        <v>-4.0599200000000002E-2</v>
      </c>
      <c r="K548">
        <v>-1.66129E-2</v>
      </c>
      <c r="L548">
        <v>0</v>
      </c>
      <c r="M548">
        <v>1.66129E-2</v>
      </c>
      <c r="N548">
        <v>4.0599200000000002E-2</v>
      </c>
      <c r="O548">
        <v>9.83</v>
      </c>
      <c r="P548">
        <v>48516</v>
      </c>
      <c r="Q548">
        <v>99</v>
      </c>
      <c r="R548">
        <v>11344.95</v>
      </c>
      <c r="S548">
        <v>11344.95</v>
      </c>
      <c r="T548">
        <v>6.34</v>
      </c>
    </row>
    <row r="549" spans="1:20">
      <c r="A549" t="s">
        <v>54</v>
      </c>
      <c r="B549" t="s">
        <v>46</v>
      </c>
      <c r="C549" t="s">
        <v>10</v>
      </c>
      <c r="D549">
        <v>2011</v>
      </c>
      <c r="E549">
        <v>23</v>
      </c>
      <c r="F549">
        <v>2.405014</v>
      </c>
      <c r="G549">
        <v>2.405014</v>
      </c>
      <c r="H549">
        <v>62.289099999999998</v>
      </c>
      <c r="I549">
        <v>5.2819699999999997E-2</v>
      </c>
      <c r="J549">
        <v>-6.7691200000000007E-2</v>
      </c>
      <c r="K549">
        <v>-2.76987E-2</v>
      </c>
      <c r="L549">
        <v>0</v>
      </c>
      <c r="M549">
        <v>2.76987E-2</v>
      </c>
      <c r="N549">
        <v>6.7691200000000007E-2</v>
      </c>
      <c r="O549">
        <v>9.5399999999999991</v>
      </c>
      <c r="P549">
        <v>17447</v>
      </c>
      <c r="Q549">
        <v>99</v>
      </c>
      <c r="R549">
        <v>4398.3519999999999</v>
      </c>
      <c r="S549">
        <v>4398.3519999999999</v>
      </c>
      <c r="T549">
        <v>6.65</v>
      </c>
    </row>
    <row r="550" spans="1:20">
      <c r="A550" t="s">
        <v>55</v>
      </c>
      <c r="B550" t="s">
        <v>46</v>
      </c>
      <c r="C550" t="s">
        <v>10</v>
      </c>
      <c r="D550">
        <v>2011</v>
      </c>
      <c r="E550">
        <v>23</v>
      </c>
      <c r="F550">
        <v>2.2175609999999999</v>
      </c>
      <c r="G550">
        <v>2.2175609999999999</v>
      </c>
      <c r="H550">
        <v>62.619599999999998</v>
      </c>
      <c r="I550">
        <v>3.9573900000000002E-2</v>
      </c>
      <c r="J550">
        <v>-5.0715900000000001E-2</v>
      </c>
      <c r="K550">
        <v>-2.07526E-2</v>
      </c>
      <c r="L550">
        <v>0</v>
      </c>
      <c r="M550">
        <v>2.07526E-2</v>
      </c>
      <c r="N550">
        <v>5.0715900000000001E-2</v>
      </c>
      <c r="O550">
        <v>10</v>
      </c>
      <c r="P550">
        <v>31069</v>
      </c>
      <c r="Q550">
        <v>99</v>
      </c>
      <c r="R550">
        <v>6889.741</v>
      </c>
      <c r="S550">
        <v>6889.741</v>
      </c>
      <c r="T550">
        <v>6.17</v>
      </c>
    </row>
    <row r="551" spans="1:20">
      <c r="A551" t="s">
        <v>53</v>
      </c>
      <c r="B551" t="s">
        <v>46</v>
      </c>
      <c r="C551" t="s">
        <v>10</v>
      </c>
      <c r="D551">
        <v>2011</v>
      </c>
      <c r="E551">
        <v>24</v>
      </c>
      <c r="F551">
        <v>2.1094729999999999</v>
      </c>
      <c r="G551">
        <v>2.1094729999999999</v>
      </c>
      <c r="H551">
        <v>62.014699999999998</v>
      </c>
      <c r="I551">
        <v>3.1627799999999998E-2</v>
      </c>
      <c r="J551">
        <v>-4.0532600000000002E-2</v>
      </c>
      <c r="K551">
        <v>-1.6585599999999999E-2</v>
      </c>
      <c r="L551">
        <v>0</v>
      </c>
      <c r="M551">
        <v>1.6585599999999999E-2</v>
      </c>
      <c r="N551">
        <v>4.0532600000000002E-2</v>
      </c>
      <c r="O551">
        <v>9.83</v>
      </c>
      <c r="P551">
        <v>48516</v>
      </c>
      <c r="Q551">
        <v>99</v>
      </c>
      <c r="R551">
        <v>10411.31</v>
      </c>
      <c r="S551">
        <v>10411.31</v>
      </c>
      <c r="T551">
        <v>6.34</v>
      </c>
    </row>
    <row r="552" spans="1:20">
      <c r="A552" t="s">
        <v>54</v>
      </c>
      <c r="B552" t="s">
        <v>46</v>
      </c>
      <c r="C552" t="s">
        <v>10</v>
      </c>
      <c r="D552">
        <v>2011</v>
      </c>
      <c r="E552">
        <v>24</v>
      </c>
      <c r="F552">
        <v>2.1928399999999999</v>
      </c>
      <c r="G552">
        <v>2.1928399999999999</v>
      </c>
      <c r="H552">
        <v>61.793300000000002</v>
      </c>
      <c r="I552">
        <v>5.2777699999999997E-2</v>
      </c>
      <c r="J552">
        <v>-6.7637299999999997E-2</v>
      </c>
      <c r="K552">
        <v>-2.7676599999999999E-2</v>
      </c>
      <c r="L552">
        <v>0</v>
      </c>
      <c r="M552">
        <v>2.7676599999999999E-2</v>
      </c>
      <c r="N552">
        <v>6.7637299999999997E-2</v>
      </c>
      <c r="O552">
        <v>9.5399999999999991</v>
      </c>
      <c r="P552">
        <v>17447</v>
      </c>
      <c r="Q552">
        <v>99</v>
      </c>
      <c r="R552">
        <v>4010.3229999999999</v>
      </c>
      <c r="S552">
        <v>4010.3229999999999</v>
      </c>
      <c r="T552">
        <v>6.65</v>
      </c>
    </row>
    <row r="553" spans="1:20">
      <c r="A553" t="s">
        <v>55</v>
      </c>
      <c r="B553" t="s">
        <v>46</v>
      </c>
      <c r="C553" t="s">
        <v>10</v>
      </c>
      <c r="D553">
        <v>2011</v>
      </c>
      <c r="E553">
        <v>24</v>
      </c>
      <c r="F553">
        <v>2.0445579999999999</v>
      </c>
      <c r="G553">
        <v>2.0445579999999999</v>
      </c>
      <c r="H553">
        <v>62.145200000000003</v>
      </c>
      <c r="I553">
        <v>3.9488299999999997E-2</v>
      </c>
      <c r="J553">
        <v>-5.06063E-2</v>
      </c>
      <c r="K553">
        <v>-2.0707699999999999E-2</v>
      </c>
      <c r="L553">
        <v>0</v>
      </c>
      <c r="M553">
        <v>2.0707699999999999E-2</v>
      </c>
      <c r="N553">
        <v>5.06063E-2</v>
      </c>
      <c r="O553">
        <v>10</v>
      </c>
      <c r="P553">
        <v>31069</v>
      </c>
      <c r="Q553">
        <v>99</v>
      </c>
      <c r="R553">
        <v>6352.2359999999999</v>
      </c>
      <c r="S553">
        <v>6352.2359999999999</v>
      </c>
      <c r="T553">
        <v>6.17</v>
      </c>
    </row>
    <row r="554" spans="1:20">
      <c r="A554" t="s">
        <v>53</v>
      </c>
      <c r="B554" t="s">
        <v>45</v>
      </c>
      <c r="C554" t="s">
        <v>9</v>
      </c>
      <c r="D554">
        <v>2011</v>
      </c>
      <c r="E554">
        <v>1</v>
      </c>
      <c r="F554">
        <v>2.1525829999999999</v>
      </c>
      <c r="G554">
        <v>2.1525829999999999</v>
      </c>
      <c r="H554">
        <v>63.4953</v>
      </c>
      <c r="I554">
        <v>4.7300300000000003E-2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9.83</v>
      </c>
      <c r="P554">
        <v>48516</v>
      </c>
      <c r="Q554">
        <v>99</v>
      </c>
      <c r="R554">
        <v>10624.08</v>
      </c>
      <c r="S554">
        <v>10624.08</v>
      </c>
      <c r="T554">
        <v>6.34</v>
      </c>
    </row>
    <row r="555" spans="1:20">
      <c r="A555" t="s">
        <v>54</v>
      </c>
      <c r="B555" t="s">
        <v>45</v>
      </c>
      <c r="C555" t="s">
        <v>9</v>
      </c>
      <c r="D555">
        <v>2011</v>
      </c>
      <c r="E555">
        <v>1</v>
      </c>
      <c r="F555">
        <v>2.0666099999999998</v>
      </c>
      <c r="G555">
        <v>2.0666099999999998</v>
      </c>
      <c r="H555">
        <v>62.976399999999998</v>
      </c>
      <c r="I555">
        <v>6.0466499999999999E-2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9.5399999999999991</v>
      </c>
      <c r="P555">
        <v>17447</v>
      </c>
      <c r="Q555">
        <v>99</v>
      </c>
      <c r="R555">
        <v>3779.471</v>
      </c>
      <c r="S555">
        <v>3779.471</v>
      </c>
      <c r="T555">
        <v>6.65</v>
      </c>
    </row>
    <row r="556" spans="1:20">
      <c r="A556" t="s">
        <v>55</v>
      </c>
      <c r="B556" t="s">
        <v>45</v>
      </c>
      <c r="C556" t="s">
        <v>9</v>
      </c>
      <c r="D556">
        <v>2011</v>
      </c>
      <c r="E556">
        <v>1</v>
      </c>
      <c r="F556">
        <v>2.2002519999999999</v>
      </c>
      <c r="G556">
        <v>2.2002519999999999</v>
      </c>
      <c r="H556">
        <v>63.801299999999998</v>
      </c>
      <c r="I556">
        <v>6.6196500000000005E-2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10</v>
      </c>
      <c r="P556">
        <v>31069</v>
      </c>
      <c r="Q556">
        <v>99</v>
      </c>
      <c r="R556">
        <v>6835.9639999999999</v>
      </c>
      <c r="S556">
        <v>6835.9639999999999</v>
      </c>
      <c r="T556">
        <v>6.17</v>
      </c>
    </row>
    <row r="557" spans="1:20">
      <c r="A557" t="s">
        <v>53</v>
      </c>
      <c r="B557" t="s">
        <v>45</v>
      </c>
      <c r="C557" t="s">
        <v>9</v>
      </c>
      <c r="D557">
        <v>2011</v>
      </c>
      <c r="E557">
        <v>2</v>
      </c>
      <c r="F557">
        <v>2.1147770000000001</v>
      </c>
      <c r="G557">
        <v>2.1147770000000001</v>
      </c>
      <c r="H557">
        <v>64.367500000000007</v>
      </c>
      <c r="I557">
        <v>4.9012800000000002E-2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9.83</v>
      </c>
      <c r="P557">
        <v>48516</v>
      </c>
      <c r="Q557">
        <v>99</v>
      </c>
      <c r="R557">
        <v>10437.49</v>
      </c>
      <c r="S557">
        <v>10437.49</v>
      </c>
      <c r="T557">
        <v>6.34</v>
      </c>
    </row>
    <row r="558" spans="1:20">
      <c r="A558" t="s">
        <v>54</v>
      </c>
      <c r="B558" t="s">
        <v>45</v>
      </c>
      <c r="C558" t="s">
        <v>9</v>
      </c>
      <c r="D558">
        <v>2011</v>
      </c>
      <c r="E558">
        <v>2</v>
      </c>
      <c r="F558">
        <v>2.0043630000000001</v>
      </c>
      <c r="G558">
        <v>2.0043630000000001</v>
      </c>
      <c r="H558">
        <v>63.908499999999997</v>
      </c>
      <c r="I558">
        <v>6.5823099999999996E-2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9.5399999999999991</v>
      </c>
      <c r="P558">
        <v>17447</v>
      </c>
      <c r="Q558">
        <v>99</v>
      </c>
      <c r="R558">
        <v>3665.6320000000001</v>
      </c>
      <c r="S558">
        <v>3665.6320000000001</v>
      </c>
      <c r="T558">
        <v>6.65</v>
      </c>
    </row>
    <row r="559" spans="1:20">
      <c r="A559" t="s">
        <v>55</v>
      </c>
      <c r="B559" t="s">
        <v>45</v>
      </c>
      <c r="C559" t="s">
        <v>9</v>
      </c>
      <c r="D559">
        <v>2011</v>
      </c>
      <c r="E559">
        <v>2</v>
      </c>
      <c r="F559">
        <v>2.1788910000000001</v>
      </c>
      <c r="G559">
        <v>2.1788910000000001</v>
      </c>
      <c r="H559">
        <v>64.638000000000005</v>
      </c>
      <c r="I559">
        <v>6.7554500000000003E-2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10</v>
      </c>
      <c r="P559">
        <v>31069</v>
      </c>
      <c r="Q559">
        <v>99</v>
      </c>
      <c r="R559">
        <v>6769.5959999999995</v>
      </c>
      <c r="S559">
        <v>6769.5959999999995</v>
      </c>
      <c r="T559">
        <v>6.17</v>
      </c>
    </row>
    <row r="560" spans="1:20">
      <c r="A560" t="s">
        <v>53</v>
      </c>
      <c r="B560" t="s">
        <v>45</v>
      </c>
      <c r="C560" t="s">
        <v>9</v>
      </c>
      <c r="D560">
        <v>2011</v>
      </c>
      <c r="E560">
        <v>3</v>
      </c>
      <c r="F560">
        <v>1.9882249999999999</v>
      </c>
      <c r="G560">
        <v>1.9882249999999999</v>
      </c>
      <c r="H560">
        <v>61.819800000000001</v>
      </c>
      <c r="I560">
        <v>4.5379900000000001E-2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9.83</v>
      </c>
      <c r="P560">
        <v>48516</v>
      </c>
      <c r="Q560">
        <v>99</v>
      </c>
      <c r="R560">
        <v>9812.8940000000002</v>
      </c>
      <c r="S560">
        <v>9812.8940000000002</v>
      </c>
      <c r="T560">
        <v>6.34</v>
      </c>
    </row>
    <row r="561" spans="1:20">
      <c r="A561" t="s">
        <v>54</v>
      </c>
      <c r="B561" t="s">
        <v>45</v>
      </c>
      <c r="C561" t="s">
        <v>9</v>
      </c>
      <c r="D561">
        <v>2011</v>
      </c>
      <c r="E561">
        <v>3</v>
      </c>
      <c r="F561">
        <v>1.909486</v>
      </c>
      <c r="G561">
        <v>1.909486</v>
      </c>
      <c r="H561">
        <v>61.237200000000001</v>
      </c>
      <c r="I561">
        <v>6.5520800000000004E-2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9.5399999999999991</v>
      </c>
      <c r="P561">
        <v>17447</v>
      </c>
      <c r="Q561">
        <v>99</v>
      </c>
      <c r="R561">
        <v>3492.1170000000002</v>
      </c>
      <c r="S561">
        <v>3492.1170000000002</v>
      </c>
      <c r="T561">
        <v>6.65</v>
      </c>
    </row>
    <row r="562" spans="1:20">
      <c r="A562" t="s">
        <v>55</v>
      </c>
      <c r="B562" t="s">
        <v>45</v>
      </c>
      <c r="C562" t="s">
        <v>9</v>
      </c>
      <c r="D562">
        <v>2011</v>
      </c>
      <c r="E562">
        <v>3</v>
      </c>
      <c r="F562">
        <v>2.031809</v>
      </c>
      <c r="G562">
        <v>2.031809</v>
      </c>
      <c r="H562">
        <v>62.163200000000003</v>
      </c>
      <c r="I562">
        <v>6.0918399999999998E-2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10</v>
      </c>
      <c r="P562">
        <v>31069</v>
      </c>
      <c r="Q562">
        <v>99</v>
      </c>
      <c r="R562">
        <v>6312.6279999999997</v>
      </c>
      <c r="S562">
        <v>6312.6279999999997</v>
      </c>
      <c r="T562">
        <v>6.17</v>
      </c>
    </row>
    <row r="563" spans="1:20">
      <c r="A563" t="s">
        <v>53</v>
      </c>
      <c r="B563" t="s">
        <v>45</v>
      </c>
      <c r="C563" t="s">
        <v>9</v>
      </c>
      <c r="D563">
        <v>2011</v>
      </c>
      <c r="E563">
        <v>4</v>
      </c>
      <c r="F563">
        <v>1.951079</v>
      </c>
      <c r="G563">
        <v>1.951079</v>
      </c>
      <c r="H563">
        <v>60.248699999999999</v>
      </c>
      <c r="I563">
        <v>3.5097099999999999E-2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9.83</v>
      </c>
      <c r="P563">
        <v>48516</v>
      </c>
      <c r="Q563">
        <v>99</v>
      </c>
      <c r="R563">
        <v>9629.56</v>
      </c>
      <c r="S563">
        <v>9629.56</v>
      </c>
      <c r="T563">
        <v>6.34</v>
      </c>
    </row>
    <row r="564" spans="1:20">
      <c r="A564" t="s">
        <v>54</v>
      </c>
      <c r="B564" t="s">
        <v>45</v>
      </c>
      <c r="C564" t="s">
        <v>9</v>
      </c>
      <c r="D564">
        <v>2011</v>
      </c>
      <c r="E564">
        <v>4</v>
      </c>
      <c r="F564">
        <v>1.872574</v>
      </c>
      <c r="G564">
        <v>1.872574</v>
      </c>
      <c r="H564">
        <v>59.716200000000001</v>
      </c>
      <c r="I564">
        <v>6.5645200000000001E-2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9.5399999999999991</v>
      </c>
      <c r="P564">
        <v>17447</v>
      </c>
      <c r="Q564">
        <v>99</v>
      </c>
      <c r="R564">
        <v>3424.6129999999998</v>
      </c>
      <c r="S564">
        <v>3424.6129999999998</v>
      </c>
      <c r="T564">
        <v>6.65</v>
      </c>
    </row>
    <row r="565" spans="1:20">
      <c r="A565" t="s">
        <v>55</v>
      </c>
      <c r="B565" t="s">
        <v>45</v>
      </c>
      <c r="C565" t="s">
        <v>9</v>
      </c>
      <c r="D565">
        <v>2011</v>
      </c>
      <c r="E565">
        <v>4</v>
      </c>
      <c r="F565">
        <v>1.994672</v>
      </c>
      <c r="G565">
        <v>1.994672</v>
      </c>
      <c r="H565">
        <v>60.5625</v>
      </c>
      <c r="I565">
        <v>4.0183000000000003E-2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10</v>
      </c>
      <c r="P565">
        <v>31069</v>
      </c>
      <c r="Q565">
        <v>99</v>
      </c>
      <c r="R565">
        <v>6197.2479999999996</v>
      </c>
      <c r="S565">
        <v>6197.2479999999996</v>
      </c>
      <c r="T565">
        <v>6.17</v>
      </c>
    </row>
    <row r="566" spans="1:20">
      <c r="A566" t="s">
        <v>53</v>
      </c>
      <c r="B566" t="s">
        <v>45</v>
      </c>
      <c r="C566" t="s">
        <v>9</v>
      </c>
      <c r="D566">
        <v>2011</v>
      </c>
      <c r="E566">
        <v>5</v>
      </c>
      <c r="F566">
        <v>1.917821</v>
      </c>
      <c r="G566">
        <v>1.917821</v>
      </c>
      <c r="H566">
        <v>60.221200000000003</v>
      </c>
      <c r="I566">
        <v>4.3161600000000001E-2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9.83</v>
      </c>
      <c r="P566">
        <v>48516</v>
      </c>
      <c r="Q566">
        <v>99</v>
      </c>
      <c r="R566">
        <v>9465.4120000000003</v>
      </c>
      <c r="S566">
        <v>9465.4120000000003</v>
      </c>
      <c r="T566">
        <v>6.34</v>
      </c>
    </row>
    <row r="567" spans="1:20">
      <c r="A567" t="s">
        <v>54</v>
      </c>
      <c r="B567" t="s">
        <v>45</v>
      </c>
      <c r="C567" t="s">
        <v>9</v>
      </c>
      <c r="D567">
        <v>2011</v>
      </c>
      <c r="E567">
        <v>5</v>
      </c>
      <c r="F567">
        <v>1.9210259999999999</v>
      </c>
      <c r="G567">
        <v>1.9210259999999999</v>
      </c>
      <c r="H567">
        <v>59.685000000000002</v>
      </c>
      <c r="I567">
        <v>5.3374900000000003E-2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9.5399999999999991</v>
      </c>
      <c r="P567">
        <v>17447</v>
      </c>
      <c r="Q567">
        <v>99</v>
      </c>
      <c r="R567">
        <v>3513.223</v>
      </c>
      <c r="S567">
        <v>3513.223</v>
      </c>
      <c r="T567">
        <v>6.65</v>
      </c>
    </row>
    <row r="568" spans="1:20">
      <c r="A568" t="s">
        <v>55</v>
      </c>
      <c r="B568" t="s">
        <v>45</v>
      </c>
      <c r="C568" t="s">
        <v>9</v>
      </c>
      <c r="D568">
        <v>2011</v>
      </c>
      <c r="E568">
        <v>5</v>
      </c>
      <c r="F568">
        <v>1.9071450000000001</v>
      </c>
      <c r="G568">
        <v>1.9071450000000001</v>
      </c>
      <c r="H568">
        <v>60.537300000000002</v>
      </c>
      <c r="I568">
        <v>6.09641E-2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10</v>
      </c>
      <c r="P568">
        <v>31069</v>
      </c>
      <c r="Q568">
        <v>99</v>
      </c>
      <c r="R568">
        <v>5925.3090000000002</v>
      </c>
      <c r="S568">
        <v>5925.3090000000002</v>
      </c>
      <c r="T568">
        <v>6.17</v>
      </c>
    </row>
    <row r="569" spans="1:20">
      <c r="A569" t="s">
        <v>53</v>
      </c>
      <c r="B569" t="s">
        <v>45</v>
      </c>
      <c r="C569" t="s">
        <v>9</v>
      </c>
      <c r="D569">
        <v>2011</v>
      </c>
      <c r="E569">
        <v>6</v>
      </c>
      <c r="F569">
        <v>2.0121690000000001</v>
      </c>
      <c r="G569">
        <v>2.0121690000000001</v>
      </c>
      <c r="H569">
        <v>58.285400000000003</v>
      </c>
      <c r="I569">
        <v>4.3115500000000001E-2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9.83</v>
      </c>
      <c r="P569">
        <v>48516</v>
      </c>
      <c r="Q569">
        <v>99</v>
      </c>
      <c r="R569">
        <v>9931.0679999999993</v>
      </c>
      <c r="S569">
        <v>9931.0679999999993</v>
      </c>
      <c r="T569">
        <v>6.34</v>
      </c>
    </row>
    <row r="570" spans="1:20">
      <c r="A570" t="s">
        <v>54</v>
      </c>
      <c r="B570" t="s">
        <v>45</v>
      </c>
      <c r="C570" t="s">
        <v>9</v>
      </c>
      <c r="D570">
        <v>2011</v>
      </c>
      <c r="E570">
        <v>6</v>
      </c>
      <c r="F570">
        <v>2.0310649999999999</v>
      </c>
      <c r="G570">
        <v>2.0310649999999999</v>
      </c>
      <c r="H570">
        <v>57.673499999999997</v>
      </c>
      <c r="I570">
        <v>5.3379299999999998E-2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9.5399999999999991</v>
      </c>
      <c r="P570">
        <v>17447</v>
      </c>
      <c r="Q570">
        <v>99</v>
      </c>
      <c r="R570">
        <v>3714.4639999999999</v>
      </c>
      <c r="S570">
        <v>3714.4639999999999</v>
      </c>
      <c r="T570">
        <v>6.65</v>
      </c>
    </row>
    <row r="571" spans="1:20">
      <c r="A571" t="s">
        <v>55</v>
      </c>
      <c r="B571" t="s">
        <v>45</v>
      </c>
      <c r="C571" t="s">
        <v>9</v>
      </c>
      <c r="D571">
        <v>2011</v>
      </c>
      <c r="E571">
        <v>6</v>
      </c>
      <c r="F571">
        <v>1.9906239999999999</v>
      </c>
      <c r="G571">
        <v>1.9906239999999999</v>
      </c>
      <c r="H571">
        <v>58.646099999999997</v>
      </c>
      <c r="I571">
        <v>6.0880299999999998E-2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10</v>
      </c>
      <c r="P571">
        <v>31069</v>
      </c>
      <c r="Q571">
        <v>99</v>
      </c>
      <c r="R571">
        <v>6184.6689999999999</v>
      </c>
      <c r="S571">
        <v>6184.6689999999999</v>
      </c>
      <c r="T571">
        <v>6.17</v>
      </c>
    </row>
    <row r="572" spans="1:20">
      <c r="A572" t="s">
        <v>53</v>
      </c>
      <c r="B572" t="s">
        <v>45</v>
      </c>
      <c r="C572" t="s">
        <v>9</v>
      </c>
      <c r="D572">
        <v>2011</v>
      </c>
      <c r="E572">
        <v>7</v>
      </c>
      <c r="F572">
        <v>2.3450120000000001</v>
      </c>
      <c r="G572">
        <v>2.3450120000000001</v>
      </c>
      <c r="H572">
        <v>62.698399999999999</v>
      </c>
      <c r="I572">
        <v>3.59511E-2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9.83</v>
      </c>
      <c r="P572">
        <v>48516</v>
      </c>
      <c r="Q572">
        <v>99</v>
      </c>
      <c r="R572">
        <v>11573.82</v>
      </c>
      <c r="S572">
        <v>11573.82</v>
      </c>
      <c r="T572">
        <v>6.34</v>
      </c>
    </row>
    <row r="573" spans="1:20">
      <c r="A573" t="s">
        <v>54</v>
      </c>
      <c r="B573" t="s">
        <v>45</v>
      </c>
      <c r="C573" t="s">
        <v>9</v>
      </c>
      <c r="D573">
        <v>2011</v>
      </c>
      <c r="E573">
        <v>7</v>
      </c>
      <c r="F573">
        <v>2.2632539999999999</v>
      </c>
      <c r="G573">
        <v>2.2632539999999999</v>
      </c>
      <c r="H573">
        <v>62.214300000000001</v>
      </c>
      <c r="I573">
        <v>5.3379000000000003E-2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9.5399999999999991</v>
      </c>
      <c r="P573">
        <v>17447</v>
      </c>
      <c r="Q573">
        <v>99</v>
      </c>
      <c r="R573">
        <v>4139.098</v>
      </c>
      <c r="S573">
        <v>4139.098</v>
      </c>
      <c r="T573">
        <v>6.65</v>
      </c>
    </row>
    <row r="574" spans="1:20">
      <c r="A574" t="s">
        <v>55</v>
      </c>
      <c r="B574" t="s">
        <v>45</v>
      </c>
      <c r="C574" t="s">
        <v>9</v>
      </c>
      <c r="D574">
        <v>2011</v>
      </c>
      <c r="E574">
        <v>7</v>
      </c>
      <c r="F574">
        <v>2.3890180000000001</v>
      </c>
      <c r="G574">
        <v>2.3890180000000001</v>
      </c>
      <c r="H574">
        <v>62.983800000000002</v>
      </c>
      <c r="I574">
        <v>4.7699900000000003E-2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10</v>
      </c>
      <c r="P574">
        <v>31069</v>
      </c>
      <c r="Q574">
        <v>99</v>
      </c>
      <c r="R574">
        <v>7422.4390000000003</v>
      </c>
      <c r="S574">
        <v>7422.4390000000003</v>
      </c>
      <c r="T574">
        <v>6.17</v>
      </c>
    </row>
    <row r="575" spans="1:20">
      <c r="A575" t="s">
        <v>53</v>
      </c>
      <c r="B575" t="s">
        <v>45</v>
      </c>
      <c r="C575" t="s">
        <v>9</v>
      </c>
      <c r="D575">
        <v>2011</v>
      </c>
      <c r="E575">
        <v>8</v>
      </c>
      <c r="F575">
        <v>2.7955369999999999</v>
      </c>
      <c r="G575">
        <v>2.7955369999999999</v>
      </c>
      <c r="H575">
        <v>71.724800000000002</v>
      </c>
      <c r="I575">
        <v>4.7413299999999999E-2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9.83</v>
      </c>
      <c r="P575">
        <v>48516</v>
      </c>
      <c r="Q575">
        <v>99</v>
      </c>
      <c r="R575">
        <v>13797.38</v>
      </c>
      <c r="S575">
        <v>13797.38</v>
      </c>
      <c r="T575">
        <v>6.34</v>
      </c>
    </row>
    <row r="576" spans="1:20">
      <c r="A576" t="s">
        <v>54</v>
      </c>
      <c r="B576" t="s">
        <v>45</v>
      </c>
      <c r="C576" t="s">
        <v>9</v>
      </c>
      <c r="D576">
        <v>2011</v>
      </c>
      <c r="E576">
        <v>8</v>
      </c>
      <c r="F576">
        <v>2.753012</v>
      </c>
      <c r="G576">
        <v>2.753012</v>
      </c>
      <c r="H576">
        <v>71.421099999999996</v>
      </c>
      <c r="I576">
        <v>6.5610299999999996E-2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9.5399999999999991</v>
      </c>
      <c r="P576">
        <v>17447</v>
      </c>
      <c r="Q576">
        <v>99</v>
      </c>
      <c r="R576">
        <v>5034.7809999999999</v>
      </c>
      <c r="S576">
        <v>5034.7809999999999</v>
      </c>
      <c r="T576">
        <v>6.65</v>
      </c>
    </row>
    <row r="577" spans="1:20">
      <c r="A577" t="s">
        <v>55</v>
      </c>
      <c r="B577" t="s">
        <v>45</v>
      </c>
      <c r="C577" t="s">
        <v>9</v>
      </c>
      <c r="D577">
        <v>2011</v>
      </c>
      <c r="E577">
        <v>8</v>
      </c>
      <c r="F577">
        <v>2.811407</v>
      </c>
      <c r="G577">
        <v>2.811407</v>
      </c>
      <c r="H577">
        <v>71.903800000000004</v>
      </c>
      <c r="I577">
        <v>6.4681199999999994E-2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10</v>
      </c>
      <c r="P577">
        <v>31069</v>
      </c>
      <c r="Q577">
        <v>99</v>
      </c>
      <c r="R577">
        <v>8734.7610000000004</v>
      </c>
      <c r="S577">
        <v>8734.7610000000004</v>
      </c>
      <c r="T577">
        <v>6.17</v>
      </c>
    </row>
    <row r="578" spans="1:20">
      <c r="A578" t="s">
        <v>53</v>
      </c>
      <c r="B578" t="s">
        <v>45</v>
      </c>
      <c r="C578" t="s">
        <v>9</v>
      </c>
      <c r="D578">
        <v>2011</v>
      </c>
      <c r="E578">
        <v>9</v>
      </c>
      <c r="F578">
        <v>3.7566679999999999</v>
      </c>
      <c r="G578">
        <v>3.7566679999999999</v>
      </c>
      <c r="H578">
        <v>77.773700000000005</v>
      </c>
      <c r="I578">
        <v>4.5179799999999999E-2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9.83</v>
      </c>
      <c r="P578">
        <v>48516</v>
      </c>
      <c r="Q578">
        <v>99</v>
      </c>
      <c r="R578">
        <v>18541.05</v>
      </c>
      <c r="S578">
        <v>18541.05</v>
      </c>
      <c r="T578">
        <v>6.34</v>
      </c>
    </row>
    <row r="579" spans="1:20">
      <c r="A579" t="s">
        <v>54</v>
      </c>
      <c r="B579" t="s">
        <v>45</v>
      </c>
      <c r="C579" t="s">
        <v>9</v>
      </c>
      <c r="D579">
        <v>2011</v>
      </c>
      <c r="E579">
        <v>9</v>
      </c>
      <c r="F579">
        <v>3.7191040000000002</v>
      </c>
      <c r="G579">
        <v>3.7191040000000002</v>
      </c>
      <c r="H579">
        <v>77.703999999999994</v>
      </c>
      <c r="I579">
        <v>6.4974599999999993E-2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9.5399999999999991</v>
      </c>
      <c r="P579">
        <v>17447</v>
      </c>
      <c r="Q579">
        <v>99</v>
      </c>
      <c r="R579">
        <v>6801.5929999999998</v>
      </c>
      <c r="S579">
        <v>6801.5929999999998</v>
      </c>
      <c r="T579">
        <v>6.65</v>
      </c>
    </row>
    <row r="580" spans="1:20">
      <c r="A580" t="s">
        <v>55</v>
      </c>
      <c r="B580" t="s">
        <v>45</v>
      </c>
      <c r="C580" t="s">
        <v>9</v>
      </c>
      <c r="D580">
        <v>2011</v>
      </c>
      <c r="E580">
        <v>9</v>
      </c>
      <c r="F580">
        <v>3.7649550000000001</v>
      </c>
      <c r="G580">
        <v>3.7649550000000001</v>
      </c>
      <c r="H580">
        <v>77.814800000000005</v>
      </c>
      <c r="I580">
        <v>6.07457E-2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10</v>
      </c>
      <c r="P580">
        <v>31069</v>
      </c>
      <c r="Q580">
        <v>99</v>
      </c>
      <c r="R580">
        <v>11697.34</v>
      </c>
      <c r="S580">
        <v>11697.34</v>
      </c>
      <c r="T580">
        <v>6.17</v>
      </c>
    </row>
    <row r="581" spans="1:20">
      <c r="A581" t="s">
        <v>53</v>
      </c>
      <c r="B581" t="s">
        <v>45</v>
      </c>
      <c r="C581" t="s">
        <v>9</v>
      </c>
      <c r="D581">
        <v>2011</v>
      </c>
      <c r="E581">
        <v>10</v>
      </c>
      <c r="F581">
        <v>4.7351380000000001</v>
      </c>
      <c r="G581">
        <v>4.7351380000000001</v>
      </c>
      <c r="H581">
        <v>83.407399999999996</v>
      </c>
      <c r="I581">
        <v>3.5355200000000003E-2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9.83</v>
      </c>
      <c r="P581">
        <v>48516</v>
      </c>
      <c r="Q581">
        <v>99</v>
      </c>
      <c r="R581">
        <v>23370.29</v>
      </c>
      <c r="S581">
        <v>23370.29</v>
      </c>
      <c r="T581">
        <v>6.34</v>
      </c>
    </row>
    <row r="582" spans="1:20">
      <c r="A582" t="s">
        <v>54</v>
      </c>
      <c r="B582" t="s">
        <v>45</v>
      </c>
      <c r="C582" t="s">
        <v>9</v>
      </c>
      <c r="D582">
        <v>2011</v>
      </c>
      <c r="E582">
        <v>10</v>
      </c>
      <c r="F582">
        <v>4.876214</v>
      </c>
      <c r="G582">
        <v>4.876214</v>
      </c>
      <c r="H582">
        <v>83.454599999999999</v>
      </c>
      <c r="I582">
        <v>6.49724E-2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9.5399999999999991</v>
      </c>
      <c r="P582">
        <v>17447</v>
      </c>
      <c r="Q582">
        <v>99</v>
      </c>
      <c r="R582">
        <v>8917.7459999999992</v>
      </c>
      <c r="S582">
        <v>8917.7459999999992</v>
      </c>
      <c r="T582">
        <v>6.65</v>
      </c>
    </row>
    <row r="583" spans="1:20">
      <c r="A583" t="s">
        <v>55</v>
      </c>
      <c r="B583" t="s">
        <v>45</v>
      </c>
      <c r="C583" t="s">
        <v>9</v>
      </c>
      <c r="D583">
        <v>2011</v>
      </c>
      <c r="E583">
        <v>10</v>
      </c>
      <c r="F583">
        <v>4.6200989999999997</v>
      </c>
      <c r="G583">
        <v>4.6200989999999997</v>
      </c>
      <c r="H583">
        <v>83.379499999999993</v>
      </c>
      <c r="I583">
        <v>4.1123600000000003E-2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10</v>
      </c>
      <c r="P583">
        <v>31069</v>
      </c>
      <c r="Q583">
        <v>99</v>
      </c>
      <c r="R583">
        <v>14354.18</v>
      </c>
      <c r="S583">
        <v>14354.18</v>
      </c>
      <c r="T583">
        <v>6.17</v>
      </c>
    </row>
    <row r="584" spans="1:20">
      <c r="A584" t="s">
        <v>53</v>
      </c>
      <c r="B584" t="s">
        <v>45</v>
      </c>
      <c r="C584" t="s">
        <v>9</v>
      </c>
      <c r="D584">
        <v>2011</v>
      </c>
      <c r="E584">
        <v>11</v>
      </c>
      <c r="F584">
        <v>5.725587</v>
      </c>
      <c r="G584">
        <v>5.725587</v>
      </c>
      <c r="H584">
        <v>87.7089</v>
      </c>
      <c r="I584">
        <v>3.2994000000000002E-2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9.83</v>
      </c>
      <c r="P584">
        <v>48516</v>
      </c>
      <c r="Q584">
        <v>99</v>
      </c>
      <c r="R584">
        <v>28258.65</v>
      </c>
      <c r="S584">
        <v>28258.65</v>
      </c>
      <c r="T584">
        <v>6.34</v>
      </c>
    </row>
    <row r="585" spans="1:20">
      <c r="A585" t="s">
        <v>54</v>
      </c>
      <c r="B585" t="s">
        <v>45</v>
      </c>
      <c r="C585" t="s">
        <v>9</v>
      </c>
      <c r="D585">
        <v>2011</v>
      </c>
      <c r="E585">
        <v>11</v>
      </c>
      <c r="F585">
        <v>5.898822</v>
      </c>
      <c r="G585">
        <v>5.898822</v>
      </c>
      <c r="H585">
        <v>87.878</v>
      </c>
      <c r="I585">
        <v>5.4665699999999998E-2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9.5399999999999991</v>
      </c>
      <c r="P585">
        <v>17447</v>
      </c>
      <c r="Q585">
        <v>99</v>
      </c>
      <c r="R585">
        <v>10787.92</v>
      </c>
      <c r="S585">
        <v>10787.92</v>
      </c>
      <c r="T585">
        <v>6.65</v>
      </c>
    </row>
    <row r="586" spans="1:20">
      <c r="A586" t="s">
        <v>55</v>
      </c>
      <c r="B586" t="s">
        <v>45</v>
      </c>
      <c r="C586" t="s">
        <v>9</v>
      </c>
      <c r="D586">
        <v>2011</v>
      </c>
      <c r="E586">
        <v>11</v>
      </c>
      <c r="F586">
        <v>5.5847179999999996</v>
      </c>
      <c r="G586">
        <v>5.5847179999999996</v>
      </c>
      <c r="H586">
        <v>87.609300000000005</v>
      </c>
      <c r="I586">
        <v>4.1375000000000002E-2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10</v>
      </c>
      <c r="P586">
        <v>31069</v>
      </c>
      <c r="Q586">
        <v>99</v>
      </c>
      <c r="R586">
        <v>17351.16</v>
      </c>
      <c r="S586">
        <v>17351.16</v>
      </c>
      <c r="T586">
        <v>6.17</v>
      </c>
    </row>
    <row r="587" spans="1:20">
      <c r="A587" t="s">
        <v>53</v>
      </c>
      <c r="B587" t="s">
        <v>45</v>
      </c>
      <c r="C587" t="s">
        <v>9</v>
      </c>
      <c r="D587">
        <v>2011</v>
      </c>
      <c r="E587">
        <v>12</v>
      </c>
      <c r="F587">
        <v>6.5103710000000001</v>
      </c>
      <c r="G587">
        <v>6.5103710000000001</v>
      </c>
      <c r="H587">
        <v>89.414699999999996</v>
      </c>
      <c r="I587">
        <v>5.0038899999999997E-2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9.83</v>
      </c>
      <c r="P587">
        <v>48516</v>
      </c>
      <c r="Q587">
        <v>99</v>
      </c>
      <c r="R587">
        <v>32131.96</v>
      </c>
      <c r="S587">
        <v>32131.96</v>
      </c>
      <c r="T587">
        <v>6.34</v>
      </c>
    </row>
    <row r="588" spans="1:20">
      <c r="A588" t="s">
        <v>54</v>
      </c>
      <c r="B588" t="s">
        <v>45</v>
      </c>
      <c r="C588" t="s">
        <v>9</v>
      </c>
      <c r="D588">
        <v>2011</v>
      </c>
      <c r="E588">
        <v>12</v>
      </c>
      <c r="F588">
        <v>7.0062579999999999</v>
      </c>
      <c r="G588">
        <v>7.0062579999999999</v>
      </c>
      <c r="H588">
        <v>89.776499999999999</v>
      </c>
      <c r="I588">
        <v>0.1061044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9.5399999999999991</v>
      </c>
      <c r="P588">
        <v>17447</v>
      </c>
      <c r="Q588">
        <v>99</v>
      </c>
      <c r="R588">
        <v>12813.23</v>
      </c>
      <c r="S588">
        <v>12813.23</v>
      </c>
      <c r="T588">
        <v>6.65</v>
      </c>
    </row>
    <row r="589" spans="1:20">
      <c r="A589" t="s">
        <v>55</v>
      </c>
      <c r="B589" t="s">
        <v>45</v>
      </c>
      <c r="C589" t="s">
        <v>9</v>
      </c>
      <c r="D589">
        <v>2011</v>
      </c>
      <c r="E589">
        <v>12</v>
      </c>
      <c r="F589">
        <v>6.1511300000000002</v>
      </c>
      <c r="G589">
        <v>6.1511300000000002</v>
      </c>
      <c r="H589">
        <v>89.201400000000007</v>
      </c>
      <c r="I589">
        <v>4.9131399999999999E-2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10</v>
      </c>
      <c r="P589">
        <v>31069</v>
      </c>
      <c r="Q589">
        <v>99</v>
      </c>
      <c r="R589">
        <v>19110.95</v>
      </c>
      <c r="S589">
        <v>19110.95</v>
      </c>
      <c r="T589">
        <v>6.17</v>
      </c>
    </row>
    <row r="590" spans="1:20">
      <c r="A590" t="s">
        <v>53</v>
      </c>
      <c r="B590" t="s">
        <v>45</v>
      </c>
      <c r="C590" t="s">
        <v>9</v>
      </c>
      <c r="D590">
        <v>2011</v>
      </c>
      <c r="E590">
        <v>13</v>
      </c>
      <c r="F590">
        <v>6.648987</v>
      </c>
      <c r="G590">
        <v>6.648987</v>
      </c>
      <c r="H590">
        <v>89.167699999999996</v>
      </c>
      <c r="I590">
        <v>3.9294700000000002E-2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9.83</v>
      </c>
      <c r="P590">
        <v>48516</v>
      </c>
      <c r="Q590">
        <v>99</v>
      </c>
      <c r="R590">
        <v>32816.1</v>
      </c>
      <c r="S590">
        <v>32816.1</v>
      </c>
      <c r="T590">
        <v>6.34</v>
      </c>
    </row>
    <row r="591" spans="1:20">
      <c r="A591" t="s">
        <v>54</v>
      </c>
      <c r="B591" t="s">
        <v>45</v>
      </c>
      <c r="C591" t="s">
        <v>9</v>
      </c>
      <c r="D591">
        <v>2011</v>
      </c>
      <c r="E591">
        <v>13</v>
      </c>
      <c r="F591">
        <v>6.9508789999999996</v>
      </c>
      <c r="G591">
        <v>6.9508789999999996</v>
      </c>
      <c r="H591">
        <v>89.570599999999999</v>
      </c>
      <c r="I591">
        <v>6.7137799999999997E-2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9.5399999999999991</v>
      </c>
      <c r="P591">
        <v>17447</v>
      </c>
      <c r="Q591">
        <v>99</v>
      </c>
      <c r="R591">
        <v>12711.95</v>
      </c>
      <c r="S591">
        <v>12711.95</v>
      </c>
      <c r="T591">
        <v>6.65</v>
      </c>
    </row>
    <row r="592" spans="1:20">
      <c r="A592" t="s">
        <v>55</v>
      </c>
      <c r="B592" t="s">
        <v>45</v>
      </c>
      <c r="C592" t="s">
        <v>9</v>
      </c>
      <c r="D592">
        <v>2011</v>
      </c>
      <c r="E592">
        <v>13</v>
      </c>
      <c r="F592">
        <v>6.4183250000000003</v>
      </c>
      <c r="G592">
        <v>6.4183250000000003</v>
      </c>
      <c r="H592">
        <v>88.930300000000003</v>
      </c>
      <c r="I592">
        <v>4.8318899999999998E-2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10</v>
      </c>
      <c r="P592">
        <v>31069</v>
      </c>
      <c r="Q592">
        <v>99</v>
      </c>
      <c r="R592">
        <v>19941.099999999999</v>
      </c>
      <c r="S592">
        <v>19941.099999999999</v>
      </c>
      <c r="T592">
        <v>6.17</v>
      </c>
    </row>
    <row r="593" spans="1:20">
      <c r="A593" t="s">
        <v>53</v>
      </c>
      <c r="B593" t="s">
        <v>45</v>
      </c>
      <c r="C593" t="s">
        <v>9</v>
      </c>
      <c r="D593">
        <v>2011</v>
      </c>
      <c r="E593">
        <v>19</v>
      </c>
      <c r="F593">
        <v>5.1022540000000003</v>
      </c>
      <c r="G593">
        <v>5.1022540000000003</v>
      </c>
      <c r="H593">
        <v>81.522199999999998</v>
      </c>
      <c r="I593">
        <v>4.7785099999999997E-2</v>
      </c>
      <c r="J593">
        <v>-0.1192201</v>
      </c>
      <c r="K593">
        <v>-8.3039600000000005E-2</v>
      </c>
      <c r="L593">
        <v>-5.7980999999999998E-2</v>
      </c>
      <c r="M593">
        <v>-3.29225E-2</v>
      </c>
      <c r="N593">
        <v>3.2580999999999999E-3</v>
      </c>
      <c r="O593">
        <v>9.83</v>
      </c>
      <c r="P593">
        <v>48516</v>
      </c>
      <c r="Q593">
        <v>99</v>
      </c>
      <c r="R593">
        <v>25182.19</v>
      </c>
      <c r="S593">
        <v>25182.19</v>
      </c>
      <c r="T593">
        <v>6.34</v>
      </c>
    </row>
    <row r="594" spans="1:20">
      <c r="A594" t="s">
        <v>54</v>
      </c>
      <c r="B594" t="s">
        <v>45</v>
      </c>
      <c r="C594" t="s">
        <v>9</v>
      </c>
      <c r="D594">
        <v>2011</v>
      </c>
      <c r="E594">
        <v>19</v>
      </c>
      <c r="F594">
        <v>5.3335980000000003</v>
      </c>
      <c r="G594">
        <v>5.3335980000000003</v>
      </c>
      <c r="H594">
        <v>81.562899999999999</v>
      </c>
      <c r="I594">
        <v>8.0208699999999994E-2</v>
      </c>
      <c r="J594">
        <v>-0.1106694</v>
      </c>
      <c r="K594">
        <v>-4.9939299999999999E-2</v>
      </c>
      <c r="L594">
        <v>-7.8778000000000008E-3</v>
      </c>
      <c r="M594">
        <v>3.4183600000000001E-2</v>
      </c>
      <c r="N594">
        <v>9.4913700000000004E-2</v>
      </c>
      <c r="O594">
        <v>9.5399999999999991</v>
      </c>
      <c r="P594">
        <v>17447</v>
      </c>
      <c r="Q594">
        <v>99</v>
      </c>
      <c r="R594">
        <v>9754.223</v>
      </c>
      <c r="S594">
        <v>9754.223</v>
      </c>
      <c r="T594">
        <v>6.65</v>
      </c>
    </row>
    <row r="595" spans="1:20">
      <c r="A595" t="s">
        <v>55</v>
      </c>
      <c r="B595" t="s">
        <v>45</v>
      </c>
      <c r="C595" t="s">
        <v>9</v>
      </c>
      <c r="D595">
        <v>2011</v>
      </c>
      <c r="E595">
        <v>19</v>
      </c>
      <c r="F595">
        <v>4.9254619999999996</v>
      </c>
      <c r="G595">
        <v>4.9254619999999996</v>
      </c>
      <c r="H595">
        <v>81.498199999999997</v>
      </c>
      <c r="I595">
        <v>5.9442500000000002E-2</v>
      </c>
      <c r="J595">
        <v>-0.16369420000000001</v>
      </c>
      <c r="K595">
        <v>-0.1186873</v>
      </c>
      <c r="L595">
        <v>-8.7515599999999999E-2</v>
      </c>
      <c r="M595">
        <v>-5.6343900000000002E-2</v>
      </c>
      <c r="N595">
        <v>-1.1337E-2</v>
      </c>
      <c r="O595">
        <v>10</v>
      </c>
      <c r="P595">
        <v>31069</v>
      </c>
      <c r="Q595">
        <v>99</v>
      </c>
      <c r="R595">
        <v>15302.92</v>
      </c>
      <c r="S595">
        <v>15302.92</v>
      </c>
      <c r="T595">
        <v>6.17</v>
      </c>
    </row>
    <row r="596" spans="1:20">
      <c r="A596" t="s">
        <v>53</v>
      </c>
      <c r="B596" t="s">
        <v>45</v>
      </c>
      <c r="C596" t="s">
        <v>9</v>
      </c>
      <c r="D596">
        <v>2011</v>
      </c>
      <c r="E596">
        <v>20</v>
      </c>
      <c r="F596">
        <v>4.2804520000000004</v>
      </c>
      <c r="G596">
        <v>4.2804520000000004</v>
      </c>
      <c r="H596">
        <v>75.531000000000006</v>
      </c>
      <c r="I596">
        <v>4.8370799999999999E-2</v>
      </c>
      <c r="J596">
        <v>-0.14794650000000001</v>
      </c>
      <c r="K596">
        <v>-0.1113225</v>
      </c>
      <c r="L596">
        <v>-8.59568E-2</v>
      </c>
      <c r="M596">
        <v>-6.0591100000000002E-2</v>
      </c>
      <c r="N596">
        <v>-2.3967100000000002E-2</v>
      </c>
      <c r="O596">
        <v>9.83</v>
      </c>
      <c r="P596">
        <v>48516</v>
      </c>
      <c r="Q596">
        <v>99</v>
      </c>
      <c r="R596">
        <v>21126.19</v>
      </c>
      <c r="S596">
        <v>21126.19</v>
      </c>
      <c r="T596">
        <v>6.34</v>
      </c>
    </row>
    <row r="597" spans="1:20">
      <c r="A597" t="s">
        <v>54</v>
      </c>
      <c r="B597" t="s">
        <v>45</v>
      </c>
      <c r="C597" t="s">
        <v>9</v>
      </c>
      <c r="D597">
        <v>2011</v>
      </c>
      <c r="E597">
        <v>20</v>
      </c>
      <c r="F597">
        <v>4.6109830000000001</v>
      </c>
      <c r="G597">
        <v>4.6109830000000001</v>
      </c>
      <c r="H597">
        <v>75.477500000000006</v>
      </c>
      <c r="I597">
        <v>7.9422999999999994E-2</v>
      </c>
      <c r="J597">
        <v>-0.14732120000000001</v>
      </c>
      <c r="K597">
        <v>-8.7186E-2</v>
      </c>
      <c r="L597">
        <v>-4.5536500000000001E-2</v>
      </c>
      <c r="M597">
        <v>-3.8869999999999998E-3</v>
      </c>
      <c r="N597">
        <v>5.6248199999999998E-2</v>
      </c>
      <c r="O597">
        <v>9.5399999999999991</v>
      </c>
      <c r="P597">
        <v>17447</v>
      </c>
      <c r="Q597">
        <v>99</v>
      </c>
      <c r="R597">
        <v>8432.6869999999999</v>
      </c>
      <c r="S597">
        <v>8432.6869999999999</v>
      </c>
      <c r="T597">
        <v>6.65</v>
      </c>
    </row>
    <row r="598" spans="1:20">
      <c r="A598" t="s">
        <v>55</v>
      </c>
      <c r="B598" t="s">
        <v>45</v>
      </c>
      <c r="C598" t="s">
        <v>9</v>
      </c>
      <c r="D598">
        <v>2011</v>
      </c>
      <c r="E598">
        <v>20</v>
      </c>
      <c r="F598">
        <v>4.0412650000000001</v>
      </c>
      <c r="G598">
        <v>4.0412650000000001</v>
      </c>
      <c r="H598">
        <v>75.5625</v>
      </c>
      <c r="I598">
        <v>6.09858E-2</v>
      </c>
      <c r="J598">
        <v>-0.18793979999999999</v>
      </c>
      <c r="K598">
        <v>-0.14176440000000001</v>
      </c>
      <c r="L598">
        <v>-0.1097834</v>
      </c>
      <c r="M598">
        <v>-7.7802399999999994E-2</v>
      </c>
      <c r="N598">
        <v>-3.1627000000000002E-2</v>
      </c>
      <c r="O598">
        <v>10</v>
      </c>
      <c r="P598">
        <v>31069</v>
      </c>
      <c r="Q598">
        <v>99</v>
      </c>
      <c r="R598">
        <v>12555.81</v>
      </c>
      <c r="S598">
        <v>12555.81</v>
      </c>
      <c r="T598">
        <v>6.17</v>
      </c>
    </row>
    <row r="599" spans="1:20">
      <c r="A599" t="s">
        <v>53</v>
      </c>
      <c r="B599" t="s">
        <v>45</v>
      </c>
      <c r="C599" t="s">
        <v>9</v>
      </c>
      <c r="D599">
        <v>2011</v>
      </c>
      <c r="E599">
        <v>21</v>
      </c>
      <c r="F599">
        <v>3.6418720000000002</v>
      </c>
      <c r="G599">
        <v>3.6418720000000002</v>
      </c>
      <c r="H599">
        <v>70.528999999999996</v>
      </c>
      <c r="I599">
        <v>3.7299199999999998E-2</v>
      </c>
      <c r="J599">
        <v>-4.7800799999999997E-2</v>
      </c>
      <c r="K599">
        <v>-1.9559699999999999E-2</v>
      </c>
      <c r="L599">
        <v>0</v>
      </c>
      <c r="M599">
        <v>1.9559699999999999E-2</v>
      </c>
      <c r="N599">
        <v>4.7800799999999997E-2</v>
      </c>
      <c r="O599">
        <v>9.83</v>
      </c>
      <c r="P599">
        <v>48516</v>
      </c>
      <c r="Q599">
        <v>99</v>
      </c>
      <c r="R599">
        <v>17974.47</v>
      </c>
      <c r="S599">
        <v>17974.47</v>
      </c>
      <c r="T599">
        <v>6.34</v>
      </c>
    </row>
    <row r="600" spans="1:20">
      <c r="A600" t="s">
        <v>54</v>
      </c>
      <c r="B600" t="s">
        <v>45</v>
      </c>
      <c r="C600" t="s">
        <v>9</v>
      </c>
      <c r="D600">
        <v>2011</v>
      </c>
      <c r="E600">
        <v>21</v>
      </c>
      <c r="F600">
        <v>3.8377750000000002</v>
      </c>
      <c r="G600">
        <v>3.8377750000000002</v>
      </c>
      <c r="H600">
        <v>70.325699999999998</v>
      </c>
      <c r="I600">
        <v>6.3818700000000006E-2</v>
      </c>
      <c r="J600">
        <v>-8.1786999999999999E-2</v>
      </c>
      <c r="K600">
        <v>-3.3466599999999999E-2</v>
      </c>
      <c r="L600">
        <v>0</v>
      </c>
      <c r="M600">
        <v>3.3466599999999999E-2</v>
      </c>
      <c r="N600">
        <v>8.1786999999999999E-2</v>
      </c>
      <c r="O600">
        <v>9.5399999999999991</v>
      </c>
      <c r="P600">
        <v>17447</v>
      </c>
      <c r="Q600">
        <v>99</v>
      </c>
      <c r="R600">
        <v>7018.6229999999996</v>
      </c>
      <c r="S600">
        <v>7018.6229999999996</v>
      </c>
      <c r="T600">
        <v>6.65</v>
      </c>
    </row>
    <row r="601" spans="1:20">
      <c r="A601" t="s">
        <v>55</v>
      </c>
      <c r="B601" t="s">
        <v>45</v>
      </c>
      <c r="C601" t="s">
        <v>9</v>
      </c>
      <c r="D601">
        <v>2011</v>
      </c>
      <c r="E601">
        <v>21</v>
      </c>
      <c r="F601">
        <v>3.495187</v>
      </c>
      <c r="G601">
        <v>3.495187</v>
      </c>
      <c r="H601">
        <v>70.648799999999994</v>
      </c>
      <c r="I601">
        <v>4.5821500000000001E-2</v>
      </c>
      <c r="J601">
        <v>-5.8722700000000003E-2</v>
      </c>
      <c r="K601">
        <v>-2.4028799999999999E-2</v>
      </c>
      <c r="L601">
        <v>0</v>
      </c>
      <c r="M601">
        <v>2.4028799999999999E-2</v>
      </c>
      <c r="N601">
        <v>5.8722700000000003E-2</v>
      </c>
      <c r="O601">
        <v>10</v>
      </c>
      <c r="P601">
        <v>31069</v>
      </c>
      <c r="Q601">
        <v>99</v>
      </c>
      <c r="R601">
        <v>10859.2</v>
      </c>
      <c r="S601">
        <v>10859.2</v>
      </c>
      <c r="T601">
        <v>6.17</v>
      </c>
    </row>
    <row r="602" spans="1:20">
      <c r="A602" t="s">
        <v>53</v>
      </c>
      <c r="B602" t="s">
        <v>45</v>
      </c>
      <c r="C602" t="s">
        <v>9</v>
      </c>
      <c r="D602">
        <v>2011</v>
      </c>
      <c r="E602">
        <v>22</v>
      </c>
      <c r="F602">
        <v>3.106293</v>
      </c>
      <c r="G602">
        <v>3.106293</v>
      </c>
      <c r="H602">
        <v>67.488500000000002</v>
      </c>
      <c r="I602">
        <v>4.0494500000000003E-2</v>
      </c>
      <c r="J602">
        <v>-5.1895799999999999E-2</v>
      </c>
      <c r="K602">
        <v>-2.1235299999999999E-2</v>
      </c>
      <c r="L602">
        <v>0</v>
      </c>
      <c r="M602">
        <v>2.1235299999999999E-2</v>
      </c>
      <c r="N602">
        <v>5.1895799999999999E-2</v>
      </c>
      <c r="O602">
        <v>9.83</v>
      </c>
      <c r="P602">
        <v>48516</v>
      </c>
      <c r="Q602">
        <v>99</v>
      </c>
      <c r="R602">
        <v>15331.12</v>
      </c>
      <c r="S602">
        <v>15331.12</v>
      </c>
      <c r="T602">
        <v>6.34</v>
      </c>
    </row>
    <row r="603" spans="1:20">
      <c r="A603" t="s">
        <v>54</v>
      </c>
      <c r="B603" t="s">
        <v>45</v>
      </c>
      <c r="C603" t="s">
        <v>9</v>
      </c>
      <c r="D603">
        <v>2011</v>
      </c>
      <c r="E603">
        <v>22</v>
      </c>
      <c r="F603">
        <v>3.2855810000000001</v>
      </c>
      <c r="G603">
        <v>3.2855810000000001</v>
      </c>
      <c r="H603">
        <v>67.128100000000003</v>
      </c>
      <c r="I603">
        <v>6.3490500000000005E-2</v>
      </c>
      <c r="J603">
        <v>-8.1366300000000003E-2</v>
      </c>
      <c r="K603">
        <v>-3.3294400000000002E-2</v>
      </c>
      <c r="L603">
        <v>0</v>
      </c>
      <c r="M603">
        <v>3.3294400000000002E-2</v>
      </c>
      <c r="N603">
        <v>8.1366300000000003E-2</v>
      </c>
      <c r="O603">
        <v>9.5399999999999991</v>
      </c>
      <c r="P603">
        <v>17447</v>
      </c>
      <c r="Q603">
        <v>99</v>
      </c>
      <c r="R603">
        <v>6008.7550000000001</v>
      </c>
      <c r="S603">
        <v>6008.7550000000001</v>
      </c>
      <c r="T603">
        <v>6.65</v>
      </c>
    </row>
    <row r="604" spans="1:20">
      <c r="A604" t="s">
        <v>55</v>
      </c>
      <c r="B604" t="s">
        <v>45</v>
      </c>
      <c r="C604" t="s">
        <v>9</v>
      </c>
      <c r="D604">
        <v>2011</v>
      </c>
      <c r="E604">
        <v>22</v>
      </c>
      <c r="F604">
        <v>2.9730590000000001</v>
      </c>
      <c r="G604">
        <v>2.9730590000000001</v>
      </c>
      <c r="H604">
        <v>67.700999999999993</v>
      </c>
      <c r="I604">
        <v>5.2365500000000002E-2</v>
      </c>
      <c r="J604">
        <v>-6.7109100000000005E-2</v>
      </c>
      <c r="K604">
        <v>-2.7460499999999999E-2</v>
      </c>
      <c r="L604">
        <v>0</v>
      </c>
      <c r="M604">
        <v>2.7460499999999999E-2</v>
      </c>
      <c r="N604">
        <v>6.7109100000000005E-2</v>
      </c>
      <c r="O604">
        <v>10</v>
      </c>
      <c r="P604">
        <v>31069</v>
      </c>
      <c r="Q604">
        <v>99</v>
      </c>
      <c r="R604">
        <v>9236.9969999999994</v>
      </c>
      <c r="S604">
        <v>9236.9969999999994</v>
      </c>
      <c r="T604">
        <v>6.17</v>
      </c>
    </row>
    <row r="605" spans="1:20">
      <c r="A605" t="s">
        <v>53</v>
      </c>
      <c r="B605" t="s">
        <v>45</v>
      </c>
      <c r="C605" t="s">
        <v>9</v>
      </c>
      <c r="D605">
        <v>2011</v>
      </c>
      <c r="E605">
        <v>23</v>
      </c>
      <c r="F605">
        <v>2.6134040000000001</v>
      </c>
      <c r="G605">
        <v>2.6134040000000001</v>
      </c>
      <c r="H605">
        <v>65.186700000000002</v>
      </c>
      <c r="I605">
        <v>3.5020599999999999E-2</v>
      </c>
      <c r="J605">
        <v>-4.4880700000000003E-2</v>
      </c>
      <c r="K605">
        <v>-1.8364800000000001E-2</v>
      </c>
      <c r="L605">
        <v>0</v>
      </c>
      <c r="M605">
        <v>1.8364800000000001E-2</v>
      </c>
      <c r="N605">
        <v>4.4880700000000003E-2</v>
      </c>
      <c r="O605">
        <v>9.83</v>
      </c>
      <c r="P605">
        <v>48516</v>
      </c>
      <c r="Q605">
        <v>99</v>
      </c>
      <c r="R605">
        <v>12898.47</v>
      </c>
      <c r="S605">
        <v>12898.47</v>
      </c>
      <c r="T605">
        <v>6.34</v>
      </c>
    </row>
    <row r="606" spans="1:20">
      <c r="A606" t="s">
        <v>54</v>
      </c>
      <c r="B606" t="s">
        <v>45</v>
      </c>
      <c r="C606" t="s">
        <v>9</v>
      </c>
      <c r="D606">
        <v>2011</v>
      </c>
      <c r="E606">
        <v>23</v>
      </c>
      <c r="F606">
        <v>2.7014140000000002</v>
      </c>
      <c r="G606">
        <v>2.7014140000000002</v>
      </c>
      <c r="H606">
        <v>64.826899999999995</v>
      </c>
      <c r="I606">
        <v>5.97841E-2</v>
      </c>
      <c r="J606">
        <v>-7.6616500000000004E-2</v>
      </c>
      <c r="K606">
        <v>-3.1350799999999998E-2</v>
      </c>
      <c r="L606">
        <v>0</v>
      </c>
      <c r="M606">
        <v>3.1350799999999998E-2</v>
      </c>
      <c r="N606">
        <v>7.6616500000000004E-2</v>
      </c>
      <c r="O606">
        <v>9.5399999999999991</v>
      </c>
      <c r="P606">
        <v>17447</v>
      </c>
      <c r="Q606">
        <v>99</v>
      </c>
      <c r="R606">
        <v>4940.4160000000002</v>
      </c>
      <c r="S606">
        <v>4940.4160000000002</v>
      </c>
      <c r="T606">
        <v>6.65</v>
      </c>
    </row>
    <row r="607" spans="1:20">
      <c r="A607" t="s">
        <v>55</v>
      </c>
      <c r="B607" t="s">
        <v>45</v>
      </c>
      <c r="C607" t="s">
        <v>9</v>
      </c>
      <c r="D607">
        <v>2011</v>
      </c>
      <c r="E607">
        <v>23</v>
      </c>
      <c r="F607">
        <v>2.5431539999999999</v>
      </c>
      <c r="G607">
        <v>2.5431539999999999</v>
      </c>
      <c r="H607">
        <v>65.398799999999994</v>
      </c>
      <c r="I607">
        <v>4.3088000000000001E-2</v>
      </c>
      <c r="J607">
        <v>-5.5219400000000002E-2</v>
      </c>
      <c r="K607">
        <v>-2.2595299999999999E-2</v>
      </c>
      <c r="L607">
        <v>0</v>
      </c>
      <c r="M607">
        <v>2.2595299999999999E-2</v>
      </c>
      <c r="N607">
        <v>5.5219400000000002E-2</v>
      </c>
      <c r="O607">
        <v>10</v>
      </c>
      <c r="P607">
        <v>31069</v>
      </c>
      <c r="Q607">
        <v>99</v>
      </c>
      <c r="R607">
        <v>7901.3249999999998</v>
      </c>
      <c r="S607">
        <v>7901.3249999999998</v>
      </c>
      <c r="T607">
        <v>6.17</v>
      </c>
    </row>
    <row r="608" spans="1:20">
      <c r="A608" t="s">
        <v>53</v>
      </c>
      <c r="B608" t="s">
        <v>45</v>
      </c>
      <c r="C608" t="s">
        <v>9</v>
      </c>
      <c r="D608">
        <v>2011</v>
      </c>
      <c r="E608">
        <v>24</v>
      </c>
      <c r="F608">
        <v>2.3799359999999998</v>
      </c>
      <c r="G608">
        <v>2.3799359999999998</v>
      </c>
      <c r="H608">
        <v>63.377400000000002</v>
      </c>
      <c r="I608">
        <v>3.4289800000000002E-2</v>
      </c>
      <c r="J608">
        <v>-4.3944200000000003E-2</v>
      </c>
      <c r="K608">
        <v>-1.79816E-2</v>
      </c>
      <c r="L608">
        <v>0</v>
      </c>
      <c r="M608">
        <v>1.79816E-2</v>
      </c>
      <c r="N608">
        <v>4.3944200000000003E-2</v>
      </c>
      <c r="O608">
        <v>9.83</v>
      </c>
      <c r="P608">
        <v>48516</v>
      </c>
      <c r="Q608">
        <v>99</v>
      </c>
      <c r="R608">
        <v>11746.18</v>
      </c>
      <c r="S608">
        <v>11746.18</v>
      </c>
      <c r="T608">
        <v>6.34</v>
      </c>
    </row>
    <row r="609" spans="1:20">
      <c r="A609" t="s">
        <v>54</v>
      </c>
      <c r="B609" t="s">
        <v>45</v>
      </c>
      <c r="C609" t="s">
        <v>9</v>
      </c>
      <c r="D609">
        <v>2011</v>
      </c>
      <c r="E609">
        <v>24</v>
      </c>
      <c r="F609">
        <v>2.4487939999999999</v>
      </c>
      <c r="G609">
        <v>2.4487939999999999</v>
      </c>
      <c r="H609">
        <v>62.935200000000002</v>
      </c>
      <c r="I609">
        <v>5.9332200000000002E-2</v>
      </c>
      <c r="J609">
        <v>-7.6037300000000002E-2</v>
      </c>
      <c r="K609">
        <v>-3.11138E-2</v>
      </c>
      <c r="L609">
        <v>0</v>
      </c>
      <c r="M609">
        <v>3.11138E-2</v>
      </c>
      <c r="N609">
        <v>7.6037300000000002E-2</v>
      </c>
      <c r="O609">
        <v>9.5399999999999991</v>
      </c>
      <c r="P609">
        <v>17447</v>
      </c>
      <c r="Q609">
        <v>99</v>
      </c>
      <c r="R609">
        <v>4478.4170000000004</v>
      </c>
      <c r="S609">
        <v>4478.4170000000004</v>
      </c>
      <c r="T609">
        <v>6.65</v>
      </c>
    </row>
    <row r="610" spans="1:20">
      <c r="A610" t="s">
        <v>55</v>
      </c>
      <c r="B610" t="s">
        <v>45</v>
      </c>
      <c r="C610" t="s">
        <v>9</v>
      </c>
      <c r="D610">
        <v>2011</v>
      </c>
      <c r="E610">
        <v>24</v>
      </c>
      <c r="F610">
        <v>2.3234789999999998</v>
      </c>
      <c r="G610">
        <v>2.3234789999999998</v>
      </c>
      <c r="H610">
        <v>63.637999999999998</v>
      </c>
      <c r="I610">
        <v>4.1800900000000002E-2</v>
      </c>
      <c r="J610">
        <v>-5.357E-2</v>
      </c>
      <c r="K610">
        <v>-2.19204E-2</v>
      </c>
      <c r="L610">
        <v>0</v>
      </c>
      <c r="M610">
        <v>2.19204E-2</v>
      </c>
      <c r="N610">
        <v>5.357E-2</v>
      </c>
      <c r="O610">
        <v>10</v>
      </c>
      <c r="P610">
        <v>31069</v>
      </c>
      <c r="Q610">
        <v>99</v>
      </c>
      <c r="R610">
        <v>7218.8180000000002</v>
      </c>
      <c r="S610">
        <v>7218.8180000000002</v>
      </c>
      <c r="T610">
        <v>6.17</v>
      </c>
    </row>
    <row r="611" spans="1:20">
      <c r="A611" t="s">
        <v>53</v>
      </c>
      <c r="B611" t="s">
        <v>46</v>
      </c>
      <c r="C611" t="s">
        <v>9</v>
      </c>
      <c r="D611">
        <v>2011</v>
      </c>
      <c r="E611">
        <v>1</v>
      </c>
      <c r="F611">
        <v>2.1525829999999999</v>
      </c>
      <c r="G611">
        <v>2.1525829999999999</v>
      </c>
      <c r="H611">
        <v>65.5505</v>
      </c>
      <c r="I611">
        <v>4.7300300000000003E-2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9.83</v>
      </c>
      <c r="P611">
        <v>48516</v>
      </c>
      <c r="Q611">
        <v>99</v>
      </c>
      <c r="R611">
        <v>10624.08</v>
      </c>
      <c r="S611">
        <v>10624.08</v>
      </c>
      <c r="T611">
        <v>6.34</v>
      </c>
    </row>
    <row r="612" spans="1:20">
      <c r="A612" t="s">
        <v>54</v>
      </c>
      <c r="B612" t="s">
        <v>46</v>
      </c>
      <c r="C612" t="s">
        <v>9</v>
      </c>
      <c r="D612">
        <v>2011</v>
      </c>
      <c r="E612">
        <v>1</v>
      </c>
      <c r="F612">
        <v>2.0666099999999998</v>
      </c>
      <c r="G612">
        <v>2.0666099999999998</v>
      </c>
      <c r="H612">
        <v>65.128900000000002</v>
      </c>
      <c r="I612">
        <v>6.0466499999999999E-2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9.5399999999999991</v>
      </c>
      <c r="P612">
        <v>17447</v>
      </c>
      <c r="Q612">
        <v>99</v>
      </c>
      <c r="R612">
        <v>3779.471</v>
      </c>
      <c r="S612">
        <v>3779.471</v>
      </c>
      <c r="T612">
        <v>6.65</v>
      </c>
    </row>
    <row r="613" spans="1:20">
      <c r="A613" t="s">
        <v>55</v>
      </c>
      <c r="B613" t="s">
        <v>46</v>
      </c>
      <c r="C613" t="s">
        <v>9</v>
      </c>
      <c r="D613">
        <v>2011</v>
      </c>
      <c r="E613">
        <v>1</v>
      </c>
      <c r="F613">
        <v>2.2002519999999999</v>
      </c>
      <c r="G613">
        <v>2.2002519999999999</v>
      </c>
      <c r="H613">
        <v>65.799000000000007</v>
      </c>
      <c r="I613">
        <v>6.6196500000000005E-2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10</v>
      </c>
      <c r="P613">
        <v>31069</v>
      </c>
      <c r="Q613">
        <v>99</v>
      </c>
      <c r="R613">
        <v>6835.9639999999999</v>
      </c>
      <c r="S613">
        <v>6835.9639999999999</v>
      </c>
      <c r="T613">
        <v>6.17</v>
      </c>
    </row>
    <row r="614" spans="1:20">
      <c r="A614" t="s">
        <v>53</v>
      </c>
      <c r="B614" t="s">
        <v>46</v>
      </c>
      <c r="C614" t="s">
        <v>9</v>
      </c>
      <c r="D614">
        <v>2011</v>
      </c>
      <c r="E614">
        <v>2</v>
      </c>
      <c r="F614">
        <v>2.1146600000000002</v>
      </c>
      <c r="G614">
        <v>2.1146600000000002</v>
      </c>
      <c r="H614">
        <v>64.519900000000007</v>
      </c>
      <c r="I614">
        <v>4.9012E-2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9.83</v>
      </c>
      <c r="P614">
        <v>48516</v>
      </c>
      <c r="Q614">
        <v>99</v>
      </c>
      <c r="R614">
        <v>10436.91</v>
      </c>
      <c r="S614">
        <v>10436.91</v>
      </c>
      <c r="T614">
        <v>6.34</v>
      </c>
    </row>
    <row r="615" spans="1:20">
      <c r="A615" t="s">
        <v>54</v>
      </c>
      <c r="B615" t="s">
        <v>46</v>
      </c>
      <c r="C615" t="s">
        <v>9</v>
      </c>
      <c r="D615">
        <v>2011</v>
      </c>
      <c r="E615">
        <v>2</v>
      </c>
      <c r="F615">
        <v>2.0042490000000002</v>
      </c>
      <c r="G615">
        <v>2.0042490000000002</v>
      </c>
      <c r="H615">
        <v>64.0702</v>
      </c>
      <c r="I615">
        <v>6.5821599999999994E-2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9.5399999999999991</v>
      </c>
      <c r="P615">
        <v>17447</v>
      </c>
      <c r="Q615">
        <v>99</v>
      </c>
      <c r="R615">
        <v>3665.4229999999998</v>
      </c>
      <c r="S615">
        <v>3665.4229999999998</v>
      </c>
      <c r="T615">
        <v>6.65</v>
      </c>
    </row>
    <row r="616" spans="1:20">
      <c r="A616" t="s">
        <v>55</v>
      </c>
      <c r="B616" t="s">
        <v>46</v>
      </c>
      <c r="C616" t="s">
        <v>9</v>
      </c>
      <c r="D616">
        <v>2011</v>
      </c>
      <c r="E616">
        <v>2</v>
      </c>
      <c r="F616">
        <v>2.1787719999999999</v>
      </c>
      <c r="G616">
        <v>2.1787719999999999</v>
      </c>
      <c r="H616">
        <v>64.7851</v>
      </c>
      <c r="I616">
        <v>6.7553699999999994E-2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10</v>
      </c>
      <c r="P616">
        <v>31069</v>
      </c>
      <c r="Q616">
        <v>99</v>
      </c>
      <c r="R616">
        <v>6769.2280000000001</v>
      </c>
      <c r="S616">
        <v>6769.2280000000001</v>
      </c>
      <c r="T616">
        <v>6.17</v>
      </c>
    </row>
    <row r="617" spans="1:20">
      <c r="A617" t="s">
        <v>53</v>
      </c>
      <c r="B617" t="s">
        <v>46</v>
      </c>
      <c r="C617" t="s">
        <v>9</v>
      </c>
      <c r="D617">
        <v>2011</v>
      </c>
      <c r="E617">
        <v>3</v>
      </c>
      <c r="F617">
        <v>1.988208</v>
      </c>
      <c r="G617">
        <v>1.988208</v>
      </c>
      <c r="H617">
        <v>63.581299999999999</v>
      </c>
      <c r="I617">
        <v>4.5379799999999998E-2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9.83</v>
      </c>
      <c r="P617">
        <v>48516</v>
      </c>
      <c r="Q617">
        <v>99</v>
      </c>
      <c r="R617">
        <v>9812.8089999999993</v>
      </c>
      <c r="S617">
        <v>9812.8089999999993</v>
      </c>
      <c r="T617">
        <v>6.34</v>
      </c>
    </row>
    <row r="618" spans="1:20">
      <c r="A618" t="s">
        <v>54</v>
      </c>
      <c r="B618" t="s">
        <v>46</v>
      </c>
      <c r="C618" t="s">
        <v>9</v>
      </c>
      <c r="D618">
        <v>2011</v>
      </c>
      <c r="E618">
        <v>3</v>
      </c>
      <c r="F618">
        <v>1.9094679999999999</v>
      </c>
      <c r="G618">
        <v>1.9094679999999999</v>
      </c>
      <c r="H618">
        <v>63.168599999999998</v>
      </c>
      <c r="I618">
        <v>6.5520599999999998E-2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9.5399999999999991</v>
      </c>
      <c r="P618">
        <v>17447</v>
      </c>
      <c r="Q618">
        <v>99</v>
      </c>
      <c r="R618">
        <v>3492.085</v>
      </c>
      <c r="S618">
        <v>3492.085</v>
      </c>
      <c r="T618">
        <v>6.65</v>
      </c>
    </row>
    <row r="619" spans="1:20">
      <c r="A619" t="s">
        <v>55</v>
      </c>
      <c r="B619" t="s">
        <v>46</v>
      </c>
      <c r="C619" t="s">
        <v>9</v>
      </c>
      <c r="D619">
        <v>2011</v>
      </c>
      <c r="E619">
        <v>3</v>
      </c>
      <c r="F619">
        <v>2.0317919999999998</v>
      </c>
      <c r="G619">
        <v>2.0317919999999998</v>
      </c>
      <c r="H619">
        <v>63.824599999999997</v>
      </c>
      <c r="I619">
        <v>6.0918199999999999E-2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10</v>
      </c>
      <c r="P619">
        <v>31069</v>
      </c>
      <c r="Q619">
        <v>99</v>
      </c>
      <c r="R619">
        <v>6312.576</v>
      </c>
      <c r="S619">
        <v>6312.576</v>
      </c>
      <c r="T619">
        <v>6.17</v>
      </c>
    </row>
    <row r="620" spans="1:20">
      <c r="A620" t="s">
        <v>53</v>
      </c>
      <c r="B620" t="s">
        <v>46</v>
      </c>
      <c r="C620" t="s">
        <v>9</v>
      </c>
      <c r="D620">
        <v>2011</v>
      </c>
      <c r="E620">
        <v>4</v>
      </c>
      <c r="F620">
        <v>1.951047</v>
      </c>
      <c r="G620">
        <v>1.951047</v>
      </c>
      <c r="H620">
        <v>62.674399999999999</v>
      </c>
      <c r="I620">
        <v>3.5096700000000002E-2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9.83</v>
      </c>
      <c r="P620">
        <v>48516</v>
      </c>
      <c r="Q620">
        <v>99</v>
      </c>
      <c r="R620">
        <v>9629.4009999999998</v>
      </c>
      <c r="S620">
        <v>9629.4009999999998</v>
      </c>
      <c r="T620">
        <v>6.34</v>
      </c>
    </row>
    <row r="621" spans="1:20">
      <c r="A621" t="s">
        <v>54</v>
      </c>
      <c r="B621" t="s">
        <v>46</v>
      </c>
      <c r="C621" t="s">
        <v>9</v>
      </c>
      <c r="D621">
        <v>2011</v>
      </c>
      <c r="E621">
        <v>4</v>
      </c>
      <c r="F621">
        <v>1.872568</v>
      </c>
      <c r="G621">
        <v>1.872568</v>
      </c>
      <c r="H621">
        <v>62.221200000000003</v>
      </c>
      <c r="I621">
        <v>6.56447E-2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9.5399999999999991</v>
      </c>
      <c r="P621">
        <v>17447</v>
      </c>
      <c r="Q621">
        <v>99</v>
      </c>
      <c r="R621">
        <v>3424.6010000000001</v>
      </c>
      <c r="S621">
        <v>3424.6010000000001</v>
      </c>
      <c r="T621">
        <v>6.65</v>
      </c>
    </row>
    <row r="622" spans="1:20">
      <c r="A622" t="s">
        <v>55</v>
      </c>
      <c r="B622" t="s">
        <v>46</v>
      </c>
      <c r="C622" t="s">
        <v>9</v>
      </c>
      <c r="D622">
        <v>2011</v>
      </c>
      <c r="E622">
        <v>4</v>
      </c>
      <c r="F622">
        <v>1.994624</v>
      </c>
      <c r="G622">
        <v>1.994624</v>
      </c>
      <c r="H622">
        <v>62.941499999999998</v>
      </c>
      <c r="I622">
        <v>4.0182500000000003E-2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10</v>
      </c>
      <c r="P622">
        <v>31069</v>
      </c>
      <c r="Q622">
        <v>99</v>
      </c>
      <c r="R622">
        <v>6197.0959999999995</v>
      </c>
      <c r="S622">
        <v>6197.0959999999995</v>
      </c>
      <c r="T622">
        <v>6.17</v>
      </c>
    </row>
    <row r="623" spans="1:20">
      <c r="A623" t="s">
        <v>53</v>
      </c>
      <c r="B623" t="s">
        <v>46</v>
      </c>
      <c r="C623" t="s">
        <v>9</v>
      </c>
      <c r="D623">
        <v>2011</v>
      </c>
      <c r="E623">
        <v>5</v>
      </c>
      <c r="F623">
        <v>1.917791</v>
      </c>
      <c r="G623">
        <v>1.917791</v>
      </c>
      <c r="H623">
        <v>62.921100000000003</v>
      </c>
      <c r="I623">
        <v>4.31613E-2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9.83</v>
      </c>
      <c r="P623">
        <v>48516</v>
      </c>
      <c r="Q623">
        <v>99</v>
      </c>
      <c r="R623">
        <v>9465.2620000000006</v>
      </c>
      <c r="S623">
        <v>9465.2620000000006</v>
      </c>
      <c r="T623">
        <v>6.34</v>
      </c>
    </row>
    <row r="624" spans="1:20">
      <c r="A624" t="s">
        <v>54</v>
      </c>
      <c r="B624" t="s">
        <v>46</v>
      </c>
      <c r="C624" t="s">
        <v>9</v>
      </c>
      <c r="D624">
        <v>2011</v>
      </c>
      <c r="E624">
        <v>5</v>
      </c>
      <c r="F624">
        <v>1.920998</v>
      </c>
      <c r="G624">
        <v>1.920998</v>
      </c>
      <c r="H624">
        <v>62.489699999999999</v>
      </c>
      <c r="I624">
        <v>5.3374199999999997E-2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9.5399999999999991</v>
      </c>
      <c r="P624">
        <v>17447</v>
      </c>
      <c r="Q624">
        <v>99</v>
      </c>
      <c r="R624">
        <v>3513.1709999999998</v>
      </c>
      <c r="S624">
        <v>3513.1709999999998</v>
      </c>
      <c r="T624">
        <v>6.65</v>
      </c>
    </row>
    <row r="625" spans="1:20">
      <c r="A625" t="s">
        <v>55</v>
      </c>
      <c r="B625" t="s">
        <v>46</v>
      </c>
      <c r="C625" t="s">
        <v>9</v>
      </c>
      <c r="D625">
        <v>2011</v>
      </c>
      <c r="E625">
        <v>5</v>
      </c>
      <c r="F625">
        <v>1.907114</v>
      </c>
      <c r="G625">
        <v>1.907114</v>
      </c>
      <c r="H625">
        <v>63.175400000000003</v>
      </c>
      <c r="I625">
        <v>6.0963799999999999E-2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10</v>
      </c>
      <c r="P625">
        <v>31069</v>
      </c>
      <c r="Q625">
        <v>99</v>
      </c>
      <c r="R625">
        <v>5925.2120000000004</v>
      </c>
      <c r="S625">
        <v>5925.2120000000004</v>
      </c>
      <c r="T625">
        <v>6.17</v>
      </c>
    </row>
    <row r="626" spans="1:20">
      <c r="A626" t="s">
        <v>53</v>
      </c>
      <c r="B626" t="s">
        <v>46</v>
      </c>
      <c r="C626" t="s">
        <v>9</v>
      </c>
      <c r="D626">
        <v>2011</v>
      </c>
      <c r="E626">
        <v>6</v>
      </c>
      <c r="F626">
        <v>2.0121470000000001</v>
      </c>
      <c r="G626">
        <v>2.0121470000000001</v>
      </c>
      <c r="H626">
        <v>62.729300000000002</v>
      </c>
      <c r="I626">
        <v>4.3115199999999999E-2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9.83</v>
      </c>
      <c r="P626">
        <v>48516</v>
      </c>
      <c r="Q626">
        <v>99</v>
      </c>
      <c r="R626">
        <v>9930.9570000000003</v>
      </c>
      <c r="S626">
        <v>9930.9570000000003</v>
      </c>
      <c r="T626">
        <v>6.34</v>
      </c>
    </row>
    <row r="627" spans="1:20">
      <c r="A627" t="s">
        <v>54</v>
      </c>
      <c r="B627" t="s">
        <v>46</v>
      </c>
      <c r="C627" t="s">
        <v>9</v>
      </c>
      <c r="D627">
        <v>2011</v>
      </c>
      <c r="E627">
        <v>6</v>
      </c>
      <c r="F627">
        <v>2.0310459999999999</v>
      </c>
      <c r="G627">
        <v>2.0310459999999999</v>
      </c>
      <c r="H627">
        <v>62.401200000000003</v>
      </c>
      <c r="I627">
        <v>5.3378700000000001E-2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9.5399999999999991</v>
      </c>
      <c r="P627">
        <v>17447</v>
      </c>
      <c r="Q627">
        <v>99</v>
      </c>
      <c r="R627">
        <v>3714.4290000000001</v>
      </c>
      <c r="S627">
        <v>3714.4290000000001</v>
      </c>
      <c r="T627">
        <v>6.65</v>
      </c>
    </row>
    <row r="628" spans="1:20">
      <c r="A628" t="s">
        <v>55</v>
      </c>
      <c r="B628" t="s">
        <v>46</v>
      </c>
      <c r="C628" t="s">
        <v>9</v>
      </c>
      <c r="D628">
        <v>2011</v>
      </c>
      <c r="E628">
        <v>6</v>
      </c>
      <c r="F628">
        <v>1.9905999999999999</v>
      </c>
      <c r="G628">
        <v>1.9905999999999999</v>
      </c>
      <c r="H628">
        <v>62.922699999999999</v>
      </c>
      <c r="I628">
        <v>6.0879999999999997E-2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10</v>
      </c>
      <c r="P628">
        <v>31069</v>
      </c>
      <c r="Q628">
        <v>99</v>
      </c>
      <c r="R628">
        <v>6184.5940000000001</v>
      </c>
      <c r="S628">
        <v>6184.5940000000001</v>
      </c>
      <c r="T628">
        <v>6.17</v>
      </c>
    </row>
    <row r="629" spans="1:20">
      <c r="A629" t="s">
        <v>53</v>
      </c>
      <c r="B629" t="s">
        <v>46</v>
      </c>
      <c r="C629" t="s">
        <v>9</v>
      </c>
      <c r="D629">
        <v>2011</v>
      </c>
      <c r="E629">
        <v>7</v>
      </c>
      <c r="F629">
        <v>2.344948</v>
      </c>
      <c r="G629">
        <v>2.344948</v>
      </c>
      <c r="H629">
        <v>66.7958</v>
      </c>
      <c r="I629">
        <v>3.5950799999999998E-2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9.83</v>
      </c>
      <c r="P629">
        <v>48516</v>
      </c>
      <c r="Q629">
        <v>99</v>
      </c>
      <c r="R629">
        <v>11573.5</v>
      </c>
      <c r="S629">
        <v>11573.5</v>
      </c>
      <c r="T629">
        <v>6.34</v>
      </c>
    </row>
    <row r="630" spans="1:20">
      <c r="A630" t="s">
        <v>54</v>
      </c>
      <c r="B630" t="s">
        <v>46</v>
      </c>
      <c r="C630" t="s">
        <v>9</v>
      </c>
      <c r="D630">
        <v>2011</v>
      </c>
      <c r="E630">
        <v>7</v>
      </c>
      <c r="F630">
        <v>2.2631939999999999</v>
      </c>
      <c r="G630">
        <v>2.2631939999999999</v>
      </c>
      <c r="H630">
        <v>66.696399999999997</v>
      </c>
      <c r="I630">
        <v>5.3378399999999999E-2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9.5399999999999991</v>
      </c>
      <c r="P630">
        <v>17447</v>
      </c>
      <c r="Q630">
        <v>99</v>
      </c>
      <c r="R630">
        <v>4138.9889999999996</v>
      </c>
      <c r="S630">
        <v>4138.9889999999996</v>
      </c>
      <c r="T630">
        <v>6.65</v>
      </c>
    </row>
    <row r="631" spans="1:20">
      <c r="A631" t="s">
        <v>55</v>
      </c>
      <c r="B631" t="s">
        <v>46</v>
      </c>
      <c r="C631" t="s">
        <v>9</v>
      </c>
      <c r="D631">
        <v>2011</v>
      </c>
      <c r="E631">
        <v>7</v>
      </c>
      <c r="F631">
        <v>2.388951</v>
      </c>
      <c r="G631">
        <v>2.388951</v>
      </c>
      <c r="H631">
        <v>66.854299999999995</v>
      </c>
      <c r="I631">
        <v>4.7699499999999999E-2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10</v>
      </c>
      <c r="P631">
        <v>31069</v>
      </c>
      <c r="Q631">
        <v>99</v>
      </c>
      <c r="R631">
        <v>7422.23</v>
      </c>
      <c r="S631">
        <v>7422.23</v>
      </c>
      <c r="T631">
        <v>6.17</v>
      </c>
    </row>
    <row r="632" spans="1:20">
      <c r="A632" t="s">
        <v>53</v>
      </c>
      <c r="B632" t="s">
        <v>46</v>
      </c>
      <c r="C632" t="s">
        <v>9</v>
      </c>
      <c r="D632">
        <v>2011</v>
      </c>
      <c r="E632">
        <v>8</v>
      </c>
      <c r="F632">
        <v>2.7954569999999999</v>
      </c>
      <c r="G632">
        <v>2.7954569999999999</v>
      </c>
      <c r="H632">
        <v>72.966300000000004</v>
      </c>
      <c r="I632">
        <v>4.7412999999999997E-2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9.83</v>
      </c>
      <c r="P632">
        <v>48516</v>
      </c>
      <c r="Q632">
        <v>99</v>
      </c>
      <c r="R632">
        <v>13796.99</v>
      </c>
      <c r="S632">
        <v>13796.99</v>
      </c>
      <c r="T632">
        <v>6.34</v>
      </c>
    </row>
    <row r="633" spans="1:20">
      <c r="A633" t="s">
        <v>54</v>
      </c>
      <c r="B633" t="s">
        <v>46</v>
      </c>
      <c r="C633" t="s">
        <v>9</v>
      </c>
      <c r="D633">
        <v>2011</v>
      </c>
      <c r="E633">
        <v>8</v>
      </c>
      <c r="F633">
        <v>2.75292</v>
      </c>
      <c r="G633">
        <v>2.75292</v>
      </c>
      <c r="H633">
        <v>73.119</v>
      </c>
      <c r="I633">
        <v>6.5609799999999996E-2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9.5399999999999991</v>
      </c>
      <c r="P633">
        <v>17447</v>
      </c>
      <c r="Q633">
        <v>99</v>
      </c>
      <c r="R633">
        <v>5034.6109999999999</v>
      </c>
      <c r="S633">
        <v>5034.6109999999999</v>
      </c>
      <c r="T633">
        <v>6.65</v>
      </c>
    </row>
    <row r="634" spans="1:20">
      <c r="A634" t="s">
        <v>55</v>
      </c>
      <c r="B634" t="s">
        <v>46</v>
      </c>
      <c r="C634" t="s">
        <v>9</v>
      </c>
      <c r="D634">
        <v>2011</v>
      </c>
      <c r="E634">
        <v>8</v>
      </c>
      <c r="F634">
        <v>2.8113359999999998</v>
      </c>
      <c r="G634">
        <v>2.8113359999999998</v>
      </c>
      <c r="H634">
        <v>72.876400000000004</v>
      </c>
      <c r="I634">
        <v>6.46809E-2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10</v>
      </c>
      <c r="P634">
        <v>31069</v>
      </c>
      <c r="Q634">
        <v>99</v>
      </c>
      <c r="R634">
        <v>8734.5380000000005</v>
      </c>
      <c r="S634">
        <v>8734.5380000000005</v>
      </c>
      <c r="T634">
        <v>6.17</v>
      </c>
    </row>
    <row r="635" spans="1:20">
      <c r="A635" t="s">
        <v>53</v>
      </c>
      <c r="B635" t="s">
        <v>46</v>
      </c>
      <c r="C635" t="s">
        <v>9</v>
      </c>
      <c r="D635">
        <v>2011</v>
      </c>
      <c r="E635">
        <v>9</v>
      </c>
      <c r="F635">
        <v>3.7588789999999999</v>
      </c>
      <c r="G635">
        <v>3.7588789999999999</v>
      </c>
      <c r="H635">
        <v>78.059100000000001</v>
      </c>
      <c r="I635">
        <v>4.3633100000000001E-2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9.83</v>
      </c>
      <c r="P635">
        <v>48516</v>
      </c>
      <c r="Q635">
        <v>99</v>
      </c>
      <c r="R635">
        <v>18551.96</v>
      </c>
      <c r="S635">
        <v>18551.96</v>
      </c>
      <c r="T635">
        <v>6.34</v>
      </c>
    </row>
    <row r="636" spans="1:20">
      <c r="A636" t="s">
        <v>54</v>
      </c>
      <c r="B636" t="s">
        <v>46</v>
      </c>
      <c r="C636" t="s">
        <v>9</v>
      </c>
      <c r="D636">
        <v>2011</v>
      </c>
      <c r="E636">
        <v>9</v>
      </c>
      <c r="F636">
        <v>3.7247669999999999</v>
      </c>
      <c r="G636">
        <v>3.7247669999999999</v>
      </c>
      <c r="H636">
        <v>78.217399999999998</v>
      </c>
      <c r="I636">
        <v>6.4996899999999996E-2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9.5399999999999991</v>
      </c>
      <c r="P636">
        <v>17447</v>
      </c>
      <c r="Q636">
        <v>99</v>
      </c>
      <c r="R636">
        <v>6811.95</v>
      </c>
      <c r="S636">
        <v>6811.95</v>
      </c>
      <c r="T636">
        <v>6.65</v>
      </c>
    </row>
    <row r="637" spans="1:20">
      <c r="A637" t="s">
        <v>55</v>
      </c>
      <c r="B637" t="s">
        <v>46</v>
      </c>
      <c r="C637" t="s">
        <v>9</v>
      </c>
      <c r="D637">
        <v>2011</v>
      </c>
      <c r="E637">
        <v>9</v>
      </c>
      <c r="F637">
        <v>3.7648570000000001</v>
      </c>
      <c r="G637">
        <v>3.7648570000000001</v>
      </c>
      <c r="H637">
        <v>77.965800000000002</v>
      </c>
      <c r="I637">
        <v>5.7809699999999999E-2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10</v>
      </c>
      <c r="P637">
        <v>31069</v>
      </c>
      <c r="Q637">
        <v>99</v>
      </c>
      <c r="R637">
        <v>11697.03</v>
      </c>
      <c r="S637">
        <v>11697.03</v>
      </c>
      <c r="T637">
        <v>6.17</v>
      </c>
    </row>
    <row r="638" spans="1:20">
      <c r="A638" t="s">
        <v>53</v>
      </c>
      <c r="B638" t="s">
        <v>46</v>
      </c>
      <c r="C638" t="s">
        <v>9</v>
      </c>
      <c r="D638">
        <v>2011</v>
      </c>
      <c r="E638">
        <v>10</v>
      </c>
      <c r="F638">
        <v>4.7425119999999996</v>
      </c>
      <c r="G638">
        <v>4.7425119999999996</v>
      </c>
      <c r="H638">
        <v>83.665099999999995</v>
      </c>
      <c r="I638">
        <v>3.5118099999999999E-2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9.83</v>
      </c>
      <c r="P638">
        <v>48516</v>
      </c>
      <c r="Q638">
        <v>99</v>
      </c>
      <c r="R638">
        <v>23406.68</v>
      </c>
      <c r="S638">
        <v>23406.68</v>
      </c>
      <c r="T638">
        <v>6.34</v>
      </c>
    </row>
    <row r="639" spans="1:20">
      <c r="A639" t="s">
        <v>54</v>
      </c>
      <c r="B639" t="s">
        <v>46</v>
      </c>
      <c r="C639" t="s">
        <v>9</v>
      </c>
      <c r="D639">
        <v>2011</v>
      </c>
      <c r="E639">
        <v>10</v>
      </c>
      <c r="F639">
        <v>4.8891460000000002</v>
      </c>
      <c r="G639">
        <v>4.8891460000000002</v>
      </c>
      <c r="H639">
        <v>84.114400000000003</v>
      </c>
      <c r="I639">
        <v>6.3717300000000004E-2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9.5399999999999991</v>
      </c>
      <c r="P639">
        <v>17447</v>
      </c>
      <c r="Q639">
        <v>99</v>
      </c>
      <c r="R639">
        <v>8941.3970000000008</v>
      </c>
      <c r="S639">
        <v>8941.3970000000008</v>
      </c>
      <c r="T639">
        <v>6.65</v>
      </c>
    </row>
    <row r="640" spans="1:20">
      <c r="A640" t="s">
        <v>55</v>
      </c>
      <c r="B640" t="s">
        <v>46</v>
      </c>
      <c r="C640" t="s">
        <v>9</v>
      </c>
      <c r="D640">
        <v>2011</v>
      </c>
      <c r="E640">
        <v>10</v>
      </c>
      <c r="F640">
        <v>4.6237370000000002</v>
      </c>
      <c r="G640">
        <v>4.6237370000000002</v>
      </c>
      <c r="H640">
        <v>83.400199999999998</v>
      </c>
      <c r="I640">
        <v>4.12924E-2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10</v>
      </c>
      <c r="P640">
        <v>31069</v>
      </c>
      <c r="Q640">
        <v>99</v>
      </c>
      <c r="R640">
        <v>14365.49</v>
      </c>
      <c r="S640">
        <v>14365.49</v>
      </c>
      <c r="T640">
        <v>6.17</v>
      </c>
    </row>
    <row r="641" spans="1:20">
      <c r="A641" t="s">
        <v>53</v>
      </c>
      <c r="B641" t="s">
        <v>46</v>
      </c>
      <c r="C641" t="s">
        <v>9</v>
      </c>
      <c r="D641">
        <v>2011</v>
      </c>
      <c r="E641">
        <v>11</v>
      </c>
      <c r="F641">
        <v>5.7224209999999998</v>
      </c>
      <c r="G641">
        <v>5.7224209999999998</v>
      </c>
      <c r="H641">
        <v>83.811000000000007</v>
      </c>
      <c r="I641">
        <v>3.3010200000000003E-2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9.83</v>
      </c>
      <c r="P641">
        <v>48516</v>
      </c>
      <c r="Q641">
        <v>99</v>
      </c>
      <c r="R641">
        <v>28243.03</v>
      </c>
      <c r="S641">
        <v>28243.03</v>
      </c>
      <c r="T641">
        <v>6.34</v>
      </c>
    </row>
    <row r="642" spans="1:20">
      <c r="A642" t="s">
        <v>54</v>
      </c>
      <c r="B642" t="s">
        <v>46</v>
      </c>
      <c r="C642" t="s">
        <v>9</v>
      </c>
      <c r="D642">
        <v>2011</v>
      </c>
      <c r="E642">
        <v>11</v>
      </c>
      <c r="F642">
        <v>5.8996890000000004</v>
      </c>
      <c r="G642">
        <v>5.8996890000000004</v>
      </c>
      <c r="H642">
        <v>84.385999999999996</v>
      </c>
      <c r="I642">
        <v>5.4718900000000001E-2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9.5399999999999991</v>
      </c>
      <c r="P642">
        <v>17447</v>
      </c>
      <c r="Q642">
        <v>99</v>
      </c>
      <c r="R642">
        <v>10789.5</v>
      </c>
      <c r="S642">
        <v>10789.5</v>
      </c>
      <c r="T642">
        <v>6.65</v>
      </c>
    </row>
    <row r="643" spans="1:20">
      <c r="A643" t="s">
        <v>55</v>
      </c>
      <c r="B643" t="s">
        <v>46</v>
      </c>
      <c r="C643" t="s">
        <v>9</v>
      </c>
      <c r="D643">
        <v>2011</v>
      </c>
      <c r="E643">
        <v>11</v>
      </c>
      <c r="F643">
        <v>5.5788799999999998</v>
      </c>
      <c r="G643">
        <v>5.5788799999999998</v>
      </c>
      <c r="H643">
        <v>83.472099999999998</v>
      </c>
      <c r="I643">
        <v>4.1383200000000002E-2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10</v>
      </c>
      <c r="P643">
        <v>31069</v>
      </c>
      <c r="Q643">
        <v>99</v>
      </c>
      <c r="R643">
        <v>17333.02</v>
      </c>
      <c r="S643">
        <v>17333.02</v>
      </c>
      <c r="T643">
        <v>6.17</v>
      </c>
    </row>
    <row r="644" spans="1:20">
      <c r="A644" t="s">
        <v>53</v>
      </c>
      <c r="B644" t="s">
        <v>46</v>
      </c>
      <c r="C644" t="s">
        <v>9</v>
      </c>
      <c r="D644">
        <v>2011</v>
      </c>
      <c r="E644">
        <v>12</v>
      </c>
      <c r="F644">
        <v>6.4080459999999997</v>
      </c>
      <c r="G644">
        <v>6.4080459999999997</v>
      </c>
      <c r="H644">
        <v>85.126199999999997</v>
      </c>
      <c r="I644">
        <v>4.6492199999999997E-2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9.83</v>
      </c>
      <c r="P644">
        <v>48516</v>
      </c>
      <c r="Q644">
        <v>99</v>
      </c>
      <c r="R644">
        <v>31626.94</v>
      </c>
      <c r="S644">
        <v>31626.94</v>
      </c>
      <c r="T644">
        <v>6.34</v>
      </c>
    </row>
    <row r="645" spans="1:20">
      <c r="A645" t="s">
        <v>54</v>
      </c>
      <c r="B645" t="s">
        <v>46</v>
      </c>
      <c r="C645" t="s">
        <v>9</v>
      </c>
      <c r="D645">
        <v>2011</v>
      </c>
      <c r="E645">
        <v>12</v>
      </c>
      <c r="F645">
        <v>6.8838809999999997</v>
      </c>
      <c r="G645">
        <v>6.8838809999999997</v>
      </c>
      <c r="H645">
        <v>85.846699999999998</v>
      </c>
      <c r="I645">
        <v>9.1978099999999993E-2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9.5399999999999991</v>
      </c>
      <c r="P645">
        <v>17447</v>
      </c>
      <c r="Q645">
        <v>99</v>
      </c>
      <c r="R645">
        <v>12589.42</v>
      </c>
      <c r="S645">
        <v>12589.42</v>
      </c>
      <c r="T645">
        <v>6.65</v>
      </c>
    </row>
    <row r="646" spans="1:20">
      <c r="A646" t="s">
        <v>55</v>
      </c>
      <c r="B646" t="s">
        <v>46</v>
      </c>
      <c r="C646" t="s">
        <v>9</v>
      </c>
      <c r="D646">
        <v>2011</v>
      </c>
      <c r="E646">
        <v>12</v>
      </c>
      <c r="F646">
        <v>6.0626150000000001</v>
      </c>
      <c r="G646">
        <v>6.0626150000000001</v>
      </c>
      <c r="H646">
        <v>84.701400000000007</v>
      </c>
      <c r="I646">
        <v>5.0212100000000003E-2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10</v>
      </c>
      <c r="P646">
        <v>31069</v>
      </c>
      <c r="Q646">
        <v>99</v>
      </c>
      <c r="R646">
        <v>18835.939999999999</v>
      </c>
      <c r="S646">
        <v>18835.939999999999</v>
      </c>
      <c r="T646">
        <v>6.17</v>
      </c>
    </row>
    <row r="647" spans="1:20">
      <c r="A647" t="s">
        <v>53</v>
      </c>
      <c r="B647" t="s">
        <v>46</v>
      </c>
      <c r="C647" t="s">
        <v>9</v>
      </c>
      <c r="D647">
        <v>2011</v>
      </c>
      <c r="E647">
        <v>13</v>
      </c>
      <c r="F647">
        <v>6.4979360000000002</v>
      </c>
      <c r="G647">
        <v>6.4979360000000002</v>
      </c>
      <c r="H647">
        <v>83.533199999999994</v>
      </c>
      <c r="I647">
        <v>3.6693400000000001E-2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9.83</v>
      </c>
      <c r="P647">
        <v>48516</v>
      </c>
      <c r="Q647">
        <v>99</v>
      </c>
      <c r="R647">
        <v>32070.59</v>
      </c>
      <c r="S647">
        <v>32070.59</v>
      </c>
      <c r="T647">
        <v>6.34</v>
      </c>
    </row>
    <row r="648" spans="1:20">
      <c r="A648" t="s">
        <v>54</v>
      </c>
      <c r="B648" t="s">
        <v>46</v>
      </c>
      <c r="C648" t="s">
        <v>9</v>
      </c>
      <c r="D648">
        <v>2011</v>
      </c>
      <c r="E648">
        <v>13</v>
      </c>
      <c r="F648">
        <v>6.8133509999999999</v>
      </c>
      <c r="G648">
        <v>6.8133509999999999</v>
      </c>
      <c r="H648">
        <v>84.362300000000005</v>
      </c>
      <c r="I648">
        <v>6.2702800000000003E-2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9.5399999999999991</v>
      </c>
      <c r="P648">
        <v>17447</v>
      </c>
      <c r="Q648">
        <v>99</v>
      </c>
      <c r="R648">
        <v>12460.43</v>
      </c>
      <c r="S648">
        <v>12460.43</v>
      </c>
      <c r="T648">
        <v>6.65</v>
      </c>
    </row>
    <row r="649" spans="1:20">
      <c r="A649" t="s">
        <v>55</v>
      </c>
      <c r="B649" t="s">
        <v>46</v>
      </c>
      <c r="C649" t="s">
        <v>9</v>
      </c>
      <c r="D649">
        <v>2011</v>
      </c>
      <c r="E649">
        <v>13</v>
      </c>
      <c r="F649">
        <v>6.2589399999999999</v>
      </c>
      <c r="G649">
        <v>6.2589399999999999</v>
      </c>
      <c r="H649">
        <v>83.044499999999999</v>
      </c>
      <c r="I649">
        <v>4.5115799999999998E-2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10</v>
      </c>
      <c r="P649">
        <v>31069</v>
      </c>
      <c r="Q649">
        <v>99</v>
      </c>
      <c r="R649">
        <v>19445.900000000001</v>
      </c>
      <c r="S649">
        <v>19445.900000000001</v>
      </c>
      <c r="T649">
        <v>6.17</v>
      </c>
    </row>
    <row r="650" spans="1:20">
      <c r="A650" t="s">
        <v>53</v>
      </c>
      <c r="B650" t="s">
        <v>46</v>
      </c>
      <c r="C650" t="s">
        <v>9</v>
      </c>
      <c r="D650">
        <v>2011</v>
      </c>
      <c r="E650">
        <v>19</v>
      </c>
      <c r="F650">
        <v>4.6310690000000001</v>
      </c>
      <c r="G650">
        <v>4.6310690000000001</v>
      </c>
      <c r="H650">
        <v>75.398899999999998</v>
      </c>
      <c r="I650">
        <v>3.9192600000000001E-2</v>
      </c>
      <c r="J650">
        <v>-7.4785099999999993E-2</v>
      </c>
      <c r="K650">
        <v>-4.5110400000000002E-2</v>
      </c>
      <c r="L650">
        <v>-2.4557800000000001E-2</v>
      </c>
      <c r="M650">
        <v>-4.0052000000000004E-3</v>
      </c>
      <c r="N650">
        <v>2.5669399999999998E-2</v>
      </c>
      <c r="O650">
        <v>9.83</v>
      </c>
      <c r="P650">
        <v>48516</v>
      </c>
      <c r="Q650">
        <v>99</v>
      </c>
      <c r="R650">
        <v>22856.66</v>
      </c>
      <c r="S650">
        <v>22856.66</v>
      </c>
      <c r="T650">
        <v>6.34</v>
      </c>
    </row>
    <row r="651" spans="1:20">
      <c r="A651" t="s">
        <v>54</v>
      </c>
      <c r="B651" t="s">
        <v>46</v>
      </c>
      <c r="C651" t="s">
        <v>9</v>
      </c>
      <c r="D651">
        <v>2011</v>
      </c>
      <c r="E651">
        <v>19</v>
      </c>
      <c r="F651">
        <v>4.9192159999999996</v>
      </c>
      <c r="G651">
        <v>4.9192159999999996</v>
      </c>
      <c r="H651">
        <v>75.672799999999995</v>
      </c>
      <c r="I651">
        <v>6.5706600000000004E-2</v>
      </c>
      <c r="J651">
        <v>-6.5670400000000004E-2</v>
      </c>
      <c r="K651">
        <v>-1.5920500000000001E-2</v>
      </c>
      <c r="L651">
        <v>1.85361E-2</v>
      </c>
      <c r="M651">
        <v>5.2992699999999997E-2</v>
      </c>
      <c r="N651">
        <v>0.1027425</v>
      </c>
      <c r="O651">
        <v>9.5399999999999991</v>
      </c>
      <c r="P651">
        <v>17447</v>
      </c>
      <c r="Q651">
        <v>99</v>
      </c>
      <c r="R651">
        <v>8996.3909999999996</v>
      </c>
      <c r="S651">
        <v>8996.3909999999996</v>
      </c>
      <c r="T651">
        <v>6.65</v>
      </c>
    </row>
    <row r="652" spans="1:20">
      <c r="A652" t="s">
        <v>55</v>
      </c>
      <c r="B652" t="s">
        <v>46</v>
      </c>
      <c r="C652" t="s">
        <v>9</v>
      </c>
      <c r="D652">
        <v>2011</v>
      </c>
      <c r="E652">
        <v>19</v>
      </c>
      <c r="F652">
        <v>4.4185470000000002</v>
      </c>
      <c r="G652">
        <v>4.4185470000000002</v>
      </c>
      <c r="H652">
        <v>75.237399999999994</v>
      </c>
      <c r="I652">
        <v>4.8790800000000002E-2</v>
      </c>
      <c r="J652">
        <v>-0.11248850000000001</v>
      </c>
      <c r="K652">
        <v>-7.5546500000000003E-2</v>
      </c>
      <c r="L652">
        <v>-4.9960600000000001E-2</v>
      </c>
      <c r="M652">
        <v>-2.4374699999999999E-2</v>
      </c>
      <c r="N652">
        <v>1.25673E-2</v>
      </c>
      <c r="O652">
        <v>10</v>
      </c>
      <c r="P652">
        <v>31069</v>
      </c>
      <c r="Q652">
        <v>99</v>
      </c>
      <c r="R652">
        <v>13727.98</v>
      </c>
      <c r="S652">
        <v>13727.98</v>
      </c>
      <c r="T652">
        <v>6.17</v>
      </c>
    </row>
    <row r="653" spans="1:20">
      <c r="A653" t="s">
        <v>53</v>
      </c>
      <c r="B653" t="s">
        <v>46</v>
      </c>
      <c r="C653" t="s">
        <v>9</v>
      </c>
      <c r="D653">
        <v>2011</v>
      </c>
      <c r="E653">
        <v>20</v>
      </c>
      <c r="F653">
        <v>3.9359479999999998</v>
      </c>
      <c r="G653">
        <v>3.9359479999999998</v>
      </c>
      <c r="H653">
        <v>71.810500000000005</v>
      </c>
      <c r="I653">
        <v>4.0321200000000001E-2</v>
      </c>
      <c r="J653">
        <v>-0.10952000000000001</v>
      </c>
      <c r="K653">
        <v>-7.89908E-2</v>
      </c>
      <c r="L653">
        <v>-5.7846300000000003E-2</v>
      </c>
      <c r="M653">
        <v>-3.6701900000000003E-2</v>
      </c>
      <c r="N653">
        <v>-6.1726000000000003E-3</v>
      </c>
      <c r="O653">
        <v>9.83</v>
      </c>
      <c r="P653">
        <v>48516</v>
      </c>
      <c r="Q653">
        <v>99</v>
      </c>
      <c r="R653">
        <v>19425.89</v>
      </c>
      <c r="S653">
        <v>19425.89</v>
      </c>
      <c r="T653">
        <v>6.34</v>
      </c>
    </row>
    <row r="654" spans="1:20">
      <c r="A654" t="s">
        <v>54</v>
      </c>
      <c r="B654" t="s">
        <v>46</v>
      </c>
      <c r="C654" t="s">
        <v>9</v>
      </c>
      <c r="D654">
        <v>2011</v>
      </c>
      <c r="E654">
        <v>20</v>
      </c>
      <c r="F654">
        <v>4.2399940000000003</v>
      </c>
      <c r="G654">
        <v>4.2399940000000003</v>
      </c>
      <c r="H654">
        <v>71.814599999999999</v>
      </c>
      <c r="I654">
        <v>6.6165600000000005E-2</v>
      </c>
      <c r="J654">
        <v>-0.124157</v>
      </c>
      <c r="K654">
        <v>-7.4059700000000006E-2</v>
      </c>
      <c r="L654">
        <v>-3.9362399999999999E-2</v>
      </c>
      <c r="M654">
        <v>-4.6652000000000004E-3</v>
      </c>
      <c r="N654">
        <v>4.5432100000000003E-2</v>
      </c>
      <c r="O654">
        <v>9.5399999999999991</v>
      </c>
      <c r="P654">
        <v>17447</v>
      </c>
      <c r="Q654">
        <v>99</v>
      </c>
      <c r="R654">
        <v>7754.21</v>
      </c>
      <c r="S654">
        <v>7754.21</v>
      </c>
      <c r="T654">
        <v>6.65</v>
      </c>
    </row>
    <row r="655" spans="1:20">
      <c r="A655" t="s">
        <v>55</v>
      </c>
      <c r="B655" t="s">
        <v>46</v>
      </c>
      <c r="C655" t="s">
        <v>9</v>
      </c>
      <c r="D655">
        <v>2011</v>
      </c>
      <c r="E655">
        <v>20</v>
      </c>
      <c r="F655">
        <v>3.7159339999999998</v>
      </c>
      <c r="G655">
        <v>3.7159339999999998</v>
      </c>
      <c r="H655">
        <v>71.808000000000007</v>
      </c>
      <c r="I655">
        <v>5.08551E-2</v>
      </c>
      <c r="J655">
        <v>-0.13391539999999999</v>
      </c>
      <c r="K655">
        <v>-9.5410499999999995E-2</v>
      </c>
      <c r="L655">
        <v>-6.8741999999999998E-2</v>
      </c>
      <c r="M655">
        <v>-4.2073600000000003E-2</v>
      </c>
      <c r="N655">
        <v>-3.5685999999999999E-3</v>
      </c>
      <c r="O655">
        <v>10</v>
      </c>
      <c r="P655">
        <v>31069</v>
      </c>
      <c r="Q655">
        <v>99</v>
      </c>
      <c r="R655">
        <v>11545.04</v>
      </c>
      <c r="S655">
        <v>11545.04</v>
      </c>
      <c r="T655">
        <v>6.17</v>
      </c>
    </row>
    <row r="656" spans="1:20">
      <c r="A656" t="s">
        <v>53</v>
      </c>
      <c r="B656" t="s">
        <v>46</v>
      </c>
      <c r="C656" t="s">
        <v>9</v>
      </c>
      <c r="D656">
        <v>2011</v>
      </c>
      <c r="E656">
        <v>21</v>
      </c>
      <c r="F656">
        <v>3.3829910000000001</v>
      </c>
      <c r="G656">
        <v>3.3829910000000001</v>
      </c>
      <c r="H656">
        <v>68.318799999999996</v>
      </c>
      <c r="I656">
        <v>3.4218999999999999E-2</v>
      </c>
      <c r="J656">
        <v>-4.3853400000000001E-2</v>
      </c>
      <c r="K656">
        <v>-1.7944499999999999E-2</v>
      </c>
      <c r="L656">
        <v>0</v>
      </c>
      <c r="M656">
        <v>1.7944499999999999E-2</v>
      </c>
      <c r="N656">
        <v>4.3853400000000001E-2</v>
      </c>
      <c r="O656">
        <v>9.83</v>
      </c>
      <c r="P656">
        <v>48516</v>
      </c>
      <c r="Q656">
        <v>99</v>
      </c>
      <c r="R656">
        <v>16696.759999999998</v>
      </c>
      <c r="S656">
        <v>16696.759999999998</v>
      </c>
      <c r="T656">
        <v>6.34</v>
      </c>
    </row>
    <row r="657" spans="1:20">
      <c r="A657" t="s">
        <v>54</v>
      </c>
      <c r="B657" t="s">
        <v>46</v>
      </c>
      <c r="C657" t="s">
        <v>9</v>
      </c>
      <c r="D657">
        <v>2011</v>
      </c>
      <c r="E657">
        <v>21</v>
      </c>
      <c r="F657">
        <v>3.5907589999999998</v>
      </c>
      <c r="G657">
        <v>3.5907589999999998</v>
      </c>
      <c r="H657">
        <v>68.376800000000003</v>
      </c>
      <c r="I657">
        <v>5.7520399999999999E-2</v>
      </c>
      <c r="J657">
        <v>-7.37154E-2</v>
      </c>
      <c r="K657">
        <v>-3.0163700000000002E-2</v>
      </c>
      <c r="L657">
        <v>0</v>
      </c>
      <c r="M657">
        <v>3.0163700000000002E-2</v>
      </c>
      <c r="N657">
        <v>7.37154E-2</v>
      </c>
      <c r="O657">
        <v>9.5399999999999991</v>
      </c>
      <c r="P657">
        <v>17447</v>
      </c>
      <c r="Q657">
        <v>99</v>
      </c>
      <c r="R657">
        <v>6566.8739999999998</v>
      </c>
      <c r="S657">
        <v>6566.8739999999998</v>
      </c>
      <c r="T657">
        <v>6.65</v>
      </c>
    </row>
    <row r="658" spans="1:20">
      <c r="A658" t="s">
        <v>55</v>
      </c>
      <c r="B658" t="s">
        <v>46</v>
      </c>
      <c r="C658" t="s">
        <v>9</v>
      </c>
      <c r="D658">
        <v>2011</v>
      </c>
      <c r="E658">
        <v>21</v>
      </c>
      <c r="F658">
        <v>3.2295569999999998</v>
      </c>
      <c r="G658">
        <v>3.2295569999999998</v>
      </c>
      <c r="H658">
        <v>68.284599999999998</v>
      </c>
      <c r="I658">
        <v>4.25279E-2</v>
      </c>
      <c r="J658">
        <v>-5.45017E-2</v>
      </c>
      <c r="K658">
        <v>-2.2301600000000001E-2</v>
      </c>
      <c r="L658">
        <v>0</v>
      </c>
      <c r="M658">
        <v>2.2301600000000001E-2</v>
      </c>
      <c r="N658">
        <v>5.45017E-2</v>
      </c>
      <c r="O658">
        <v>10</v>
      </c>
      <c r="P658">
        <v>31069</v>
      </c>
      <c r="Q658">
        <v>99</v>
      </c>
      <c r="R658">
        <v>10033.91</v>
      </c>
      <c r="S658">
        <v>10033.91</v>
      </c>
      <c r="T658">
        <v>6.17</v>
      </c>
    </row>
    <row r="659" spans="1:20">
      <c r="A659" t="s">
        <v>53</v>
      </c>
      <c r="B659" t="s">
        <v>46</v>
      </c>
      <c r="C659" t="s">
        <v>9</v>
      </c>
      <c r="D659">
        <v>2011</v>
      </c>
      <c r="E659">
        <v>22</v>
      </c>
      <c r="F659">
        <v>2.883222</v>
      </c>
      <c r="G659">
        <v>2.883222</v>
      </c>
      <c r="H659">
        <v>66.305800000000005</v>
      </c>
      <c r="I659">
        <v>3.3833299999999997E-2</v>
      </c>
      <c r="J659">
        <v>-4.3359099999999998E-2</v>
      </c>
      <c r="K659">
        <v>-1.77422E-2</v>
      </c>
      <c r="L659">
        <v>0</v>
      </c>
      <c r="M659">
        <v>1.77422E-2</v>
      </c>
      <c r="N659">
        <v>4.3359099999999998E-2</v>
      </c>
      <c r="O659">
        <v>9.83</v>
      </c>
      <c r="P659">
        <v>48516</v>
      </c>
      <c r="Q659">
        <v>99</v>
      </c>
      <c r="R659">
        <v>14230.15</v>
      </c>
      <c r="S659">
        <v>14230.15</v>
      </c>
      <c r="T659">
        <v>6.34</v>
      </c>
    </row>
    <row r="660" spans="1:20">
      <c r="A660" t="s">
        <v>54</v>
      </c>
      <c r="B660" t="s">
        <v>46</v>
      </c>
      <c r="C660" t="s">
        <v>9</v>
      </c>
      <c r="D660">
        <v>2011</v>
      </c>
      <c r="E660">
        <v>22</v>
      </c>
      <c r="F660">
        <v>3.0499589999999999</v>
      </c>
      <c r="G660">
        <v>3.0499589999999999</v>
      </c>
      <c r="H660">
        <v>66.258600000000001</v>
      </c>
      <c r="I660">
        <v>5.6140500000000003E-2</v>
      </c>
      <c r="J660">
        <v>-7.1946899999999994E-2</v>
      </c>
      <c r="K660">
        <v>-2.94401E-2</v>
      </c>
      <c r="L660">
        <v>0</v>
      </c>
      <c r="M660">
        <v>2.94401E-2</v>
      </c>
      <c r="N660">
        <v>7.1946899999999994E-2</v>
      </c>
      <c r="O660">
        <v>9.5399999999999991</v>
      </c>
      <c r="P660">
        <v>17447</v>
      </c>
      <c r="Q660">
        <v>99</v>
      </c>
      <c r="R660">
        <v>5577.8450000000003</v>
      </c>
      <c r="S660">
        <v>5577.8450000000003</v>
      </c>
      <c r="T660">
        <v>6.65</v>
      </c>
    </row>
    <row r="661" spans="1:20">
      <c r="A661" t="s">
        <v>55</v>
      </c>
      <c r="B661" t="s">
        <v>46</v>
      </c>
      <c r="C661" t="s">
        <v>9</v>
      </c>
      <c r="D661">
        <v>2011</v>
      </c>
      <c r="E661">
        <v>22</v>
      </c>
      <c r="F661">
        <v>2.7593399999999999</v>
      </c>
      <c r="G661">
        <v>2.7593399999999999</v>
      </c>
      <c r="H661">
        <v>66.333600000000004</v>
      </c>
      <c r="I661">
        <v>4.2388799999999997E-2</v>
      </c>
      <c r="J661">
        <v>-5.4323400000000001E-2</v>
      </c>
      <c r="K661">
        <v>-2.2228700000000001E-2</v>
      </c>
      <c r="L661">
        <v>0</v>
      </c>
      <c r="M661">
        <v>2.2228700000000001E-2</v>
      </c>
      <c r="N661">
        <v>5.4323400000000001E-2</v>
      </c>
      <c r="O661">
        <v>10</v>
      </c>
      <c r="P661">
        <v>31069</v>
      </c>
      <c r="Q661">
        <v>99</v>
      </c>
      <c r="R661">
        <v>8572.9930000000004</v>
      </c>
      <c r="S661">
        <v>8572.9930000000004</v>
      </c>
      <c r="T661">
        <v>6.17</v>
      </c>
    </row>
    <row r="662" spans="1:20">
      <c r="A662" t="s">
        <v>53</v>
      </c>
      <c r="B662" t="s">
        <v>46</v>
      </c>
      <c r="C662" t="s">
        <v>9</v>
      </c>
      <c r="D662">
        <v>2011</v>
      </c>
      <c r="E662">
        <v>23</v>
      </c>
      <c r="F662">
        <v>2.474294</v>
      </c>
      <c r="G662">
        <v>2.474294</v>
      </c>
      <c r="H662">
        <v>64.768000000000001</v>
      </c>
      <c r="I662">
        <v>3.2736099999999997E-2</v>
      </c>
      <c r="J662">
        <v>-4.1952999999999997E-2</v>
      </c>
      <c r="K662">
        <v>-1.7166799999999999E-2</v>
      </c>
      <c r="L662">
        <v>0</v>
      </c>
      <c r="M662">
        <v>1.7166799999999999E-2</v>
      </c>
      <c r="N662">
        <v>4.1952999999999997E-2</v>
      </c>
      <c r="O662">
        <v>9.83</v>
      </c>
      <c r="P662">
        <v>48516</v>
      </c>
      <c r="Q662">
        <v>99</v>
      </c>
      <c r="R662">
        <v>12211.89</v>
      </c>
      <c r="S662">
        <v>12211.89</v>
      </c>
      <c r="T662">
        <v>6.34</v>
      </c>
    </row>
    <row r="663" spans="1:20">
      <c r="A663" t="s">
        <v>54</v>
      </c>
      <c r="B663" t="s">
        <v>46</v>
      </c>
      <c r="C663" t="s">
        <v>9</v>
      </c>
      <c r="D663">
        <v>2011</v>
      </c>
      <c r="E663">
        <v>23</v>
      </c>
      <c r="F663">
        <v>2.5698850000000002</v>
      </c>
      <c r="G663">
        <v>2.5698850000000002</v>
      </c>
      <c r="H663">
        <v>64.654499999999999</v>
      </c>
      <c r="I663">
        <v>5.4987899999999999E-2</v>
      </c>
      <c r="J663">
        <v>-7.0469799999999999E-2</v>
      </c>
      <c r="K663">
        <v>-2.8835699999999999E-2</v>
      </c>
      <c r="L663">
        <v>0</v>
      </c>
      <c r="M663">
        <v>2.8835699999999999E-2</v>
      </c>
      <c r="N663">
        <v>7.0469799999999999E-2</v>
      </c>
      <c r="O663">
        <v>9.5399999999999991</v>
      </c>
      <c r="P663">
        <v>17447</v>
      </c>
      <c r="Q663">
        <v>99</v>
      </c>
      <c r="R663">
        <v>4699.8729999999996</v>
      </c>
      <c r="S663">
        <v>4699.8729999999996</v>
      </c>
      <c r="T663">
        <v>6.65</v>
      </c>
    </row>
    <row r="664" spans="1:20">
      <c r="A664" t="s">
        <v>55</v>
      </c>
      <c r="B664" t="s">
        <v>46</v>
      </c>
      <c r="C664" t="s">
        <v>9</v>
      </c>
      <c r="D664">
        <v>2011</v>
      </c>
      <c r="E664">
        <v>23</v>
      </c>
      <c r="F664">
        <v>2.3996140000000001</v>
      </c>
      <c r="G664">
        <v>2.3996140000000001</v>
      </c>
      <c r="H664">
        <v>64.834999999999994</v>
      </c>
      <c r="I664">
        <v>4.0703700000000002E-2</v>
      </c>
      <c r="J664">
        <v>-5.2163899999999999E-2</v>
      </c>
      <c r="K664">
        <v>-2.1344999999999999E-2</v>
      </c>
      <c r="L664">
        <v>0</v>
      </c>
      <c r="M664">
        <v>2.1344999999999999E-2</v>
      </c>
      <c r="N664">
        <v>5.2163899999999999E-2</v>
      </c>
      <c r="O664">
        <v>10</v>
      </c>
      <c r="P664">
        <v>31069</v>
      </c>
      <c r="Q664">
        <v>99</v>
      </c>
      <c r="R664">
        <v>7455.3609999999999</v>
      </c>
      <c r="S664">
        <v>7455.3609999999999</v>
      </c>
      <c r="T664">
        <v>6.17</v>
      </c>
    </row>
    <row r="665" spans="1:20">
      <c r="A665" t="s">
        <v>53</v>
      </c>
      <c r="B665" t="s">
        <v>46</v>
      </c>
      <c r="C665" t="s">
        <v>9</v>
      </c>
      <c r="D665">
        <v>2011</v>
      </c>
      <c r="E665">
        <v>24</v>
      </c>
      <c r="F665">
        <v>2.2617929999999999</v>
      </c>
      <c r="G665">
        <v>2.2617929999999999</v>
      </c>
      <c r="H665">
        <v>63.145099999999999</v>
      </c>
      <c r="I665">
        <v>3.24722E-2</v>
      </c>
      <c r="J665">
        <v>-4.16148E-2</v>
      </c>
      <c r="K665">
        <v>-1.7028399999999999E-2</v>
      </c>
      <c r="L665">
        <v>0</v>
      </c>
      <c r="M665">
        <v>1.7028399999999999E-2</v>
      </c>
      <c r="N665">
        <v>4.16148E-2</v>
      </c>
      <c r="O665">
        <v>9.83</v>
      </c>
      <c r="P665">
        <v>48516</v>
      </c>
      <c r="Q665">
        <v>99</v>
      </c>
      <c r="R665">
        <v>11163.09</v>
      </c>
      <c r="S665">
        <v>11163.09</v>
      </c>
      <c r="T665">
        <v>6.34</v>
      </c>
    </row>
    <row r="666" spans="1:20">
      <c r="A666" t="s">
        <v>54</v>
      </c>
      <c r="B666" t="s">
        <v>46</v>
      </c>
      <c r="C666" t="s">
        <v>9</v>
      </c>
      <c r="D666">
        <v>2011</v>
      </c>
      <c r="E666">
        <v>24</v>
      </c>
      <c r="F666">
        <v>2.334673</v>
      </c>
      <c r="G666">
        <v>2.334673</v>
      </c>
      <c r="H666">
        <v>62.919899999999998</v>
      </c>
      <c r="I666">
        <v>5.47512E-2</v>
      </c>
      <c r="J666">
        <v>-7.0166500000000007E-2</v>
      </c>
      <c r="K666">
        <v>-2.87116E-2</v>
      </c>
      <c r="L666">
        <v>0</v>
      </c>
      <c r="M666">
        <v>2.87116E-2</v>
      </c>
      <c r="N666">
        <v>7.0166500000000007E-2</v>
      </c>
      <c r="O666">
        <v>9.5399999999999991</v>
      </c>
      <c r="P666">
        <v>17447</v>
      </c>
      <c r="Q666">
        <v>99</v>
      </c>
      <c r="R666">
        <v>4269.71</v>
      </c>
      <c r="S666">
        <v>4269.71</v>
      </c>
      <c r="T666">
        <v>6.65</v>
      </c>
    </row>
    <row r="667" spans="1:20">
      <c r="A667" t="s">
        <v>55</v>
      </c>
      <c r="B667" t="s">
        <v>46</v>
      </c>
      <c r="C667" t="s">
        <v>9</v>
      </c>
      <c r="D667">
        <v>2011</v>
      </c>
      <c r="E667">
        <v>24</v>
      </c>
      <c r="F667">
        <v>2.2031849999999999</v>
      </c>
      <c r="G667">
        <v>2.2031849999999999</v>
      </c>
      <c r="H667">
        <v>63.277900000000002</v>
      </c>
      <c r="I667">
        <v>4.02782E-2</v>
      </c>
      <c r="J667">
        <v>-5.1618499999999998E-2</v>
      </c>
      <c r="K667">
        <v>-2.1121899999999999E-2</v>
      </c>
      <c r="L667">
        <v>0</v>
      </c>
      <c r="M667">
        <v>2.1121899999999999E-2</v>
      </c>
      <c r="N667">
        <v>5.1618499999999998E-2</v>
      </c>
      <c r="O667">
        <v>10</v>
      </c>
      <c r="P667">
        <v>31069</v>
      </c>
      <c r="Q667">
        <v>99</v>
      </c>
      <c r="R667">
        <v>6845.0739999999996</v>
      </c>
      <c r="S667">
        <v>6845.0739999999996</v>
      </c>
      <c r="T667">
        <v>6.17</v>
      </c>
    </row>
    <row r="668" spans="1:20">
      <c r="A668" t="s">
        <v>53</v>
      </c>
      <c r="B668" t="s">
        <v>45</v>
      </c>
      <c r="C668" t="s">
        <v>56</v>
      </c>
      <c r="D668">
        <v>2011</v>
      </c>
      <c r="E668">
        <v>1</v>
      </c>
      <c r="F668">
        <v>2.2592699999999999</v>
      </c>
      <c r="G668">
        <v>2.2592699999999999</v>
      </c>
      <c r="H668">
        <v>66.058599999999998</v>
      </c>
      <c r="I668">
        <v>7.0403900000000005E-2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9.83</v>
      </c>
      <c r="P668">
        <v>48516</v>
      </c>
      <c r="Q668">
        <v>99</v>
      </c>
      <c r="R668">
        <v>11150.64</v>
      </c>
      <c r="S668">
        <v>11150.64</v>
      </c>
      <c r="T668">
        <v>6.34</v>
      </c>
    </row>
    <row r="669" spans="1:20">
      <c r="A669" t="s">
        <v>54</v>
      </c>
      <c r="B669" t="s">
        <v>45</v>
      </c>
      <c r="C669" t="s">
        <v>56</v>
      </c>
      <c r="D669">
        <v>2011</v>
      </c>
      <c r="E669">
        <v>1</v>
      </c>
      <c r="F669">
        <v>2.1167859999999998</v>
      </c>
      <c r="G669">
        <v>2.1167859999999998</v>
      </c>
      <c r="H669">
        <v>65.517899999999997</v>
      </c>
      <c r="I669">
        <v>6.6464300000000004E-2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9.5399999999999991</v>
      </c>
      <c r="P669">
        <v>17447</v>
      </c>
      <c r="Q669">
        <v>99</v>
      </c>
      <c r="R669">
        <v>3871.2330000000002</v>
      </c>
      <c r="S669">
        <v>3871.2330000000002</v>
      </c>
      <c r="T669">
        <v>6.65</v>
      </c>
    </row>
    <row r="670" spans="1:20">
      <c r="A670" t="s">
        <v>55</v>
      </c>
      <c r="B670" t="s">
        <v>45</v>
      </c>
      <c r="C670" t="s">
        <v>56</v>
      </c>
      <c r="D670">
        <v>2011</v>
      </c>
      <c r="E670">
        <v>1</v>
      </c>
      <c r="F670">
        <v>2.3440989999999999</v>
      </c>
      <c r="G670">
        <v>2.3440989999999999</v>
      </c>
      <c r="H670">
        <v>66.377300000000005</v>
      </c>
      <c r="I670">
        <v>0.10482279999999999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10</v>
      </c>
      <c r="P670">
        <v>31069</v>
      </c>
      <c r="Q670">
        <v>99</v>
      </c>
      <c r="R670">
        <v>7282.8819999999996</v>
      </c>
      <c r="S670">
        <v>7282.8819999999996</v>
      </c>
      <c r="T670">
        <v>6.17</v>
      </c>
    </row>
    <row r="671" spans="1:20">
      <c r="A671" t="s">
        <v>53</v>
      </c>
      <c r="B671" t="s">
        <v>45</v>
      </c>
      <c r="C671" t="s">
        <v>56</v>
      </c>
      <c r="D671">
        <v>2011</v>
      </c>
      <c r="E671">
        <v>2</v>
      </c>
      <c r="F671">
        <v>2.2151779999999999</v>
      </c>
      <c r="G671">
        <v>2.2151779999999999</v>
      </c>
      <c r="H671">
        <v>65.299899999999994</v>
      </c>
      <c r="I671">
        <v>7.4560899999999999E-2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9.83</v>
      </c>
      <c r="P671">
        <v>48516</v>
      </c>
      <c r="Q671">
        <v>99</v>
      </c>
      <c r="R671">
        <v>10933.02</v>
      </c>
      <c r="S671">
        <v>10933.02</v>
      </c>
      <c r="T671">
        <v>6.34</v>
      </c>
    </row>
    <row r="672" spans="1:20">
      <c r="A672" t="s">
        <v>54</v>
      </c>
      <c r="B672" t="s">
        <v>45</v>
      </c>
      <c r="C672" t="s">
        <v>56</v>
      </c>
      <c r="D672">
        <v>2011</v>
      </c>
      <c r="E672">
        <v>2</v>
      </c>
      <c r="F672">
        <v>2.0611999999999999</v>
      </c>
      <c r="G672">
        <v>2.0611999999999999</v>
      </c>
      <c r="H672">
        <v>64.778800000000004</v>
      </c>
      <c r="I672">
        <v>7.5173799999999999E-2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9.5399999999999991</v>
      </c>
      <c r="P672">
        <v>17447</v>
      </c>
      <c r="Q672">
        <v>99</v>
      </c>
      <c r="R672">
        <v>3769.576</v>
      </c>
      <c r="S672">
        <v>3769.576</v>
      </c>
      <c r="T672">
        <v>6.65</v>
      </c>
    </row>
    <row r="673" spans="1:20">
      <c r="A673" t="s">
        <v>55</v>
      </c>
      <c r="B673" t="s">
        <v>45</v>
      </c>
      <c r="C673" t="s">
        <v>56</v>
      </c>
      <c r="D673">
        <v>2011</v>
      </c>
      <c r="E673">
        <v>2</v>
      </c>
      <c r="F673">
        <v>2.307858</v>
      </c>
      <c r="G673">
        <v>2.307858</v>
      </c>
      <c r="H673">
        <v>65.606999999999999</v>
      </c>
      <c r="I673">
        <v>0.1099166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10</v>
      </c>
      <c r="P673">
        <v>31069</v>
      </c>
      <c r="Q673">
        <v>99</v>
      </c>
      <c r="R673">
        <v>7170.2830000000004</v>
      </c>
      <c r="S673">
        <v>7170.2830000000004</v>
      </c>
      <c r="T673">
        <v>6.17</v>
      </c>
    </row>
    <row r="674" spans="1:20">
      <c r="A674" t="s">
        <v>53</v>
      </c>
      <c r="B674" t="s">
        <v>45</v>
      </c>
      <c r="C674" t="s">
        <v>56</v>
      </c>
      <c r="D674">
        <v>2011</v>
      </c>
      <c r="E674">
        <v>3</v>
      </c>
      <c r="F674">
        <v>2.0673499999999998</v>
      </c>
      <c r="G674">
        <v>2.0673499999999998</v>
      </c>
      <c r="H674">
        <v>64.797700000000006</v>
      </c>
      <c r="I674">
        <v>6.8593000000000001E-2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9.83</v>
      </c>
      <c r="P674">
        <v>48516</v>
      </c>
      <c r="Q674">
        <v>99</v>
      </c>
      <c r="R674">
        <v>10203.41</v>
      </c>
      <c r="S674">
        <v>10203.41</v>
      </c>
      <c r="T674">
        <v>6.34</v>
      </c>
    </row>
    <row r="675" spans="1:20">
      <c r="A675" t="s">
        <v>54</v>
      </c>
      <c r="B675" t="s">
        <v>45</v>
      </c>
      <c r="C675" t="s">
        <v>56</v>
      </c>
      <c r="D675">
        <v>2011</v>
      </c>
      <c r="E675">
        <v>3</v>
      </c>
      <c r="F675">
        <v>1.9568449999999999</v>
      </c>
      <c r="G675">
        <v>1.9568449999999999</v>
      </c>
      <c r="H675">
        <v>64.360799999999998</v>
      </c>
      <c r="I675">
        <v>7.4678400000000006E-2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9.5399999999999991</v>
      </c>
      <c r="P675">
        <v>17447</v>
      </c>
      <c r="Q675">
        <v>99</v>
      </c>
      <c r="R675">
        <v>3578.7289999999998</v>
      </c>
      <c r="S675">
        <v>3578.7289999999998</v>
      </c>
      <c r="T675">
        <v>6.65</v>
      </c>
    </row>
    <row r="676" spans="1:20">
      <c r="A676" t="s">
        <v>55</v>
      </c>
      <c r="B676" t="s">
        <v>45</v>
      </c>
      <c r="C676" t="s">
        <v>56</v>
      </c>
      <c r="D676">
        <v>2011</v>
      </c>
      <c r="E676">
        <v>3</v>
      </c>
      <c r="F676">
        <v>2.1317360000000001</v>
      </c>
      <c r="G676">
        <v>2.1317360000000001</v>
      </c>
      <c r="H676">
        <v>65.055300000000003</v>
      </c>
      <c r="I676">
        <v>9.9744799999999995E-2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10</v>
      </c>
      <c r="P676">
        <v>31069</v>
      </c>
      <c r="Q676">
        <v>99</v>
      </c>
      <c r="R676">
        <v>6623.09</v>
      </c>
      <c r="S676">
        <v>6623.09</v>
      </c>
      <c r="T676">
        <v>6.17</v>
      </c>
    </row>
    <row r="677" spans="1:20">
      <c r="A677" t="s">
        <v>53</v>
      </c>
      <c r="B677" t="s">
        <v>45</v>
      </c>
      <c r="C677" t="s">
        <v>56</v>
      </c>
      <c r="D677">
        <v>2011</v>
      </c>
      <c r="E677">
        <v>4</v>
      </c>
      <c r="F677">
        <v>2.0192009999999998</v>
      </c>
      <c r="G677">
        <v>2.0192009999999998</v>
      </c>
      <c r="H677">
        <v>63.773099999999999</v>
      </c>
      <c r="I677">
        <v>3.7882600000000002E-2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9.83</v>
      </c>
      <c r="P677">
        <v>48516</v>
      </c>
      <c r="Q677">
        <v>99</v>
      </c>
      <c r="R677">
        <v>9965.7749999999996</v>
      </c>
      <c r="S677">
        <v>9965.7749999999996</v>
      </c>
      <c r="T677">
        <v>6.34</v>
      </c>
    </row>
    <row r="678" spans="1:20">
      <c r="A678" t="s">
        <v>54</v>
      </c>
      <c r="B678" t="s">
        <v>45</v>
      </c>
      <c r="C678" t="s">
        <v>56</v>
      </c>
      <c r="D678">
        <v>2011</v>
      </c>
      <c r="E678">
        <v>4</v>
      </c>
      <c r="F678">
        <v>1.911176</v>
      </c>
      <c r="G678">
        <v>1.911176</v>
      </c>
      <c r="H678">
        <v>63.326500000000003</v>
      </c>
      <c r="I678">
        <v>7.4886599999999998E-2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9.5399999999999991</v>
      </c>
      <c r="P678">
        <v>17447</v>
      </c>
      <c r="Q678">
        <v>99</v>
      </c>
      <c r="R678">
        <v>3495.2080000000001</v>
      </c>
      <c r="S678">
        <v>3495.2080000000001</v>
      </c>
      <c r="T678">
        <v>6.65</v>
      </c>
    </row>
    <row r="679" spans="1:20">
      <c r="A679" t="s">
        <v>55</v>
      </c>
      <c r="B679" t="s">
        <v>45</v>
      </c>
      <c r="C679" t="s">
        <v>56</v>
      </c>
      <c r="D679">
        <v>2011</v>
      </c>
      <c r="E679">
        <v>4</v>
      </c>
      <c r="F679">
        <v>2.0821510000000001</v>
      </c>
      <c r="G679">
        <v>2.0821510000000001</v>
      </c>
      <c r="H679">
        <v>64.0364</v>
      </c>
      <c r="I679">
        <v>4.0950899999999998E-2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10</v>
      </c>
      <c r="P679">
        <v>31069</v>
      </c>
      <c r="Q679">
        <v>99</v>
      </c>
      <c r="R679">
        <v>6469.0339999999997</v>
      </c>
      <c r="S679">
        <v>6469.0339999999997</v>
      </c>
      <c r="T679">
        <v>6.17</v>
      </c>
    </row>
    <row r="680" spans="1:20">
      <c r="A680" t="s">
        <v>53</v>
      </c>
      <c r="B680" t="s">
        <v>45</v>
      </c>
      <c r="C680" t="s">
        <v>56</v>
      </c>
      <c r="D680">
        <v>2011</v>
      </c>
      <c r="E680">
        <v>5</v>
      </c>
      <c r="F680">
        <v>1.988345</v>
      </c>
      <c r="G680">
        <v>1.988345</v>
      </c>
      <c r="H680">
        <v>64.714600000000004</v>
      </c>
      <c r="I680">
        <v>6.5983399999999998E-2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9.83</v>
      </c>
      <c r="P680">
        <v>48516</v>
      </c>
      <c r="Q680">
        <v>99</v>
      </c>
      <c r="R680">
        <v>9813.4830000000002</v>
      </c>
      <c r="S680">
        <v>9813.4830000000002</v>
      </c>
      <c r="T680">
        <v>6.34</v>
      </c>
    </row>
    <row r="681" spans="1:20">
      <c r="A681" t="s">
        <v>54</v>
      </c>
      <c r="B681" t="s">
        <v>45</v>
      </c>
      <c r="C681" t="s">
        <v>56</v>
      </c>
      <c r="D681">
        <v>2011</v>
      </c>
      <c r="E681">
        <v>5</v>
      </c>
      <c r="F681">
        <v>1.976359</v>
      </c>
      <c r="G681">
        <v>1.976359</v>
      </c>
      <c r="H681">
        <v>64.1678</v>
      </c>
      <c r="I681">
        <v>5.43043E-2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9.5399999999999991</v>
      </c>
      <c r="P681">
        <v>17447</v>
      </c>
      <c r="Q681">
        <v>99</v>
      </c>
      <c r="R681">
        <v>3614.4180000000001</v>
      </c>
      <c r="S681">
        <v>3614.4180000000001</v>
      </c>
      <c r="T681">
        <v>6.65</v>
      </c>
    </row>
    <row r="682" spans="1:20">
      <c r="A682" t="s">
        <v>55</v>
      </c>
      <c r="B682" t="s">
        <v>45</v>
      </c>
      <c r="C682" t="s">
        <v>56</v>
      </c>
      <c r="D682">
        <v>2011</v>
      </c>
      <c r="E682">
        <v>5</v>
      </c>
      <c r="F682">
        <v>1.9874719999999999</v>
      </c>
      <c r="G682">
        <v>1.9874719999999999</v>
      </c>
      <c r="H682">
        <v>65.036900000000003</v>
      </c>
      <c r="I682">
        <v>9.9874599999999994E-2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10</v>
      </c>
      <c r="P682">
        <v>31069</v>
      </c>
      <c r="Q682">
        <v>99</v>
      </c>
      <c r="R682">
        <v>6174.8760000000002</v>
      </c>
      <c r="S682">
        <v>6174.8760000000002</v>
      </c>
      <c r="T682">
        <v>6.17</v>
      </c>
    </row>
    <row r="683" spans="1:20">
      <c r="A683" t="s">
        <v>53</v>
      </c>
      <c r="B683" t="s">
        <v>45</v>
      </c>
      <c r="C683" t="s">
        <v>56</v>
      </c>
      <c r="D683">
        <v>2011</v>
      </c>
      <c r="E683">
        <v>6</v>
      </c>
      <c r="F683">
        <v>2.0858140000000001</v>
      </c>
      <c r="G683">
        <v>2.0858140000000001</v>
      </c>
      <c r="H683">
        <v>63.314599999999999</v>
      </c>
      <c r="I683">
        <v>6.5883899999999995E-2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9.83</v>
      </c>
      <c r="P683">
        <v>48516</v>
      </c>
      <c r="Q683">
        <v>99</v>
      </c>
      <c r="R683">
        <v>10294.540000000001</v>
      </c>
      <c r="S683">
        <v>10294.540000000001</v>
      </c>
      <c r="T683">
        <v>6.34</v>
      </c>
    </row>
    <row r="684" spans="1:20">
      <c r="A684" t="s">
        <v>54</v>
      </c>
      <c r="B684" t="s">
        <v>45</v>
      </c>
      <c r="C684" t="s">
        <v>56</v>
      </c>
      <c r="D684">
        <v>2011</v>
      </c>
      <c r="E684">
        <v>6</v>
      </c>
      <c r="F684">
        <v>2.0840380000000001</v>
      </c>
      <c r="G684">
        <v>2.0840380000000001</v>
      </c>
      <c r="H684">
        <v>62.724600000000002</v>
      </c>
      <c r="I684">
        <v>5.4307599999999998E-2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9.5399999999999991</v>
      </c>
      <c r="P684">
        <v>17447</v>
      </c>
      <c r="Q684">
        <v>99</v>
      </c>
      <c r="R684">
        <v>3811.3429999999998</v>
      </c>
      <c r="S684">
        <v>3811.3429999999998</v>
      </c>
      <c r="T684">
        <v>6.65</v>
      </c>
    </row>
    <row r="685" spans="1:20">
      <c r="A685" t="s">
        <v>55</v>
      </c>
      <c r="B685" t="s">
        <v>45</v>
      </c>
      <c r="C685" t="s">
        <v>56</v>
      </c>
      <c r="D685">
        <v>2011</v>
      </c>
      <c r="E685">
        <v>6</v>
      </c>
      <c r="F685">
        <v>2.0777070000000002</v>
      </c>
      <c r="G685">
        <v>2.0777070000000002</v>
      </c>
      <c r="H685">
        <v>63.662300000000002</v>
      </c>
      <c r="I685">
        <v>9.9707799999999999E-2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10</v>
      </c>
      <c r="P685">
        <v>31069</v>
      </c>
      <c r="Q685">
        <v>99</v>
      </c>
      <c r="R685">
        <v>6455.2290000000003</v>
      </c>
      <c r="S685">
        <v>6455.2290000000003</v>
      </c>
      <c r="T685">
        <v>6.17</v>
      </c>
    </row>
    <row r="686" spans="1:20">
      <c r="A686" t="s">
        <v>53</v>
      </c>
      <c r="B686" t="s">
        <v>45</v>
      </c>
      <c r="C686" t="s">
        <v>56</v>
      </c>
      <c r="D686">
        <v>2011</v>
      </c>
      <c r="E686">
        <v>7</v>
      </c>
      <c r="F686">
        <v>2.4478249999999999</v>
      </c>
      <c r="G686">
        <v>2.4478249999999999</v>
      </c>
      <c r="H686">
        <v>61.3992</v>
      </c>
      <c r="I686">
        <v>3.9326399999999997E-2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9.83</v>
      </c>
      <c r="P686">
        <v>48516</v>
      </c>
      <c r="Q686">
        <v>99</v>
      </c>
      <c r="R686">
        <v>12081.25</v>
      </c>
      <c r="S686">
        <v>12081.25</v>
      </c>
      <c r="T686">
        <v>6.34</v>
      </c>
    </row>
    <row r="687" spans="1:20">
      <c r="A687" t="s">
        <v>54</v>
      </c>
      <c r="B687" t="s">
        <v>45</v>
      </c>
      <c r="C687" t="s">
        <v>56</v>
      </c>
      <c r="D687">
        <v>2011</v>
      </c>
      <c r="E687">
        <v>7</v>
      </c>
      <c r="F687">
        <v>2.3357809999999999</v>
      </c>
      <c r="G687">
        <v>2.3357809999999999</v>
      </c>
      <c r="H687">
        <v>60.688800000000001</v>
      </c>
      <c r="I687">
        <v>5.4316200000000002E-2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9.5399999999999991</v>
      </c>
      <c r="P687">
        <v>17447</v>
      </c>
      <c r="Q687">
        <v>99</v>
      </c>
      <c r="R687">
        <v>4271.7359999999999</v>
      </c>
      <c r="S687">
        <v>4271.7359999999999</v>
      </c>
      <c r="T687">
        <v>6.65</v>
      </c>
    </row>
    <row r="688" spans="1:20">
      <c r="A688" t="s">
        <v>55</v>
      </c>
      <c r="B688" t="s">
        <v>45</v>
      </c>
      <c r="C688" t="s">
        <v>56</v>
      </c>
      <c r="D688">
        <v>2011</v>
      </c>
      <c r="E688">
        <v>7</v>
      </c>
      <c r="F688">
        <v>2.5115430000000001</v>
      </c>
      <c r="G688">
        <v>2.5115430000000001</v>
      </c>
      <c r="H688">
        <v>61.817900000000002</v>
      </c>
      <c r="I688">
        <v>5.3685499999999997E-2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10</v>
      </c>
      <c r="P688">
        <v>31069</v>
      </c>
      <c r="Q688">
        <v>99</v>
      </c>
      <c r="R688">
        <v>7803.1120000000001</v>
      </c>
      <c r="S688">
        <v>7803.1120000000001</v>
      </c>
      <c r="T688">
        <v>6.17</v>
      </c>
    </row>
    <row r="689" spans="1:20">
      <c r="A689" t="s">
        <v>53</v>
      </c>
      <c r="B689" t="s">
        <v>45</v>
      </c>
      <c r="C689" t="s">
        <v>56</v>
      </c>
      <c r="D689">
        <v>2011</v>
      </c>
      <c r="E689">
        <v>8</v>
      </c>
      <c r="F689">
        <v>2.9335749999999998</v>
      </c>
      <c r="G689">
        <v>2.9335749999999998</v>
      </c>
      <c r="H689">
        <v>67.998900000000006</v>
      </c>
      <c r="I689">
        <v>7.1227899999999997E-2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9.83</v>
      </c>
      <c r="P689">
        <v>48516</v>
      </c>
      <c r="Q689">
        <v>99</v>
      </c>
      <c r="R689">
        <v>14478.67</v>
      </c>
      <c r="S689">
        <v>14478.67</v>
      </c>
      <c r="T689">
        <v>6.34</v>
      </c>
    </row>
    <row r="690" spans="1:20">
      <c r="A690" t="s">
        <v>54</v>
      </c>
      <c r="B690" t="s">
        <v>45</v>
      </c>
      <c r="C690" t="s">
        <v>56</v>
      </c>
      <c r="D690">
        <v>2011</v>
      </c>
      <c r="E690">
        <v>8</v>
      </c>
      <c r="F690">
        <v>2.8345690000000001</v>
      </c>
      <c r="G690">
        <v>2.8345690000000001</v>
      </c>
      <c r="H690">
        <v>67.588899999999995</v>
      </c>
      <c r="I690">
        <v>7.49089E-2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9.5399999999999991</v>
      </c>
      <c r="P690">
        <v>17447</v>
      </c>
      <c r="Q690">
        <v>99</v>
      </c>
      <c r="R690">
        <v>5183.9340000000002</v>
      </c>
      <c r="S690">
        <v>5183.9340000000002</v>
      </c>
      <c r="T690">
        <v>6.65</v>
      </c>
    </row>
    <row r="691" spans="1:20">
      <c r="A691" t="s">
        <v>55</v>
      </c>
      <c r="B691" t="s">
        <v>45</v>
      </c>
      <c r="C691" t="s">
        <v>56</v>
      </c>
      <c r="D691">
        <v>2011</v>
      </c>
      <c r="E691">
        <v>8</v>
      </c>
      <c r="F691">
        <v>2.9864459999999999</v>
      </c>
      <c r="G691">
        <v>2.9864459999999999</v>
      </c>
      <c r="H691">
        <v>68.240600000000001</v>
      </c>
      <c r="I691">
        <v>0.1042488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10</v>
      </c>
      <c r="P691">
        <v>31069</v>
      </c>
      <c r="Q691">
        <v>99</v>
      </c>
      <c r="R691">
        <v>9278.59</v>
      </c>
      <c r="S691">
        <v>9278.59</v>
      </c>
      <c r="T691">
        <v>6.17</v>
      </c>
    </row>
    <row r="692" spans="1:20">
      <c r="A692" t="s">
        <v>53</v>
      </c>
      <c r="B692" t="s">
        <v>45</v>
      </c>
      <c r="C692" t="s">
        <v>56</v>
      </c>
      <c r="D692">
        <v>2011</v>
      </c>
      <c r="E692">
        <v>9</v>
      </c>
      <c r="F692">
        <v>4.0235029999999998</v>
      </c>
      <c r="G692">
        <v>4.0235029999999998</v>
      </c>
      <c r="H692">
        <v>76.5745</v>
      </c>
      <c r="I692">
        <v>6.7695400000000003E-2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9.83</v>
      </c>
      <c r="P692">
        <v>48516</v>
      </c>
      <c r="Q692">
        <v>99</v>
      </c>
      <c r="R692">
        <v>19858.02</v>
      </c>
      <c r="S692">
        <v>19858.02</v>
      </c>
      <c r="T692">
        <v>6.34</v>
      </c>
    </row>
    <row r="693" spans="1:20">
      <c r="A693" t="s">
        <v>54</v>
      </c>
      <c r="B693" t="s">
        <v>45</v>
      </c>
      <c r="C693" t="s">
        <v>56</v>
      </c>
      <c r="D693">
        <v>2011</v>
      </c>
      <c r="E693">
        <v>9</v>
      </c>
      <c r="F693">
        <v>3.907924</v>
      </c>
      <c r="G693">
        <v>3.907924</v>
      </c>
      <c r="H693">
        <v>76.356200000000001</v>
      </c>
      <c r="I693">
        <v>7.4154300000000006E-2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9.5399999999999991</v>
      </c>
      <c r="P693">
        <v>17447</v>
      </c>
      <c r="Q693">
        <v>99</v>
      </c>
      <c r="R693">
        <v>7146.9129999999996</v>
      </c>
      <c r="S693">
        <v>7146.9129999999996</v>
      </c>
      <c r="T693">
        <v>6.65</v>
      </c>
    </row>
    <row r="694" spans="1:20">
      <c r="A694" t="s">
        <v>55</v>
      </c>
      <c r="B694" t="s">
        <v>45</v>
      </c>
      <c r="C694" t="s">
        <v>56</v>
      </c>
      <c r="D694">
        <v>2011</v>
      </c>
      <c r="E694">
        <v>9</v>
      </c>
      <c r="F694">
        <v>4.0825579999999997</v>
      </c>
      <c r="G694">
        <v>4.0825579999999997</v>
      </c>
      <c r="H694">
        <v>76.703199999999995</v>
      </c>
      <c r="I694">
        <v>9.83213E-2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10</v>
      </c>
      <c r="P694">
        <v>31069</v>
      </c>
      <c r="Q694">
        <v>99</v>
      </c>
      <c r="R694">
        <v>12684.1</v>
      </c>
      <c r="S694">
        <v>12684.1</v>
      </c>
      <c r="T694">
        <v>6.17</v>
      </c>
    </row>
    <row r="695" spans="1:20">
      <c r="A695" t="s">
        <v>53</v>
      </c>
      <c r="B695" t="s">
        <v>45</v>
      </c>
      <c r="C695" t="s">
        <v>56</v>
      </c>
      <c r="D695">
        <v>2011</v>
      </c>
      <c r="E695">
        <v>10</v>
      </c>
      <c r="F695">
        <v>4.8940539999999997</v>
      </c>
      <c r="G695">
        <v>4.8940539999999997</v>
      </c>
      <c r="H695">
        <v>82.290199999999999</v>
      </c>
      <c r="I695">
        <v>4.0572799999999999E-2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9.83</v>
      </c>
      <c r="P695">
        <v>48516</v>
      </c>
      <c r="Q695">
        <v>99</v>
      </c>
      <c r="R695">
        <v>24154.62</v>
      </c>
      <c r="S695">
        <v>24154.62</v>
      </c>
      <c r="T695">
        <v>6.34</v>
      </c>
    </row>
    <row r="696" spans="1:20">
      <c r="A696" t="s">
        <v>54</v>
      </c>
      <c r="B696" t="s">
        <v>45</v>
      </c>
      <c r="C696" t="s">
        <v>56</v>
      </c>
      <c r="D696">
        <v>2011</v>
      </c>
      <c r="E696">
        <v>10</v>
      </c>
      <c r="F696">
        <v>4.9150029999999996</v>
      </c>
      <c r="G696">
        <v>4.9150029999999996</v>
      </c>
      <c r="H696">
        <v>82.100700000000003</v>
      </c>
      <c r="I696">
        <v>7.7153700000000006E-2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9.5399999999999991</v>
      </c>
      <c r="P696">
        <v>17447</v>
      </c>
      <c r="Q696">
        <v>99</v>
      </c>
      <c r="R696">
        <v>8988.6859999999997</v>
      </c>
      <c r="S696">
        <v>8988.6859999999997</v>
      </c>
      <c r="T696">
        <v>6.65</v>
      </c>
    </row>
    <row r="697" spans="1:20">
      <c r="A697" t="s">
        <v>55</v>
      </c>
      <c r="B697" t="s">
        <v>45</v>
      </c>
      <c r="C697" t="s">
        <v>56</v>
      </c>
      <c r="D697">
        <v>2011</v>
      </c>
      <c r="E697">
        <v>10</v>
      </c>
      <c r="F697">
        <v>4.8583069999999999</v>
      </c>
      <c r="G697">
        <v>4.8583069999999999</v>
      </c>
      <c r="H697">
        <v>82.402000000000001</v>
      </c>
      <c r="I697">
        <v>4.5721299999999999E-2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10</v>
      </c>
      <c r="P697">
        <v>31069</v>
      </c>
      <c r="Q697">
        <v>99</v>
      </c>
      <c r="R697">
        <v>15094.28</v>
      </c>
      <c r="S697">
        <v>15094.28</v>
      </c>
      <c r="T697">
        <v>6.17</v>
      </c>
    </row>
    <row r="698" spans="1:20">
      <c r="A698" t="s">
        <v>53</v>
      </c>
      <c r="B698" t="s">
        <v>45</v>
      </c>
      <c r="C698" t="s">
        <v>56</v>
      </c>
      <c r="D698">
        <v>2011</v>
      </c>
      <c r="E698">
        <v>11</v>
      </c>
      <c r="F698">
        <v>5.8557329999999999</v>
      </c>
      <c r="G698">
        <v>5.8557329999999999</v>
      </c>
      <c r="H698">
        <v>87.207400000000007</v>
      </c>
      <c r="I698">
        <v>3.8086299999999997E-2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9.83</v>
      </c>
      <c r="P698">
        <v>48516</v>
      </c>
      <c r="Q698">
        <v>99</v>
      </c>
      <c r="R698">
        <v>28900.99</v>
      </c>
      <c r="S698">
        <v>28900.99</v>
      </c>
      <c r="T698">
        <v>6.34</v>
      </c>
    </row>
    <row r="699" spans="1:20">
      <c r="A699" t="s">
        <v>54</v>
      </c>
      <c r="B699" t="s">
        <v>45</v>
      </c>
      <c r="C699" t="s">
        <v>56</v>
      </c>
      <c r="D699">
        <v>2011</v>
      </c>
      <c r="E699">
        <v>11</v>
      </c>
      <c r="F699">
        <v>5.9005660000000004</v>
      </c>
      <c r="G699">
        <v>5.9005660000000004</v>
      </c>
      <c r="H699">
        <v>87.063299999999998</v>
      </c>
      <c r="I699">
        <v>6.2603000000000006E-2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9.5399999999999991</v>
      </c>
      <c r="P699">
        <v>17447</v>
      </c>
      <c r="Q699">
        <v>99</v>
      </c>
      <c r="R699">
        <v>10791.11</v>
      </c>
      <c r="S699">
        <v>10791.11</v>
      </c>
      <c r="T699">
        <v>6.65</v>
      </c>
    </row>
    <row r="700" spans="1:20">
      <c r="A700" t="s">
        <v>55</v>
      </c>
      <c r="B700" t="s">
        <v>45</v>
      </c>
      <c r="C700" t="s">
        <v>56</v>
      </c>
      <c r="D700">
        <v>2011</v>
      </c>
      <c r="E700">
        <v>11</v>
      </c>
      <c r="F700">
        <v>5.799798</v>
      </c>
      <c r="G700">
        <v>5.799798</v>
      </c>
      <c r="H700">
        <v>87.292299999999997</v>
      </c>
      <c r="I700">
        <v>4.7988799999999998E-2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10</v>
      </c>
      <c r="P700">
        <v>31069</v>
      </c>
      <c r="Q700">
        <v>99</v>
      </c>
      <c r="R700">
        <v>18019.39</v>
      </c>
      <c r="S700">
        <v>18019.39</v>
      </c>
      <c r="T700">
        <v>6.17</v>
      </c>
    </row>
    <row r="701" spans="1:20">
      <c r="A701" t="s">
        <v>53</v>
      </c>
      <c r="B701" t="s">
        <v>45</v>
      </c>
      <c r="C701" t="s">
        <v>56</v>
      </c>
      <c r="D701">
        <v>2011</v>
      </c>
      <c r="E701">
        <v>12</v>
      </c>
      <c r="F701">
        <v>6.5791750000000002</v>
      </c>
      <c r="G701">
        <v>6.5791750000000002</v>
      </c>
      <c r="H701">
        <v>90.170900000000003</v>
      </c>
      <c r="I701">
        <v>6.0133499999999999E-2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9.83</v>
      </c>
      <c r="P701">
        <v>48516</v>
      </c>
      <c r="Q701">
        <v>99</v>
      </c>
      <c r="R701">
        <v>32471.54</v>
      </c>
      <c r="S701">
        <v>32471.54</v>
      </c>
      <c r="T701">
        <v>6.34</v>
      </c>
    </row>
    <row r="702" spans="1:20">
      <c r="A702" t="s">
        <v>54</v>
      </c>
      <c r="B702" t="s">
        <v>45</v>
      </c>
      <c r="C702" t="s">
        <v>56</v>
      </c>
      <c r="D702">
        <v>2011</v>
      </c>
      <c r="E702">
        <v>12</v>
      </c>
      <c r="F702">
        <v>7.0337990000000001</v>
      </c>
      <c r="G702">
        <v>7.0337990000000001</v>
      </c>
      <c r="H702">
        <v>90.215900000000005</v>
      </c>
      <c r="I702">
        <v>0.13379070000000001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9.5399999999999991</v>
      </c>
      <c r="P702">
        <v>17447</v>
      </c>
      <c r="Q702">
        <v>99</v>
      </c>
      <c r="R702">
        <v>12863.59</v>
      </c>
      <c r="S702">
        <v>12863.59</v>
      </c>
      <c r="T702">
        <v>6.65</v>
      </c>
    </row>
    <row r="703" spans="1:20">
      <c r="A703" t="s">
        <v>55</v>
      </c>
      <c r="B703" t="s">
        <v>45</v>
      </c>
      <c r="C703" t="s">
        <v>56</v>
      </c>
      <c r="D703">
        <v>2011</v>
      </c>
      <c r="E703">
        <v>12</v>
      </c>
      <c r="F703">
        <v>6.2471069999999997</v>
      </c>
      <c r="G703">
        <v>6.2471069999999997</v>
      </c>
      <c r="H703">
        <v>90.144300000000001</v>
      </c>
      <c r="I703">
        <v>5.3997799999999999E-2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10</v>
      </c>
      <c r="P703">
        <v>31069</v>
      </c>
      <c r="Q703">
        <v>99</v>
      </c>
      <c r="R703">
        <v>19409.14</v>
      </c>
      <c r="S703">
        <v>19409.14</v>
      </c>
      <c r="T703">
        <v>6.17</v>
      </c>
    </row>
    <row r="704" spans="1:20">
      <c r="A704" t="s">
        <v>53</v>
      </c>
      <c r="B704" t="s">
        <v>45</v>
      </c>
      <c r="C704" t="s">
        <v>56</v>
      </c>
      <c r="D704">
        <v>2011</v>
      </c>
      <c r="E704">
        <v>13</v>
      </c>
      <c r="F704">
        <v>6.5027949999999999</v>
      </c>
      <c r="G704">
        <v>6.5027949999999999</v>
      </c>
      <c r="H704">
        <v>90.792599999999993</v>
      </c>
      <c r="I704">
        <v>4.1710900000000002E-2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9.83</v>
      </c>
      <c r="P704">
        <v>48516</v>
      </c>
      <c r="Q704">
        <v>99</v>
      </c>
      <c r="R704">
        <v>32094.57</v>
      </c>
      <c r="S704">
        <v>32094.57</v>
      </c>
      <c r="T704">
        <v>6.34</v>
      </c>
    </row>
    <row r="705" spans="1:20">
      <c r="A705" t="s">
        <v>54</v>
      </c>
      <c r="B705" t="s">
        <v>45</v>
      </c>
      <c r="C705" t="s">
        <v>56</v>
      </c>
      <c r="D705">
        <v>2011</v>
      </c>
      <c r="E705">
        <v>13</v>
      </c>
      <c r="F705">
        <v>6.6741099999999998</v>
      </c>
      <c r="G705">
        <v>6.6741099999999998</v>
      </c>
      <c r="H705">
        <v>90.931399999999996</v>
      </c>
      <c r="I705">
        <v>7.6239399999999999E-2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9.5399999999999991</v>
      </c>
      <c r="P705">
        <v>17447</v>
      </c>
      <c r="Q705">
        <v>99</v>
      </c>
      <c r="R705">
        <v>12205.79</v>
      </c>
      <c r="S705">
        <v>12205.79</v>
      </c>
      <c r="T705">
        <v>6.65</v>
      </c>
    </row>
    <row r="706" spans="1:20">
      <c r="A706" t="s">
        <v>55</v>
      </c>
      <c r="B706" t="s">
        <v>45</v>
      </c>
      <c r="C706" t="s">
        <v>56</v>
      </c>
      <c r="D706">
        <v>2011</v>
      </c>
      <c r="E706">
        <v>13</v>
      </c>
      <c r="F706">
        <v>6.3597440000000001</v>
      </c>
      <c r="G706">
        <v>6.3597440000000001</v>
      </c>
      <c r="H706">
        <v>90.710899999999995</v>
      </c>
      <c r="I706">
        <v>4.8741800000000002E-2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10</v>
      </c>
      <c r="P706">
        <v>31069</v>
      </c>
      <c r="Q706">
        <v>99</v>
      </c>
      <c r="R706">
        <v>19759.09</v>
      </c>
      <c r="S706">
        <v>19759.09</v>
      </c>
      <c r="T706">
        <v>6.17</v>
      </c>
    </row>
    <row r="707" spans="1:20">
      <c r="A707" t="s">
        <v>53</v>
      </c>
      <c r="B707" t="s">
        <v>45</v>
      </c>
      <c r="C707" t="s">
        <v>56</v>
      </c>
      <c r="D707">
        <v>2011</v>
      </c>
      <c r="E707">
        <v>19</v>
      </c>
      <c r="F707">
        <v>5.2613469999999998</v>
      </c>
      <c r="G707">
        <v>5.2613469999999998</v>
      </c>
      <c r="H707">
        <v>75.381600000000006</v>
      </c>
      <c r="I707">
        <v>0.23227339999999999</v>
      </c>
      <c r="J707">
        <v>-0.36936249999999998</v>
      </c>
      <c r="K707">
        <v>-0.19349649999999999</v>
      </c>
      <c r="L707">
        <v>-7.1692199999999998E-2</v>
      </c>
      <c r="M707">
        <v>5.0111999999999997E-2</v>
      </c>
      <c r="N707">
        <v>0.22597809999999999</v>
      </c>
      <c r="O707">
        <v>9.83</v>
      </c>
      <c r="P707">
        <v>48516</v>
      </c>
      <c r="Q707">
        <v>99</v>
      </c>
      <c r="R707">
        <v>25967.4</v>
      </c>
      <c r="S707">
        <v>25967.4</v>
      </c>
      <c r="T707">
        <v>6.34</v>
      </c>
    </row>
    <row r="708" spans="1:20">
      <c r="A708" t="s">
        <v>54</v>
      </c>
      <c r="B708" t="s">
        <v>45</v>
      </c>
      <c r="C708" t="s">
        <v>56</v>
      </c>
      <c r="D708">
        <v>2011</v>
      </c>
      <c r="E708">
        <v>19</v>
      </c>
      <c r="F708">
        <v>5.7842690000000001</v>
      </c>
      <c r="G708">
        <v>5.7842690000000001</v>
      </c>
      <c r="H708">
        <v>75.030500000000004</v>
      </c>
      <c r="I708">
        <v>0.32150119999999999</v>
      </c>
      <c r="J708">
        <v>-0.427066</v>
      </c>
      <c r="K708">
        <v>-0.183641</v>
      </c>
      <c r="L708">
        <v>-1.5045599999999999E-2</v>
      </c>
      <c r="M708">
        <v>0.15354970000000001</v>
      </c>
      <c r="N708">
        <v>0.39697470000000001</v>
      </c>
      <c r="O708">
        <v>9.5399999999999991</v>
      </c>
      <c r="P708">
        <v>17447</v>
      </c>
      <c r="Q708">
        <v>99</v>
      </c>
      <c r="R708">
        <v>10578.42</v>
      </c>
      <c r="S708">
        <v>10578.42</v>
      </c>
      <c r="T708">
        <v>6.65</v>
      </c>
    </row>
    <row r="709" spans="1:20">
      <c r="A709" t="s">
        <v>55</v>
      </c>
      <c r="B709" t="s">
        <v>45</v>
      </c>
      <c r="C709" t="s">
        <v>56</v>
      </c>
      <c r="D709">
        <v>2011</v>
      </c>
      <c r="E709">
        <v>19</v>
      </c>
      <c r="F709">
        <v>4.8896649999999999</v>
      </c>
      <c r="G709">
        <v>4.8896649999999999</v>
      </c>
      <c r="H709">
        <v>75.5886</v>
      </c>
      <c r="I709">
        <v>0.31683869999999997</v>
      </c>
      <c r="J709">
        <v>-0.51112959999999996</v>
      </c>
      <c r="K709">
        <v>-0.2712348</v>
      </c>
      <c r="L709">
        <v>-0.10508439999999999</v>
      </c>
      <c r="M709">
        <v>6.1066000000000002E-2</v>
      </c>
      <c r="N709">
        <v>0.30096070000000003</v>
      </c>
      <c r="O709">
        <v>10</v>
      </c>
      <c r="P709">
        <v>31069</v>
      </c>
      <c r="Q709">
        <v>99</v>
      </c>
      <c r="R709">
        <v>15191.7</v>
      </c>
      <c r="S709">
        <v>15191.7</v>
      </c>
      <c r="T709">
        <v>6.17</v>
      </c>
    </row>
    <row r="710" spans="1:20">
      <c r="A710" t="s">
        <v>53</v>
      </c>
      <c r="B710" t="s">
        <v>45</v>
      </c>
      <c r="C710" t="s">
        <v>56</v>
      </c>
      <c r="D710">
        <v>2011</v>
      </c>
      <c r="E710">
        <v>20</v>
      </c>
      <c r="F710">
        <v>3.9233030000000002</v>
      </c>
      <c r="G710">
        <v>3.9233030000000002</v>
      </c>
      <c r="H710">
        <v>71.268500000000003</v>
      </c>
      <c r="I710">
        <v>5.06997E-2</v>
      </c>
      <c r="J710">
        <v>-0.14379919999999999</v>
      </c>
      <c r="K710">
        <v>-0.1054119</v>
      </c>
      <c r="L710">
        <v>-7.8825000000000006E-2</v>
      </c>
      <c r="M710">
        <v>-5.2238100000000003E-2</v>
      </c>
      <c r="N710">
        <v>-1.38508E-2</v>
      </c>
      <c r="O710">
        <v>9.83</v>
      </c>
      <c r="P710">
        <v>48516</v>
      </c>
      <c r="Q710">
        <v>99</v>
      </c>
      <c r="R710">
        <v>19363.48</v>
      </c>
      <c r="S710">
        <v>19363.48</v>
      </c>
      <c r="T710">
        <v>6.34</v>
      </c>
    </row>
    <row r="711" spans="1:20">
      <c r="A711" t="s">
        <v>54</v>
      </c>
      <c r="B711" t="s">
        <v>45</v>
      </c>
      <c r="C711" t="s">
        <v>56</v>
      </c>
      <c r="D711">
        <v>2011</v>
      </c>
      <c r="E711">
        <v>20</v>
      </c>
      <c r="F711">
        <v>4.2096070000000001</v>
      </c>
      <c r="G711">
        <v>4.2096070000000001</v>
      </c>
      <c r="H711">
        <v>70.656800000000004</v>
      </c>
      <c r="I711">
        <v>8.3537100000000003E-2</v>
      </c>
      <c r="J711">
        <v>-0.12625710000000001</v>
      </c>
      <c r="K711">
        <v>-6.3006999999999994E-2</v>
      </c>
      <c r="L711">
        <v>-1.9200100000000001E-2</v>
      </c>
      <c r="M711">
        <v>2.4606800000000002E-2</v>
      </c>
      <c r="N711">
        <v>8.7857000000000005E-2</v>
      </c>
      <c r="O711">
        <v>9.5399999999999991</v>
      </c>
      <c r="P711">
        <v>17447</v>
      </c>
      <c r="Q711">
        <v>99</v>
      </c>
      <c r="R711">
        <v>7698.6379999999999</v>
      </c>
      <c r="S711">
        <v>7698.6379999999999</v>
      </c>
      <c r="T711">
        <v>6.65</v>
      </c>
    </row>
    <row r="712" spans="1:20">
      <c r="A712" t="s">
        <v>55</v>
      </c>
      <c r="B712" t="s">
        <v>45</v>
      </c>
      <c r="C712" t="s">
        <v>56</v>
      </c>
      <c r="D712">
        <v>2011</v>
      </c>
      <c r="E712">
        <v>20</v>
      </c>
      <c r="F712">
        <v>3.7151610000000002</v>
      </c>
      <c r="G712">
        <v>3.7151610000000002</v>
      </c>
      <c r="H712">
        <v>71.629000000000005</v>
      </c>
      <c r="I712">
        <v>6.3790299999999994E-2</v>
      </c>
      <c r="J712">
        <v>-0.19572320000000001</v>
      </c>
      <c r="K712">
        <v>-0.14742430000000001</v>
      </c>
      <c r="L712">
        <v>-0.1139727</v>
      </c>
      <c r="M712">
        <v>-8.0520999999999995E-2</v>
      </c>
      <c r="N712">
        <v>-3.2222099999999997E-2</v>
      </c>
      <c r="O712">
        <v>10</v>
      </c>
      <c r="P712">
        <v>31069</v>
      </c>
      <c r="Q712">
        <v>99</v>
      </c>
      <c r="R712">
        <v>11542.63</v>
      </c>
      <c r="S712">
        <v>11542.63</v>
      </c>
      <c r="T712">
        <v>6.17</v>
      </c>
    </row>
    <row r="713" spans="1:20">
      <c r="A713" t="s">
        <v>53</v>
      </c>
      <c r="B713" t="s">
        <v>45</v>
      </c>
      <c r="C713" t="s">
        <v>56</v>
      </c>
      <c r="D713">
        <v>2011</v>
      </c>
      <c r="E713">
        <v>21</v>
      </c>
      <c r="F713">
        <v>3.2934519999999998</v>
      </c>
      <c r="G713">
        <v>3.2934519999999998</v>
      </c>
      <c r="H713">
        <v>69.873800000000003</v>
      </c>
      <c r="I713">
        <v>4.1200399999999998E-2</v>
      </c>
      <c r="J713">
        <v>-5.2800399999999997E-2</v>
      </c>
      <c r="K713">
        <v>-2.16055E-2</v>
      </c>
      <c r="L713">
        <v>0</v>
      </c>
      <c r="M713">
        <v>2.16055E-2</v>
      </c>
      <c r="N713">
        <v>5.2800399999999997E-2</v>
      </c>
      <c r="O713">
        <v>9.83</v>
      </c>
      <c r="P713">
        <v>48516</v>
      </c>
      <c r="Q713">
        <v>99</v>
      </c>
      <c r="R713">
        <v>16254.84</v>
      </c>
      <c r="S713">
        <v>16254.84</v>
      </c>
      <c r="T713">
        <v>6.34</v>
      </c>
    </row>
    <row r="714" spans="1:20">
      <c r="A714" t="s">
        <v>54</v>
      </c>
      <c r="B714" t="s">
        <v>45</v>
      </c>
      <c r="C714" t="s">
        <v>56</v>
      </c>
      <c r="D714">
        <v>2011</v>
      </c>
      <c r="E714">
        <v>21</v>
      </c>
      <c r="F714">
        <v>3.4644599999999999</v>
      </c>
      <c r="G714">
        <v>3.4644599999999999</v>
      </c>
      <c r="H714">
        <v>69.136499999999998</v>
      </c>
      <c r="I714">
        <v>7.1010199999999996E-2</v>
      </c>
      <c r="J714">
        <v>-9.1003200000000006E-2</v>
      </c>
      <c r="K714">
        <v>-3.7237800000000001E-2</v>
      </c>
      <c r="L714">
        <v>0</v>
      </c>
      <c r="M714">
        <v>3.7237800000000001E-2</v>
      </c>
      <c r="N714">
        <v>9.1003200000000006E-2</v>
      </c>
      <c r="O714">
        <v>9.5399999999999991</v>
      </c>
      <c r="P714">
        <v>17447</v>
      </c>
      <c r="Q714">
        <v>99</v>
      </c>
      <c r="R714">
        <v>6335.8950000000004</v>
      </c>
      <c r="S714">
        <v>6335.8950000000004</v>
      </c>
      <c r="T714">
        <v>6.65</v>
      </c>
    </row>
    <row r="715" spans="1:20">
      <c r="A715" t="s">
        <v>55</v>
      </c>
      <c r="B715" t="s">
        <v>45</v>
      </c>
      <c r="C715" t="s">
        <v>56</v>
      </c>
      <c r="D715">
        <v>2011</v>
      </c>
      <c r="E715">
        <v>21</v>
      </c>
      <c r="F715">
        <v>3.1648969999999998</v>
      </c>
      <c r="G715">
        <v>3.1648969999999998</v>
      </c>
      <c r="H715">
        <v>70.308499999999995</v>
      </c>
      <c r="I715">
        <v>5.03626E-2</v>
      </c>
      <c r="J715">
        <v>-6.4542299999999997E-2</v>
      </c>
      <c r="K715">
        <v>-2.6410200000000002E-2</v>
      </c>
      <c r="L715">
        <v>0</v>
      </c>
      <c r="M715">
        <v>2.6410200000000002E-2</v>
      </c>
      <c r="N715">
        <v>6.4542299999999997E-2</v>
      </c>
      <c r="O715">
        <v>10</v>
      </c>
      <c r="P715">
        <v>31069</v>
      </c>
      <c r="Q715">
        <v>99</v>
      </c>
      <c r="R715">
        <v>9833.02</v>
      </c>
      <c r="S715">
        <v>9833.02</v>
      </c>
      <c r="T715">
        <v>6.17</v>
      </c>
    </row>
    <row r="716" spans="1:20">
      <c r="A716" t="s">
        <v>53</v>
      </c>
      <c r="B716" t="s">
        <v>45</v>
      </c>
      <c r="C716" t="s">
        <v>56</v>
      </c>
      <c r="D716">
        <v>2011</v>
      </c>
      <c r="E716">
        <v>22</v>
      </c>
      <c r="F716">
        <v>3.0662020000000001</v>
      </c>
      <c r="G716">
        <v>3.0662020000000001</v>
      </c>
      <c r="H716">
        <v>67.855400000000003</v>
      </c>
      <c r="I716">
        <v>4.3749900000000001E-2</v>
      </c>
      <c r="J716">
        <v>-5.6067699999999998E-2</v>
      </c>
      <c r="K716">
        <v>-2.2942500000000001E-2</v>
      </c>
      <c r="L716">
        <v>0</v>
      </c>
      <c r="M716">
        <v>2.2942500000000001E-2</v>
      </c>
      <c r="N716">
        <v>5.6067699999999998E-2</v>
      </c>
      <c r="O716">
        <v>9.83</v>
      </c>
      <c r="P716">
        <v>48516</v>
      </c>
      <c r="Q716">
        <v>99</v>
      </c>
      <c r="R716">
        <v>15133.25</v>
      </c>
      <c r="S716">
        <v>15133.25</v>
      </c>
      <c r="T716">
        <v>6.34</v>
      </c>
    </row>
    <row r="717" spans="1:20">
      <c r="A717" t="s">
        <v>54</v>
      </c>
      <c r="B717" t="s">
        <v>45</v>
      </c>
      <c r="C717" t="s">
        <v>56</v>
      </c>
      <c r="D717">
        <v>2011</v>
      </c>
      <c r="E717">
        <v>22</v>
      </c>
      <c r="F717">
        <v>3.2642639999999998</v>
      </c>
      <c r="G717">
        <v>3.2642639999999998</v>
      </c>
      <c r="H717">
        <v>67.115200000000002</v>
      </c>
      <c r="I717">
        <v>6.8823300000000004E-2</v>
      </c>
      <c r="J717">
        <v>-8.8200600000000004E-2</v>
      </c>
      <c r="K717">
        <v>-3.6090999999999998E-2</v>
      </c>
      <c r="L717">
        <v>0</v>
      </c>
      <c r="M717">
        <v>3.6090999999999998E-2</v>
      </c>
      <c r="N717">
        <v>8.8200600000000004E-2</v>
      </c>
      <c r="O717">
        <v>9.5399999999999991</v>
      </c>
      <c r="P717">
        <v>17447</v>
      </c>
      <c r="Q717">
        <v>99</v>
      </c>
      <c r="R717">
        <v>5969.7709999999997</v>
      </c>
      <c r="S717">
        <v>5969.7709999999997</v>
      </c>
      <c r="T717">
        <v>6.65</v>
      </c>
    </row>
    <row r="718" spans="1:20">
      <c r="A718" t="s">
        <v>55</v>
      </c>
      <c r="B718" t="s">
        <v>45</v>
      </c>
      <c r="C718" t="s">
        <v>56</v>
      </c>
      <c r="D718">
        <v>2011</v>
      </c>
      <c r="E718">
        <v>22</v>
      </c>
      <c r="F718">
        <v>2.920642</v>
      </c>
      <c r="G718">
        <v>2.920642</v>
      </c>
      <c r="H718">
        <v>68.291799999999995</v>
      </c>
      <c r="I718">
        <v>5.6478500000000001E-2</v>
      </c>
      <c r="J718">
        <v>-7.2380200000000006E-2</v>
      </c>
      <c r="K718">
        <v>-2.9617399999999999E-2</v>
      </c>
      <c r="L718">
        <v>0</v>
      </c>
      <c r="M718">
        <v>2.9617399999999999E-2</v>
      </c>
      <c r="N718">
        <v>7.2380200000000006E-2</v>
      </c>
      <c r="O718">
        <v>10</v>
      </c>
      <c r="P718">
        <v>31069</v>
      </c>
      <c r="Q718">
        <v>99</v>
      </c>
      <c r="R718">
        <v>9074.1440000000002</v>
      </c>
      <c r="S718">
        <v>9074.1440000000002</v>
      </c>
      <c r="T718">
        <v>6.17</v>
      </c>
    </row>
    <row r="719" spans="1:20">
      <c r="A719" t="s">
        <v>53</v>
      </c>
      <c r="B719" t="s">
        <v>45</v>
      </c>
      <c r="C719" t="s">
        <v>56</v>
      </c>
      <c r="D719">
        <v>2011</v>
      </c>
      <c r="E719">
        <v>23</v>
      </c>
      <c r="F719">
        <v>2.6123720000000001</v>
      </c>
      <c r="G719">
        <v>2.6123720000000001</v>
      </c>
      <c r="H719">
        <v>65.483699999999999</v>
      </c>
      <c r="I719">
        <v>3.5731499999999999E-2</v>
      </c>
      <c r="J719">
        <v>-4.5791699999999998E-2</v>
      </c>
      <c r="K719">
        <v>-1.87376E-2</v>
      </c>
      <c r="L719">
        <v>0</v>
      </c>
      <c r="M719">
        <v>1.87376E-2</v>
      </c>
      <c r="N719">
        <v>4.5791699999999998E-2</v>
      </c>
      <c r="O719">
        <v>9.83</v>
      </c>
      <c r="P719">
        <v>48516</v>
      </c>
      <c r="Q719">
        <v>99</v>
      </c>
      <c r="R719">
        <v>12893.37</v>
      </c>
      <c r="S719">
        <v>12893.37</v>
      </c>
      <c r="T719">
        <v>6.34</v>
      </c>
    </row>
    <row r="720" spans="1:20">
      <c r="A720" t="s">
        <v>54</v>
      </c>
      <c r="B720" t="s">
        <v>45</v>
      </c>
      <c r="C720" t="s">
        <v>56</v>
      </c>
      <c r="D720">
        <v>2011</v>
      </c>
      <c r="E720">
        <v>23</v>
      </c>
      <c r="F720">
        <v>2.6891069999999999</v>
      </c>
      <c r="G720">
        <v>2.6891069999999999</v>
      </c>
      <c r="H720">
        <v>64.9298</v>
      </c>
      <c r="I720">
        <v>6.2524200000000002E-2</v>
      </c>
      <c r="J720">
        <v>-8.0128000000000005E-2</v>
      </c>
      <c r="K720">
        <v>-3.2787700000000003E-2</v>
      </c>
      <c r="L720">
        <v>0</v>
      </c>
      <c r="M720">
        <v>3.2787700000000003E-2</v>
      </c>
      <c r="N720">
        <v>8.0128000000000005E-2</v>
      </c>
      <c r="O720">
        <v>9.5399999999999991</v>
      </c>
      <c r="P720">
        <v>17447</v>
      </c>
      <c r="Q720">
        <v>99</v>
      </c>
      <c r="R720">
        <v>4917.9080000000004</v>
      </c>
      <c r="S720">
        <v>4917.9080000000004</v>
      </c>
      <c r="T720">
        <v>6.65</v>
      </c>
    </row>
    <row r="721" spans="1:20">
      <c r="A721" t="s">
        <v>55</v>
      </c>
      <c r="B721" t="s">
        <v>45</v>
      </c>
      <c r="C721" t="s">
        <v>56</v>
      </c>
      <c r="D721">
        <v>2011</v>
      </c>
      <c r="E721">
        <v>23</v>
      </c>
      <c r="F721">
        <v>2.5496349999999999</v>
      </c>
      <c r="G721">
        <v>2.5496349999999999</v>
      </c>
      <c r="H721">
        <v>65.810199999999995</v>
      </c>
      <c r="I721">
        <v>4.3210999999999999E-2</v>
      </c>
      <c r="J721">
        <v>-5.5377099999999999E-2</v>
      </c>
      <c r="K721">
        <v>-2.26599E-2</v>
      </c>
      <c r="L721">
        <v>0</v>
      </c>
      <c r="M721">
        <v>2.26599E-2</v>
      </c>
      <c r="N721">
        <v>5.5377099999999999E-2</v>
      </c>
      <c r="O721">
        <v>10</v>
      </c>
      <c r="P721">
        <v>31069</v>
      </c>
      <c r="Q721">
        <v>99</v>
      </c>
      <c r="R721">
        <v>7921.4610000000002</v>
      </c>
      <c r="S721">
        <v>7921.4610000000002</v>
      </c>
      <c r="T721">
        <v>6.17</v>
      </c>
    </row>
    <row r="722" spans="1:20">
      <c r="A722" t="s">
        <v>53</v>
      </c>
      <c r="B722" t="s">
        <v>45</v>
      </c>
      <c r="C722" t="s">
        <v>56</v>
      </c>
      <c r="D722">
        <v>2011</v>
      </c>
      <c r="E722">
        <v>24</v>
      </c>
      <c r="F722">
        <v>2.3812229999999999</v>
      </c>
      <c r="G722">
        <v>2.3812229999999999</v>
      </c>
      <c r="H722">
        <v>63.985300000000002</v>
      </c>
      <c r="I722">
        <v>3.5078199999999997E-2</v>
      </c>
      <c r="J722">
        <v>-4.4954599999999997E-2</v>
      </c>
      <c r="K722">
        <v>-1.8395000000000002E-2</v>
      </c>
      <c r="L722">
        <v>0</v>
      </c>
      <c r="M722">
        <v>1.8395000000000002E-2</v>
      </c>
      <c r="N722">
        <v>4.4954599999999997E-2</v>
      </c>
      <c r="O722">
        <v>9.83</v>
      </c>
      <c r="P722">
        <v>48516</v>
      </c>
      <c r="Q722">
        <v>99</v>
      </c>
      <c r="R722">
        <v>11752.54</v>
      </c>
      <c r="S722">
        <v>11752.54</v>
      </c>
      <c r="T722">
        <v>6.34</v>
      </c>
    </row>
    <row r="723" spans="1:20">
      <c r="A723" t="s">
        <v>54</v>
      </c>
      <c r="B723" t="s">
        <v>45</v>
      </c>
      <c r="C723" t="s">
        <v>56</v>
      </c>
      <c r="D723">
        <v>2011</v>
      </c>
      <c r="E723">
        <v>24</v>
      </c>
      <c r="F723">
        <v>2.4502540000000002</v>
      </c>
      <c r="G723">
        <v>2.4502540000000002</v>
      </c>
      <c r="H723">
        <v>63.374499999999998</v>
      </c>
      <c r="I723">
        <v>6.1899599999999999E-2</v>
      </c>
      <c r="J723">
        <v>-7.9327499999999995E-2</v>
      </c>
      <c r="K723">
        <v>-3.2460200000000002E-2</v>
      </c>
      <c r="L723">
        <v>0</v>
      </c>
      <c r="M723">
        <v>3.2460200000000002E-2</v>
      </c>
      <c r="N723">
        <v>7.9327499999999995E-2</v>
      </c>
      <c r="O723">
        <v>9.5399999999999991</v>
      </c>
      <c r="P723">
        <v>17447</v>
      </c>
      <c r="Q723">
        <v>99</v>
      </c>
      <c r="R723">
        <v>4481.0879999999997</v>
      </c>
      <c r="S723">
        <v>4481.0879999999997</v>
      </c>
      <c r="T723">
        <v>6.65</v>
      </c>
    </row>
    <row r="724" spans="1:20">
      <c r="A724" t="s">
        <v>55</v>
      </c>
      <c r="B724" t="s">
        <v>45</v>
      </c>
      <c r="C724" t="s">
        <v>56</v>
      </c>
      <c r="D724">
        <v>2011</v>
      </c>
      <c r="E724">
        <v>24</v>
      </c>
      <c r="F724">
        <v>2.324646</v>
      </c>
      <c r="G724">
        <v>2.324646</v>
      </c>
      <c r="H724">
        <v>64.345299999999995</v>
      </c>
      <c r="I724">
        <v>4.2158500000000002E-2</v>
      </c>
      <c r="J724">
        <v>-5.4028199999999998E-2</v>
      </c>
      <c r="K724">
        <v>-2.21079E-2</v>
      </c>
      <c r="L724">
        <v>0</v>
      </c>
      <c r="M724">
        <v>2.21079E-2</v>
      </c>
      <c r="N724">
        <v>5.4028199999999998E-2</v>
      </c>
      <c r="O724">
        <v>10</v>
      </c>
      <c r="P724">
        <v>31069</v>
      </c>
      <c r="Q724">
        <v>99</v>
      </c>
      <c r="R724">
        <v>7222.442</v>
      </c>
      <c r="S724">
        <v>7222.442</v>
      </c>
      <c r="T724">
        <v>6.17</v>
      </c>
    </row>
    <row r="725" spans="1:20">
      <c r="A725" t="s">
        <v>53</v>
      </c>
      <c r="B725" t="s">
        <v>46</v>
      </c>
      <c r="C725" t="s">
        <v>56</v>
      </c>
      <c r="D725">
        <v>2011</v>
      </c>
      <c r="E725">
        <v>1</v>
      </c>
      <c r="F725">
        <v>2.2592699999999999</v>
      </c>
      <c r="G725">
        <v>2.2592699999999999</v>
      </c>
      <c r="H725">
        <v>64.804500000000004</v>
      </c>
      <c r="I725">
        <v>7.0403900000000005E-2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9.83</v>
      </c>
      <c r="P725">
        <v>48516</v>
      </c>
      <c r="Q725">
        <v>99</v>
      </c>
      <c r="R725">
        <v>11150.64</v>
      </c>
      <c r="S725">
        <v>11150.64</v>
      </c>
      <c r="T725">
        <v>6.34</v>
      </c>
    </row>
    <row r="726" spans="1:20">
      <c r="A726" t="s">
        <v>54</v>
      </c>
      <c r="B726" t="s">
        <v>46</v>
      </c>
      <c r="C726" t="s">
        <v>56</v>
      </c>
      <c r="D726">
        <v>2011</v>
      </c>
      <c r="E726">
        <v>1</v>
      </c>
      <c r="F726">
        <v>2.1167859999999998</v>
      </c>
      <c r="G726">
        <v>2.1167859999999998</v>
      </c>
      <c r="H726">
        <v>64.447699999999998</v>
      </c>
      <c r="I726">
        <v>6.6464300000000004E-2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9.5399999999999991</v>
      </c>
      <c r="P726">
        <v>17447</v>
      </c>
      <c r="Q726">
        <v>99</v>
      </c>
      <c r="R726">
        <v>3871.2330000000002</v>
      </c>
      <c r="S726">
        <v>3871.2330000000002</v>
      </c>
      <c r="T726">
        <v>6.65</v>
      </c>
    </row>
    <row r="727" spans="1:20">
      <c r="A727" t="s">
        <v>55</v>
      </c>
      <c r="B727" t="s">
        <v>46</v>
      </c>
      <c r="C727" t="s">
        <v>56</v>
      </c>
      <c r="D727">
        <v>2011</v>
      </c>
      <c r="E727">
        <v>1</v>
      </c>
      <c r="F727">
        <v>2.3440989999999999</v>
      </c>
      <c r="G727">
        <v>2.3440989999999999</v>
      </c>
      <c r="H727">
        <v>65.014799999999994</v>
      </c>
      <c r="I727">
        <v>0.10482279999999999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10</v>
      </c>
      <c r="P727">
        <v>31069</v>
      </c>
      <c r="Q727">
        <v>99</v>
      </c>
      <c r="R727">
        <v>7282.8819999999996</v>
      </c>
      <c r="S727">
        <v>7282.8819999999996</v>
      </c>
      <c r="T727">
        <v>6.17</v>
      </c>
    </row>
    <row r="728" spans="1:20">
      <c r="A728" t="s">
        <v>53</v>
      </c>
      <c r="B728" t="s">
        <v>46</v>
      </c>
      <c r="C728" t="s">
        <v>56</v>
      </c>
      <c r="D728">
        <v>2011</v>
      </c>
      <c r="E728">
        <v>2</v>
      </c>
      <c r="F728">
        <v>2.21428</v>
      </c>
      <c r="G728">
        <v>2.21428</v>
      </c>
      <c r="H728">
        <v>63.635399999999997</v>
      </c>
      <c r="I728">
        <v>7.3846700000000001E-2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9.83</v>
      </c>
      <c r="P728">
        <v>48516</v>
      </c>
      <c r="Q728">
        <v>99</v>
      </c>
      <c r="R728">
        <v>10928.59</v>
      </c>
      <c r="S728">
        <v>10928.59</v>
      </c>
      <c r="T728">
        <v>6.34</v>
      </c>
    </row>
    <row r="729" spans="1:20">
      <c r="A729" t="s">
        <v>54</v>
      </c>
      <c r="B729" t="s">
        <v>46</v>
      </c>
      <c r="C729" t="s">
        <v>56</v>
      </c>
      <c r="D729">
        <v>2011</v>
      </c>
      <c r="E729">
        <v>2</v>
      </c>
      <c r="F729">
        <v>2.0602870000000002</v>
      </c>
      <c r="G729">
        <v>2.0602870000000002</v>
      </c>
      <c r="H729">
        <v>63.2014</v>
      </c>
      <c r="I729">
        <v>7.5157199999999993E-2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9.5399999999999991</v>
      </c>
      <c r="P729">
        <v>17447</v>
      </c>
      <c r="Q729">
        <v>99</v>
      </c>
      <c r="R729">
        <v>3767.9059999999999</v>
      </c>
      <c r="S729">
        <v>3767.9059999999999</v>
      </c>
      <c r="T729">
        <v>6.65</v>
      </c>
    </row>
    <row r="730" spans="1:20">
      <c r="A730" t="s">
        <v>55</v>
      </c>
      <c r="B730" t="s">
        <v>46</v>
      </c>
      <c r="C730" t="s">
        <v>56</v>
      </c>
      <c r="D730">
        <v>2011</v>
      </c>
      <c r="E730">
        <v>2</v>
      </c>
      <c r="F730">
        <v>2.3069739999999999</v>
      </c>
      <c r="G730">
        <v>2.3069739999999999</v>
      </c>
      <c r="H730">
        <v>63.891199999999998</v>
      </c>
      <c r="I730">
        <v>0.1086955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10</v>
      </c>
      <c r="P730">
        <v>31069</v>
      </c>
      <c r="Q730">
        <v>99</v>
      </c>
      <c r="R730">
        <v>7167.5370000000003</v>
      </c>
      <c r="S730">
        <v>7167.5370000000003</v>
      </c>
      <c r="T730">
        <v>6.17</v>
      </c>
    </row>
    <row r="731" spans="1:20">
      <c r="A731" t="s">
        <v>53</v>
      </c>
      <c r="B731" t="s">
        <v>46</v>
      </c>
      <c r="C731" t="s">
        <v>56</v>
      </c>
      <c r="D731">
        <v>2011</v>
      </c>
      <c r="E731">
        <v>3</v>
      </c>
      <c r="F731">
        <v>2.0663490000000002</v>
      </c>
      <c r="G731">
        <v>2.0663490000000002</v>
      </c>
      <c r="H731">
        <v>63.0501</v>
      </c>
      <c r="I731">
        <v>6.8103300000000005E-2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9.83</v>
      </c>
      <c r="P731">
        <v>48516</v>
      </c>
      <c r="Q731">
        <v>99</v>
      </c>
      <c r="R731">
        <v>10198.469999999999</v>
      </c>
      <c r="S731">
        <v>10198.469999999999</v>
      </c>
      <c r="T731">
        <v>6.34</v>
      </c>
    </row>
    <row r="732" spans="1:20">
      <c r="A732" t="s">
        <v>54</v>
      </c>
      <c r="B732" t="s">
        <v>46</v>
      </c>
      <c r="C732" t="s">
        <v>56</v>
      </c>
      <c r="D732">
        <v>2011</v>
      </c>
      <c r="E732">
        <v>3</v>
      </c>
      <c r="F732">
        <v>1.9557500000000001</v>
      </c>
      <c r="G732">
        <v>1.9557500000000001</v>
      </c>
      <c r="H732">
        <v>62.563699999999997</v>
      </c>
      <c r="I732">
        <v>7.4657699999999994E-2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9.5399999999999991</v>
      </c>
      <c r="P732">
        <v>17447</v>
      </c>
      <c r="Q732">
        <v>99</v>
      </c>
      <c r="R732">
        <v>3576.7260000000001</v>
      </c>
      <c r="S732">
        <v>3576.7260000000001</v>
      </c>
      <c r="T732">
        <v>6.65</v>
      </c>
    </row>
    <row r="733" spans="1:20">
      <c r="A733" t="s">
        <v>55</v>
      </c>
      <c r="B733" t="s">
        <v>46</v>
      </c>
      <c r="C733" t="s">
        <v>56</v>
      </c>
      <c r="D733">
        <v>2011</v>
      </c>
      <c r="E733">
        <v>3</v>
      </c>
      <c r="F733">
        <v>2.1308020000000001</v>
      </c>
      <c r="G733">
        <v>2.1308020000000001</v>
      </c>
      <c r="H733">
        <v>63.336799999999997</v>
      </c>
      <c r="I733">
        <v>9.8898899999999998E-2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10</v>
      </c>
      <c r="P733">
        <v>31069</v>
      </c>
      <c r="Q733">
        <v>99</v>
      </c>
      <c r="R733">
        <v>6620.1880000000001</v>
      </c>
      <c r="S733">
        <v>6620.1880000000001</v>
      </c>
      <c r="T733">
        <v>6.17</v>
      </c>
    </row>
    <row r="734" spans="1:20">
      <c r="A734" t="s">
        <v>53</v>
      </c>
      <c r="B734" t="s">
        <v>46</v>
      </c>
      <c r="C734" t="s">
        <v>56</v>
      </c>
      <c r="D734">
        <v>2011</v>
      </c>
      <c r="E734">
        <v>4</v>
      </c>
      <c r="F734">
        <v>2.0181990000000001</v>
      </c>
      <c r="G734">
        <v>2.0181990000000001</v>
      </c>
      <c r="H734">
        <v>62.377099999999999</v>
      </c>
      <c r="I734">
        <v>3.7867499999999998E-2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9.83</v>
      </c>
      <c r="P734">
        <v>48516</v>
      </c>
      <c r="Q734">
        <v>99</v>
      </c>
      <c r="R734">
        <v>9960.8269999999993</v>
      </c>
      <c r="S734">
        <v>9960.8269999999993</v>
      </c>
      <c r="T734">
        <v>6.34</v>
      </c>
    </row>
    <row r="735" spans="1:20">
      <c r="A735" t="s">
        <v>54</v>
      </c>
      <c r="B735" t="s">
        <v>46</v>
      </c>
      <c r="C735" t="s">
        <v>56</v>
      </c>
      <c r="D735">
        <v>2011</v>
      </c>
      <c r="E735">
        <v>4</v>
      </c>
      <c r="F735">
        <v>1.9102490000000001</v>
      </c>
      <c r="G735">
        <v>1.9102490000000001</v>
      </c>
      <c r="H735">
        <v>61.9176</v>
      </c>
      <c r="I735">
        <v>7.4859599999999998E-2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9.5399999999999991</v>
      </c>
      <c r="P735">
        <v>17447</v>
      </c>
      <c r="Q735">
        <v>99</v>
      </c>
      <c r="R735">
        <v>3493.5129999999999</v>
      </c>
      <c r="S735">
        <v>3493.5129999999999</v>
      </c>
      <c r="T735">
        <v>6.65</v>
      </c>
    </row>
    <row r="736" spans="1:20">
      <c r="A736" t="s">
        <v>55</v>
      </c>
      <c r="B736" t="s">
        <v>46</v>
      </c>
      <c r="C736" t="s">
        <v>56</v>
      </c>
      <c r="D736">
        <v>2011</v>
      </c>
      <c r="E736">
        <v>4</v>
      </c>
      <c r="F736">
        <v>2.081102</v>
      </c>
      <c r="G736">
        <v>2.081102</v>
      </c>
      <c r="H736">
        <v>62.6479</v>
      </c>
      <c r="I736">
        <v>4.0932799999999998E-2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10</v>
      </c>
      <c r="P736">
        <v>31069</v>
      </c>
      <c r="Q736">
        <v>99</v>
      </c>
      <c r="R736">
        <v>6465.777</v>
      </c>
      <c r="S736">
        <v>6465.777</v>
      </c>
      <c r="T736">
        <v>6.17</v>
      </c>
    </row>
    <row r="737" spans="1:20">
      <c r="A737" t="s">
        <v>53</v>
      </c>
      <c r="B737" t="s">
        <v>46</v>
      </c>
      <c r="C737" t="s">
        <v>56</v>
      </c>
      <c r="D737">
        <v>2011</v>
      </c>
      <c r="E737">
        <v>5</v>
      </c>
      <c r="F737">
        <v>1.986721</v>
      </c>
      <c r="G737">
        <v>1.986721</v>
      </c>
      <c r="H737">
        <v>62.069000000000003</v>
      </c>
      <c r="I737">
        <v>6.54695E-2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9.83</v>
      </c>
      <c r="P737">
        <v>48516</v>
      </c>
      <c r="Q737">
        <v>99</v>
      </c>
      <c r="R737">
        <v>9805.4670000000006</v>
      </c>
      <c r="S737">
        <v>9805.4670000000006</v>
      </c>
      <c r="T737">
        <v>6.34</v>
      </c>
    </row>
    <row r="738" spans="1:20">
      <c r="A738" t="s">
        <v>54</v>
      </c>
      <c r="B738" t="s">
        <v>46</v>
      </c>
      <c r="C738" t="s">
        <v>56</v>
      </c>
      <c r="D738">
        <v>2011</v>
      </c>
      <c r="E738">
        <v>5</v>
      </c>
      <c r="F738">
        <v>1.974647</v>
      </c>
      <c r="G738">
        <v>1.974647</v>
      </c>
      <c r="H738">
        <v>61.617800000000003</v>
      </c>
      <c r="I738">
        <v>5.4260999999999997E-2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9.5399999999999991</v>
      </c>
      <c r="P738">
        <v>17447</v>
      </c>
      <c r="Q738">
        <v>99</v>
      </c>
      <c r="R738">
        <v>3611.2849999999999</v>
      </c>
      <c r="S738">
        <v>3611.2849999999999</v>
      </c>
      <c r="T738">
        <v>6.65</v>
      </c>
    </row>
    <row r="739" spans="1:20">
      <c r="A739" t="s">
        <v>55</v>
      </c>
      <c r="B739" t="s">
        <v>46</v>
      </c>
      <c r="C739" t="s">
        <v>56</v>
      </c>
      <c r="D739">
        <v>2011</v>
      </c>
      <c r="E739">
        <v>5</v>
      </c>
      <c r="F739">
        <v>1.985914</v>
      </c>
      <c r="G739">
        <v>1.985914</v>
      </c>
      <c r="H739">
        <v>62.335000000000001</v>
      </c>
      <c r="I739">
        <v>9.9024699999999993E-2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10</v>
      </c>
      <c r="P739">
        <v>31069</v>
      </c>
      <c r="Q739">
        <v>99</v>
      </c>
      <c r="R739">
        <v>6170.0349999999999</v>
      </c>
      <c r="S739">
        <v>6170.0349999999999</v>
      </c>
      <c r="T739">
        <v>6.17</v>
      </c>
    </row>
    <row r="740" spans="1:20">
      <c r="A740" t="s">
        <v>53</v>
      </c>
      <c r="B740" t="s">
        <v>46</v>
      </c>
      <c r="C740" t="s">
        <v>56</v>
      </c>
      <c r="D740">
        <v>2011</v>
      </c>
      <c r="E740">
        <v>6</v>
      </c>
      <c r="F740">
        <v>2.0845280000000002</v>
      </c>
      <c r="G740">
        <v>2.0845280000000002</v>
      </c>
      <c r="H740">
        <v>61.6721</v>
      </c>
      <c r="I740">
        <v>6.5371499999999999E-2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9.83</v>
      </c>
      <c r="P740">
        <v>48516</v>
      </c>
      <c r="Q740">
        <v>99</v>
      </c>
      <c r="R740">
        <v>10288.200000000001</v>
      </c>
      <c r="S740">
        <v>10288.200000000001</v>
      </c>
      <c r="T740">
        <v>6.34</v>
      </c>
    </row>
    <row r="741" spans="1:20">
      <c r="A741" t="s">
        <v>54</v>
      </c>
      <c r="B741" t="s">
        <v>46</v>
      </c>
      <c r="C741" t="s">
        <v>56</v>
      </c>
      <c r="D741">
        <v>2011</v>
      </c>
      <c r="E741">
        <v>6</v>
      </c>
      <c r="F741">
        <v>2.0831149999999998</v>
      </c>
      <c r="G741">
        <v>2.0831149999999998</v>
      </c>
      <c r="H741">
        <v>61.145699999999998</v>
      </c>
      <c r="I741">
        <v>5.4267599999999999E-2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9.5399999999999991</v>
      </c>
      <c r="P741">
        <v>17447</v>
      </c>
      <c r="Q741">
        <v>99</v>
      </c>
      <c r="R741">
        <v>3809.654</v>
      </c>
      <c r="S741">
        <v>3809.654</v>
      </c>
      <c r="T741">
        <v>6.65</v>
      </c>
    </row>
    <row r="742" spans="1:20">
      <c r="A742" t="s">
        <v>55</v>
      </c>
      <c r="B742" t="s">
        <v>46</v>
      </c>
      <c r="C742" t="s">
        <v>56</v>
      </c>
      <c r="D742">
        <v>2011</v>
      </c>
      <c r="E742">
        <v>6</v>
      </c>
      <c r="F742">
        <v>2.0761859999999999</v>
      </c>
      <c r="G742">
        <v>2.0761859999999999</v>
      </c>
      <c r="H742">
        <v>61.982500000000002</v>
      </c>
      <c r="I742">
        <v>9.8859799999999998E-2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10</v>
      </c>
      <c r="P742">
        <v>31069</v>
      </c>
      <c r="Q742">
        <v>99</v>
      </c>
      <c r="R742">
        <v>6450.5029999999997</v>
      </c>
      <c r="S742">
        <v>6450.5029999999997</v>
      </c>
      <c r="T742">
        <v>6.17</v>
      </c>
    </row>
    <row r="743" spans="1:20">
      <c r="A743" t="s">
        <v>53</v>
      </c>
      <c r="B743" t="s">
        <v>46</v>
      </c>
      <c r="C743" t="s">
        <v>56</v>
      </c>
      <c r="D743">
        <v>2011</v>
      </c>
      <c r="E743">
        <v>7</v>
      </c>
      <c r="F743">
        <v>2.4462199999999998</v>
      </c>
      <c r="G743">
        <v>2.4462199999999998</v>
      </c>
      <c r="H743">
        <v>60.891100000000002</v>
      </c>
      <c r="I743">
        <v>3.9305699999999999E-2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9.83</v>
      </c>
      <c r="P743">
        <v>48516</v>
      </c>
      <c r="Q743">
        <v>99</v>
      </c>
      <c r="R743">
        <v>12073.33</v>
      </c>
      <c r="S743">
        <v>12073.33</v>
      </c>
      <c r="T743">
        <v>6.34</v>
      </c>
    </row>
    <row r="744" spans="1:20">
      <c r="A744" t="s">
        <v>54</v>
      </c>
      <c r="B744" t="s">
        <v>46</v>
      </c>
      <c r="C744" t="s">
        <v>56</v>
      </c>
      <c r="D744">
        <v>2011</v>
      </c>
      <c r="E744">
        <v>7</v>
      </c>
      <c r="F744">
        <v>2.3339099999999999</v>
      </c>
      <c r="G744">
        <v>2.3339099999999999</v>
      </c>
      <c r="H744">
        <v>60.261600000000001</v>
      </c>
      <c r="I744">
        <v>5.4269400000000002E-2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9.5399999999999991</v>
      </c>
      <c r="P744">
        <v>17447</v>
      </c>
      <c r="Q744">
        <v>99</v>
      </c>
      <c r="R744">
        <v>4268.3159999999998</v>
      </c>
      <c r="S744">
        <v>4268.3159999999998</v>
      </c>
      <c r="T744">
        <v>6.65</v>
      </c>
    </row>
    <row r="745" spans="1:20">
      <c r="A745" t="s">
        <v>55</v>
      </c>
      <c r="B745" t="s">
        <v>46</v>
      </c>
      <c r="C745" t="s">
        <v>56</v>
      </c>
      <c r="D745">
        <v>2011</v>
      </c>
      <c r="E745">
        <v>7</v>
      </c>
      <c r="F745">
        <v>2.5101200000000001</v>
      </c>
      <c r="G745">
        <v>2.5101200000000001</v>
      </c>
      <c r="H745">
        <v>61.262099999999997</v>
      </c>
      <c r="I745">
        <v>5.3663799999999998E-2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10</v>
      </c>
      <c r="P745">
        <v>31069</v>
      </c>
      <c r="Q745">
        <v>99</v>
      </c>
      <c r="R745">
        <v>7798.6930000000002</v>
      </c>
      <c r="S745">
        <v>7798.6930000000002</v>
      </c>
      <c r="T745">
        <v>6.17</v>
      </c>
    </row>
    <row r="746" spans="1:20">
      <c r="A746" t="s">
        <v>53</v>
      </c>
      <c r="B746" t="s">
        <v>46</v>
      </c>
      <c r="C746" t="s">
        <v>56</v>
      </c>
      <c r="D746">
        <v>2011</v>
      </c>
      <c r="E746">
        <v>8</v>
      </c>
      <c r="F746">
        <v>2.9308800000000002</v>
      </c>
      <c r="G746">
        <v>2.9308800000000002</v>
      </c>
      <c r="H746">
        <v>68.674999999999997</v>
      </c>
      <c r="I746">
        <v>7.0765800000000004E-2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9.83</v>
      </c>
      <c r="P746">
        <v>48516</v>
      </c>
      <c r="Q746">
        <v>99</v>
      </c>
      <c r="R746">
        <v>14465.37</v>
      </c>
      <c r="S746">
        <v>14465.37</v>
      </c>
      <c r="T746">
        <v>6.34</v>
      </c>
    </row>
    <row r="747" spans="1:20">
      <c r="A747" t="s">
        <v>54</v>
      </c>
      <c r="B747" t="s">
        <v>46</v>
      </c>
      <c r="C747" t="s">
        <v>56</v>
      </c>
      <c r="D747">
        <v>2011</v>
      </c>
      <c r="E747">
        <v>8</v>
      </c>
      <c r="F747">
        <v>2.8324690000000001</v>
      </c>
      <c r="G747">
        <v>2.8324690000000001</v>
      </c>
      <c r="H747">
        <v>68.611699999999999</v>
      </c>
      <c r="I747">
        <v>7.48756E-2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9.5399999999999991</v>
      </c>
      <c r="P747">
        <v>17447</v>
      </c>
      <c r="Q747">
        <v>99</v>
      </c>
      <c r="R747">
        <v>5180.0919999999996</v>
      </c>
      <c r="S747">
        <v>5180.0919999999996</v>
      </c>
      <c r="T747">
        <v>6.65</v>
      </c>
    </row>
    <row r="748" spans="1:20">
      <c r="A748" t="s">
        <v>55</v>
      </c>
      <c r="B748" t="s">
        <v>46</v>
      </c>
      <c r="C748" t="s">
        <v>56</v>
      </c>
      <c r="D748">
        <v>2011</v>
      </c>
      <c r="E748">
        <v>8</v>
      </c>
      <c r="F748">
        <v>2.9833669999999999</v>
      </c>
      <c r="G748">
        <v>2.9833669999999999</v>
      </c>
      <c r="H748">
        <v>68.712199999999996</v>
      </c>
      <c r="I748">
        <v>0.1034591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10</v>
      </c>
      <c r="P748">
        <v>31069</v>
      </c>
      <c r="Q748">
        <v>99</v>
      </c>
      <c r="R748">
        <v>9269.0220000000008</v>
      </c>
      <c r="S748">
        <v>9269.0220000000008</v>
      </c>
      <c r="T748">
        <v>6.17</v>
      </c>
    </row>
    <row r="749" spans="1:20">
      <c r="A749" t="s">
        <v>53</v>
      </c>
      <c r="B749" t="s">
        <v>46</v>
      </c>
      <c r="C749" t="s">
        <v>56</v>
      </c>
      <c r="D749">
        <v>2011</v>
      </c>
      <c r="E749">
        <v>9</v>
      </c>
      <c r="F749">
        <v>4.0147490000000001</v>
      </c>
      <c r="G749">
        <v>4.0147490000000001</v>
      </c>
      <c r="H749">
        <v>78.330399999999997</v>
      </c>
      <c r="I749">
        <v>6.5110500000000002E-2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9.83</v>
      </c>
      <c r="P749">
        <v>48516</v>
      </c>
      <c r="Q749">
        <v>99</v>
      </c>
      <c r="R749">
        <v>19814.810000000001</v>
      </c>
      <c r="S749">
        <v>19814.810000000001</v>
      </c>
      <c r="T749">
        <v>6.34</v>
      </c>
    </row>
    <row r="750" spans="1:20">
      <c r="A750" t="s">
        <v>54</v>
      </c>
      <c r="B750" t="s">
        <v>46</v>
      </c>
      <c r="C750" t="s">
        <v>56</v>
      </c>
      <c r="D750">
        <v>2011</v>
      </c>
      <c r="E750">
        <v>9</v>
      </c>
      <c r="F750">
        <v>3.905408</v>
      </c>
      <c r="G750">
        <v>3.905408</v>
      </c>
      <c r="H750">
        <v>78.532399999999996</v>
      </c>
      <c r="I750">
        <v>7.4102199999999993E-2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9.5399999999999991</v>
      </c>
      <c r="P750">
        <v>17447</v>
      </c>
      <c r="Q750">
        <v>99</v>
      </c>
      <c r="R750">
        <v>7142.3130000000001</v>
      </c>
      <c r="S750">
        <v>7142.3130000000001</v>
      </c>
      <c r="T750">
        <v>6.65</v>
      </c>
    </row>
    <row r="751" spans="1:20">
      <c r="A751" t="s">
        <v>55</v>
      </c>
      <c r="B751" t="s">
        <v>46</v>
      </c>
      <c r="C751" t="s">
        <v>56</v>
      </c>
      <c r="D751">
        <v>2011</v>
      </c>
      <c r="E751">
        <v>9</v>
      </c>
      <c r="F751">
        <v>4.0696859999999999</v>
      </c>
      <c r="G751">
        <v>4.0696859999999999</v>
      </c>
      <c r="H751">
        <v>78.211299999999994</v>
      </c>
      <c r="I751">
        <v>9.3821500000000002E-2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10</v>
      </c>
      <c r="P751">
        <v>31069</v>
      </c>
      <c r="Q751">
        <v>99</v>
      </c>
      <c r="R751">
        <v>12644.11</v>
      </c>
      <c r="S751">
        <v>12644.11</v>
      </c>
      <c r="T751">
        <v>6.17</v>
      </c>
    </row>
    <row r="752" spans="1:20">
      <c r="A752" t="s">
        <v>53</v>
      </c>
      <c r="B752" t="s">
        <v>46</v>
      </c>
      <c r="C752" t="s">
        <v>56</v>
      </c>
      <c r="D752">
        <v>2011</v>
      </c>
      <c r="E752">
        <v>10</v>
      </c>
      <c r="F752">
        <v>4.8989279999999997</v>
      </c>
      <c r="G752">
        <v>4.8989279999999997</v>
      </c>
      <c r="H752">
        <v>84.844099999999997</v>
      </c>
      <c r="I752">
        <v>4.0369799999999997E-2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9.83</v>
      </c>
      <c r="P752">
        <v>48516</v>
      </c>
      <c r="Q752">
        <v>99</v>
      </c>
      <c r="R752">
        <v>24178.68</v>
      </c>
      <c r="S752">
        <v>24178.68</v>
      </c>
      <c r="T752">
        <v>6.34</v>
      </c>
    </row>
    <row r="753" spans="1:20">
      <c r="A753" t="s">
        <v>54</v>
      </c>
      <c r="B753" t="s">
        <v>46</v>
      </c>
      <c r="C753" t="s">
        <v>56</v>
      </c>
      <c r="D753">
        <v>2011</v>
      </c>
      <c r="E753">
        <v>10</v>
      </c>
      <c r="F753">
        <v>4.9236259999999996</v>
      </c>
      <c r="G753">
        <v>4.9236259999999996</v>
      </c>
      <c r="H753">
        <v>85.247100000000003</v>
      </c>
      <c r="I753">
        <v>7.6149900000000006E-2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9.5399999999999991</v>
      </c>
      <c r="P753">
        <v>17447</v>
      </c>
      <c r="Q753">
        <v>99</v>
      </c>
      <c r="R753">
        <v>9004.4549999999999</v>
      </c>
      <c r="S753">
        <v>9004.4549999999999</v>
      </c>
      <c r="T753">
        <v>6.65</v>
      </c>
    </row>
    <row r="754" spans="1:20">
      <c r="A754" t="s">
        <v>55</v>
      </c>
      <c r="B754" t="s">
        <v>46</v>
      </c>
      <c r="C754" t="s">
        <v>56</v>
      </c>
      <c r="D754">
        <v>2011</v>
      </c>
      <c r="E754">
        <v>10</v>
      </c>
      <c r="F754">
        <v>4.8606629999999997</v>
      </c>
      <c r="G754">
        <v>4.8606629999999997</v>
      </c>
      <c r="H754">
        <v>84.6066</v>
      </c>
      <c r="I754">
        <v>4.5851999999999997E-2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10</v>
      </c>
      <c r="P754">
        <v>31069</v>
      </c>
      <c r="Q754">
        <v>99</v>
      </c>
      <c r="R754">
        <v>15101.59</v>
      </c>
      <c r="S754">
        <v>15101.59</v>
      </c>
      <c r="T754">
        <v>6.17</v>
      </c>
    </row>
    <row r="755" spans="1:20">
      <c r="A755" t="s">
        <v>53</v>
      </c>
      <c r="B755" t="s">
        <v>46</v>
      </c>
      <c r="C755" t="s">
        <v>56</v>
      </c>
      <c r="D755">
        <v>2011</v>
      </c>
      <c r="E755">
        <v>11</v>
      </c>
      <c r="F755">
        <v>5.9045889999999996</v>
      </c>
      <c r="G755">
        <v>5.9045889999999996</v>
      </c>
      <c r="H755">
        <v>90.253200000000007</v>
      </c>
      <c r="I755">
        <v>3.7344200000000001E-2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9.83</v>
      </c>
      <c r="P755">
        <v>48516</v>
      </c>
      <c r="Q755">
        <v>99</v>
      </c>
      <c r="R755">
        <v>29142.12</v>
      </c>
      <c r="S755">
        <v>29142.12</v>
      </c>
      <c r="T755">
        <v>6.34</v>
      </c>
    </row>
    <row r="756" spans="1:20">
      <c r="A756" t="s">
        <v>54</v>
      </c>
      <c r="B756" t="s">
        <v>46</v>
      </c>
      <c r="C756" t="s">
        <v>56</v>
      </c>
      <c r="D756">
        <v>2011</v>
      </c>
      <c r="E756">
        <v>11</v>
      </c>
      <c r="F756">
        <v>6.0010329999999996</v>
      </c>
      <c r="G756">
        <v>6.0010329999999996</v>
      </c>
      <c r="H756">
        <v>90.868799999999993</v>
      </c>
      <c r="I756">
        <v>6.20736E-2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9.5399999999999991</v>
      </c>
      <c r="P756">
        <v>17447</v>
      </c>
      <c r="Q756">
        <v>99</v>
      </c>
      <c r="R756">
        <v>10974.84</v>
      </c>
      <c r="S756">
        <v>10974.84</v>
      </c>
      <c r="T756">
        <v>6.65</v>
      </c>
    </row>
    <row r="757" spans="1:20">
      <c r="A757" t="s">
        <v>55</v>
      </c>
      <c r="B757" t="s">
        <v>46</v>
      </c>
      <c r="C757" t="s">
        <v>56</v>
      </c>
      <c r="D757">
        <v>2011</v>
      </c>
      <c r="E757">
        <v>11</v>
      </c>
      <c r="F757">
        <v>5.8140640000000001</v>
      </c>
      <c r="G757">
        <v>5.8140640000000001</v>
      </c>
      <c r="H757">
        <v>89.890299999999996</v>
      </c>
      <c r="I757">
        <v>4.6738000000000002E-2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10</v>
      </c>
      <c r="P757">
        <v>31069</v>
      </c>
      <c r="Q757">
        <v>99</v>
      </c>
      <c r="R757">
        <v>18063.71</v>
      </c>
      <c r="S757">
        <v>18063.71</v>
      </c>
      <c r="T757">
        <v>6.17</v>
      </c>
    </row>
    <row r="758" spans="1:20">
      <c r="A758" t="s">
        <v>53</v>
      </c>
      <c r="B758" t="s">
        <v>46</v>
      </c>
      <c r="C758" t="s">
        <v>56</v>
      </c>
      <c r="D758">
        <v>2011</v>
      </c>
      <c r="E758">
        <v>12</v>
      </c>
      <c r="F758">
        <v>6.6373530000000001</v>
      </c>
      <c r="G758">
        <v>6.6373530000000001</v>
      </c>
      <c r="H758">
        <v>90.923100000000005</v>
      </c>
      <c r="I758">
        <v>5.8585900000000003E-2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9.83</v>
      </c>
      <c r="P758">
        <v>48516</v>
      </c>
      <c r="Q758">
        <v>99</v>
      </c>
      <c r="R758">
        <v>32758.68</v>
      </c>
      <c r="S758">
        <v>32758.68</v>
      </c>
      <c r="T758">
        <v>6.34</v>
      </c>
    </row>
    <row r="759" spans="1:20">
      <c r="A759" t="s">
        <v>54</v>
      </c>
      <c r="B759" t="s">
        <v>46</v>
      </c>
      <c r="C759" t="s">
        <v>56</v>
      </c>
      <c r="D759">
        <v>2011</v>
      </c>
      <c r="E759">
        <v>12</v>
      </c>
      <c r="F759">
        <v>7.0914979999999996</v>
      </c>
      <c r="G759">
        <v>7.0914979999999996</v>
      </c>
      <c r="H759">
        <v>91.771199999999993</v>
      </c>
      <c r="I759">
        <v>0.12136950000000001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9.5399999999999991</v>
      </c>
      <c r="P759">
        <v>17447</v>
      </c>
      <c r="Q759">
        <v>99</v>
      </c>
      <c r="R759">
        <v>12969.12</v>
      </c>
      <c r="S759">
        <v>12969.12</v>
      </c>
      <c r="T759">
        <v>6.65</v>
      </c>
    </row>
    <row r="760" spans="1:20">
      <c r="A760" t="s">
        <v>55</v>
      </c>
      <c r="B760" t="s">
        <v>46</v>
      </c>
      <c r="C760" t="s">
        <v>56</v>
      </c>
      <c r="D760">
        <v>2011</v>
      </c>
      <c r="E760">
        <v>12</v>
      </c>
      <c r="F760">
        <v>6.3053470000000003</v>
      </c>
      <c r="G760">
        <v>6.3053470000000003</v>
      </c>
      <c r="H760">
        <v>90.423100000000005</v>
      </c>
      <c r="I760">
        <v>5.9606199999999998E-2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10</v>
      </c>
      <c r="P760">
        <v>31069</v>
      </c>
      <c r="Q760">
        <v>99</v>
      </c>
      <c r="R760">
        <v>19590.080000000002</v>
      </c>
      <c r="S760">
        <v>19590.080000000002</v>
      </c>
      <c r="T760">
        <v>6.17</v>
      </c>
    </row>
    <row r="761" spans="1:20">
      <c r="A761" t="s">
        <v>53</v>
      </c>
      <c r="B761" t="s">
        <v>46</v>
      </c>
      <c r="C761" t="s">
        <v>56</v>
      </c>
      <c r="D761">
        <v>2011</v>
      </c>
      <c r="E761">
        <v>13</v>
      </c>
      <c r="F761">
        <v>6.5708880000000001</v>
      </c>
      <c r="G761">
        <v>6.5708880000000001</v>
      </c>
      <c r="H761">
        <v>90.332099999999997</v>
      </c>
      <c r="I761">
        <v>4.0101499999999998E-2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9.83</v>
      </c>
      <c r="P761">
        <v>48516</v>
      </c>
      <c r="Q761">
        <v>99</v>
      </c>
      <c r="R761">
        <v>32430.639999999999</v>
      </c>
      <c r="S761">
        <v>32430.639999999999</v>
      </c>
      <c r="T761">
        <v>6.34</v>
      </c>
    </row>
    <row r="762" spans="1:20">
      <c r="A762" t="s">
        <v>54</v>
      </c>
      <c r="B762" t="s">
        <v>46</v>
      </c>
      <c r="C762" t="s">
        <v>56</v>
      </c>
      <c r="D762">
        <v>2011</v>
      </c>
      <c r="E762">
        <v>13</v>
      </c>
      <c r="F762">
        <v>6.7961109999999998</v>
      </c>
      <c r="G762">
        <v>6.7961109999999998</v>
      </c>
      <c r="H762">
        <v>91.214299999999994</v>
      </c>
      <c r="I762">
        <v>7.0818099999999995E-2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9.5399999999999991</v>
      </c>
      <c r="P762">
        <v>17447</v>
      </c>
      <c r="Q762">
        <v>99</v>
      </c>
      <c r="R762">
        <v>12428.9</v>
      </c>
      <c r="S762">
        <v>12428.9</v>
      </c>
      <c r="T762">
        <v>6.65</v>
      </c>
    </row>
    <row r="763" spans="1:20">
      <c r="A763" t="s">
        <v>55</v>
      </c>
      <c r="B763" t="s">
        <v>46</v>
      </c>
      <c r="C763" t="s">
        <v>56</v>
      </c>
      <c r="D763">
        <v>2011</v>
      </c>
      <c r="E763">
        <v>13</v>
      </c>
      <c r="F763">
        <v>6.3916320000000004</v>
      </c>
      <c r="G763">
        <v>6.3916320000000004</v>
      </c>
      <c r="H763">
        <v>89.811999999999998</v>
      </c>
      <c r="I763">
        <v>4.8167799999999997E-2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10</v>
      </c>
      <c r="P763">
        <v>31069</v>
      </c>
      <c r="Q763">
        <v>99</v>
      </c>
      <c r="R763">
        <v>19858.16</v>
      </c>
      <c r="S763">
        <v>19858.16</v>
      </c>
      <c r="T763">
        <v>6.17</v>
      </c>
    </row>
    <row r="764" spans="1:20">
      <c r="A764" t="s">
        <v>53</v>
      </c>
      <c r="B764" t="s">
        <v>46</v>
      </c>
      <c r="C764" t="s">
        <v>56</v>
      </c>
      <c r="D764">
        <v>2011</v>
      </c>
      <c r="E764">
        <v>19</v>
      </c>
      <c r="F764">
        <v>5.1466079999999996</v>
      </c>
      <c r="G764">
        <v>5.1466079999999996</v>
      </c>
      <c r="H764">
        <v>75.352199999999996</v>
      </c>
      <c r="I764">
        <v>0.2243221</v>
      </c>
      <c r="J764">
        <v>-0.32958700000000002</v>
      </c>
      <c r="K764">
        <v>-0.1597413</v>
      </c>
      <c r="L764">
        <v>-4.2106600000000001E-2</v>
      </c>
      <c r="M764">
        <v>7.5527999999999998E-2</v>
      </c>
      <c r="N764">
        <v>0.2453737</v>
      </c>
      <c r="O764">
        <v>9.83</v>
      </c>
      <c r="P764">
        <v>48516</v>
      </c>
      <c r="Q764">
        <v>99</v>
      </c>
      <c r="R764">
        <v>25401.1</v>
      </c>
      <c r="S764">
        <v>25401.1</v>
      </c>
      <c r="T764">
        <v>6.34</v>
      </c>
    </row>
    <row r="765" spans="1:20">
      <c r="A765" t="s">
        <v>54</v>
      </c>
      <c r="B765" t="s">
        <v>46</v>
      </c>
      <c r="C765" t="s">
        <v>56</v>
      </c>
      <c r="D765">
        <v>2011</v>
      </c>
      <c r="E765">
        <v>19</v>
      </c>
      <c r="F765">
        <v>5.5663140000000002</v>
      </c>
      <c r="G765">
        <v>5.5663140000000002</v>
      </c>
      <c r="H765">
        <v>75.514899999999997</v>
      </c>
      <c r="I765">
        <v>0.30816320000000003</v>
      </c>
      <c r="J765">
        <v>-0.3791909</v>
      </c>
      <c r="K765">
        <v>-0.14586479999999999</v>
      </c>
      <c r="L765">
        <v>1.5736099999999999E-2</v>
      </c>
      <c r="M765">
        <v>0.17733699999999999</v>
      </c>
      <c r="N765">
        <v>0.4106631</v>
      </c>
      <c r="O765">
        <v>9.5399999999999991</v>
      </c>
      <c r="P765">
        <v>17447</v>
      </c>
      <c r="Q765">
        <v>99</v>
      </c>
      <c r="R765">
        <v>10179.82</v>
      </c>
      <c r="S765">
        <v>10179.82</v>
      </c>
      <c r="T765">
        <v>6.65</v>
      </c>
    </row>
    <row r="766" spans="1:20">
      <c r="A766" t="s">
        <v>55</v>
      </c>
      <c r="B766" t="s">
        <v>46</v>
      </c>
      <c r="C766" t="s">
        <v>56</v>
      </c>
      <c r="D766">
        <v>2011</v>
      </c>
      <c r="E766">
        <v>19</v>
      </c>
      <c r="F766">
        <v>4.8441749999999999</v>
      </c>
      <c r="G766">
        <v>4.8441749999999999</v>
      </c>
      <c r="H766">
        <v>75.256299999999996</v>
      </c>
      <c r="I766">
        <v>0.30681069999999999</v>
      </c>
      <c r="J766">
        <v>-0.46939740000000002</v>
      </c>
      <c r="K766">
        <v>-0.23709530000000001</v>
      </c>
      <c r="L766">
        <v>-7.6203599999999996E-2</v>
      </c>
      <c r="M766">
        <v>8.4688100000000002E-2</v>
      </c>
      <c r="N766">
        <v>0.3169902</v>
      </c>
      <c r="O766">
        <v>10</v>
      </c>
      <c r="P766">
        <v>31069</v>
      </c>
      <c r="Q766">
        <v>99</v>
      </c>
      <c r="R766">
        <v>15050.37</v>
      </c>
      <c r="S766">
        <v>15050.37</v>
      </c>
      <c r="T766">
        <v>6.17</v>
      </c>
    </row>
    <row r="767" spans="1:20">
      <c r="A767" t="s">
        <v>53</v>
      </c>
      <c r="B767" t="s">
        <v>46</v>
      </c>
      <c r="C767" t="s">
        <v>56</v>
      </c>
      <c r="D767">
        <v>2011</v>
      </c>
      <c r="E767">
        <v>20</v>
      </c>
      <c r="F767">
        <v>3.969198</v>
      </c>
      <c r="G767">
        <v>3.969198</v>
      </c>
      <c r="H767">
        <v>72.941199999999995</v>
      </c>
      <c r="I767">
        <v>4.66337E-2</v>
      </c>
      <c r="J767">
        <v>-0.13287840000000001</v>
      </c>
      <c r="K767">
        <v>-9.7569600000000006E-2</v>
      </c>
      <c r="L767">
        <v>-7.3114899999999997E-2</v>
      </c>
      <c r="M767">
        <v>-4.8660099999999998E-2</v>
      </c>
      <c r="N767">
        <v>-1.33513E-2</v>
      </c>
      <c r="O767">
        <v>9.83</v>
      </c>
      <c r="P767">
        <v>48516</v>
      </c>
      <c r="Q767">
        <v>99</v>
      </c>
      <c r="R767">
        <v>19589.990000000002</v>
      </c>
      <c r="S767">
        <v>19589.990000000002</v>
      </c>
      <c r="T767">
        <v>6.34</v>
      </c>
    </row>
    <row r="768" spans="1:20">
      <c r="A768" t="s">
        <v>54</v>
      </c>
      <c r="B768" t="s">
        <v>46</v>
      </c>
      <c r="C768" t="s">
        <v>56</v>
      </c>
      <c r="D768">
        <v>2011</v>
      </c>
      <c r="E768">
        <v>20</v>
      </c>
      <c r="F768">
        <v>4.2459579999999999</v>
      </c>
      <c r="G768">
        <v>4.2459579999999999</v>
      </c>
      <c r="H768">
        <v>72.7864</v>
      </c>
      <c r="I768">
        <v>7.7570200000000006E-2</v>
      </c>
      <c r="J768">
        <v>-0.13812559999999999</v>
      </c>
      <c r="K768">
        <v>-7.9393199999999997E-2</v>
      </c>
      <c r="L768">
        <v>-3.8715399999999997E-2</v>
      </c>
      <c r="M768">
        <v>1.9624999999999998E-3</v>
      </c>
      <c r="N768">
        <v>6.06948E-2</v>
      </c>
      <c r="O768">
        <v>9.5399999999999991</v>
      </c>
      <c r="P768">
        <v>17447</v>
      </c>
      <c r="Q768">
        <v>99</v>
      </c>
      <c r="R768">
        <v>7765.1180000000004</v>
      </c>
      <c r="S768">
        <v>7765.1180000000004</v>
      </c>
      <c r="T768">
        <v>6.65</v>
      </c>
    </row>
    <row r="769" spans="1:20">
      <c r="A769" t="s">
        <v>55</v>
      </c>
      <c r="B769" t="s">
        <v>46</v>
      </c>
      <c r="C769" t="s">
        <v>56</v>
      </c>
      <c r="D769">
        <v>2011</v>
      </c>
      <c r="E769">
        <v>20</v>
      </c>
      <c r="F769">
        <v>3.767207</v>
      </c>
      <c r="G769">
        <v>3.767207</v>
      </c>
      <c r="H769">
        <v>73.032399999999996</v>
      </c>
      <c r="I769">
        <v>5.83387E-2</v>
      </c>
      <c r="J769">
        <v>-0.1681571</v>
      </c>
      <c r="K769">
        <v>-0.1239859</v>
      </c>
      <c r="L769">
        <v>-9.3393100000000007E-2</v>
      </c>
      <c r="M769">
        <v>-6.28002E-2</v>
      </c>
      <c r="N769">
        <v>-1.8629E-2</v>
      </c>
      <c r="O769">
        <v>10</v>
      </c>
      <c r="P769">
        <v>31069</v>
      </c>
      <c r="Q769">
        <v>99</v>
      </c>
      <c r="R769">
        <v>11704.33</v>
      </c>
      <c r="S769">
        <v>11704.33</v>
      </c>
      <c r="T769">
        <v>6.17</v>
      </c>
    </row>
    <row r="770" spans="1:20">
      <c r="A770" t="s">
        <v>53</v>
      </c>
      <c r="B770" t="s">
        <v>46</v>
      </c>
      <c r="C770" t="s">
        <v>56</v>
      </c>
      <c r="D770">
        <v>2011</v>
      </c>
      <c r="E770">
        <v>21</v>
      </c>
      <c r="F770">
        <v>3.3473280000000001</v>
      </c>
      <c r="G770">
        <v>3.3473280000000001</v>
      </c>
      <c r="H770">
        <v>69.738900000000001</v>
      </c>
      <c r="I770">
        <v>3.7786199999999999E-2</v>
      </c>
      <c r="J770">
        <v>-4.8425000000000003E-2</v>
      </c>
      <c r="K770">
        <v>-1.9815099999999999E-2</v>
      </c>
      <c r="L770">
        <v>0</v>
      </c>
      <c r="M770">
        <v>1.9815099999999999E-2</v>
      </c>
      <c r="N770">
        <v>4.8425000000000003E-2</v>
      </c>
      <c r="O770">
        <v>9.83</v>
      </c>
      <c r="P770">
        <v>48516</v>
      </c>
      <c r="Q770">
        <v>99</v>
      </c>
      <c r="R770">
        <v>16520.75</v>
      </c>
      <c r="S770">
        <v>16520.75</v>
      </c>
      <c r="T770">
        <v>6.34</v>
      </c>
    </row>
    <row r="771" spans="1:20">
      <c r="A771" t="s">
        <v>54</v>
      </c>
      <c r="B771" t="s">
        <v>46</v>
      </c>
      <c r="C771" t="s">
        <v>56</v>
      </c>
      <c r="D771">
        <v>2011</v>
      </c>
      <c r="E771">
        <v>21</v>
      </c>
      <c r="F771">
        <v>3.4932409999999998</v>
      </c>
      <c r="G771">
        <v>3.4932409999999998</v>
      </c>
      <c r="H771">
        <v>69.427899999999994</v>
      </c>
      <c r="I771">
        <v>6.40347E-2</v>
      </c>
      <c r="J771">
        <v>-8.2063700000000003E-2</v>
      </c>
      <c r="K771">
        <v>-3.35798E-2</v>
      </c>
      <c r="L771">
        <v>0</v>
      </c>
      <c r="M771">
        <v>3.35798E-2</v>
      </c>
      <c r="N771">
        <v>8.2063700000000003E-2</v>
      </c>
      <c r="O771">
        <v>9.5399999999999991</v>
      </c>
      <c r="P771">
        <v>17447</v>
      </c>
      <c r="Q771">
        <v>99</v>
      </c>
      <c r="R771">
        <v>6388.53</v>
      </c>
      <c r="S771">
        <v>6388.53</v>
      </c>
      <c r="T771">
        <v>6.65</v>
      </c>
    </row>
    <row r="772" spans="1:20">
      <c r="A772" t="s">
        <v>55</v>
      </c>
      <c r="B772" t="s">
        <v>46</v>
      </c>
      <c r="C772" t="s">
        <v>56</v>
      </c>
      <c r="D772">
        <v>2011</v>
      </c>
      <c r="E772">
        <v>21</v>
      </c>
      <c r="F772">
        <v>3.2352460000000001</v>
      </c>
      <c r="G772">
        <v>3.2352460000000001</v>
      </c>
      <c r="H772">
        <v>69.922200000000004</v>
      </c>
      <c r="I772">
        <v>4.6716199999999999E-2</v>
      </c>
      <c r="J772">
        <v>-5.98693E-2</v>
      </c>
      <c r="K772">
        <v>-2.4497999999999999E-2</v>
      </c>
      <c r="L772">
        <v>0</v>
      </c>
      <c r="M772">
        <v>2.4497999999999999E-2</v>
      </c>
      <c r="N772">
        <v>5.98693E-2</v>
      </c>
      <c r="O772">
        <v>10</v>
      </c>
      <c r="P772">
        <v>31069</v>
      </c>
      <c r="Q772">
        <v>99</v>
      </c>
      <c r="R772">
        <v>10051.59</v>
      </c>
      <c r="S772">
        <v>10051.59</v>
      </c>
      <c r="T772">
        <v>6.17</v>
      </c>
    </row>
    <row r="773" spans="1:20">
      <c r="A773" t="s">
        <v>53</v>
      </c>
      <c r="B773" t="s">
        <v>46</v>
      </c>
      <c r="C773" t="s">
        <v>56</v>
      </c>
      <c r="D773">
        <v>2011</v>
      </c>
      <c r="E773">
        <v>22</v>
      </c>
      <c r="F773">
        <v>3.0190730000000001</v>
      </c>
      <c r="G773">
        <v>3.0190730000000001</v>
      </c>
      <c r="H773">
        <v>68.645799999999994</v>
      </c>
      <c r="I773">
        <v>3.8869899999999999E-2</v>
      </c>
      <c r="J773">
        <v>-4.9813799999999998E-2</v>
      </c>
      <c r="K773">
        <v>-2.0383399999999999E-2</v>
      </c>
      <c r="L773">
        <v>0</v>
      </c>
      <c r="M773">
        <v>2.0383399999999999E-2</v>
      </c>
      <c r="N773">
        <v>4.9813799999999998E-2</v>
      </c>
      <c r="O773">
        <v>9.83</v>
      </c>
      <c r="P773">
        <v>48516</v>
      </c>
      <c r="Q773">
        <v>99</v>
      </c>
      <c r="R773">
        <v>14900.64</v>
      </c>
      <c r="S773">
        <v>14900.64</v>
      </c>
      <c r="T773">
        <v>6.34</v>
      </c>
    </row>
    <row r="774" spans="1:20">
      <c r="A774" t="s">
        <v>54</v>
      </c>
      <c r="B774" t="s">
        <v>46</v>
      </c>
      <c r="C774" t="s">
        <v>56</v>
      </c>
      <c r="D774">
        <v>2011</v>
      </c>
      <c r="E774">
        <v>22</v>
      </c>
      <c r="F774">
        <v>3.2366760000000001</v>
      </c>
      <c r="G774">
        <v>3.2366760000000001</v>
      </c>
      <c r="H774">
        <v>68.377600000000001</v>
      </c>
      <c r="I774">
        <v>6.3338500000000006E-2</v>
      </c>
      <c r="J774">
        <v>-8.1171599999999997E-2</v>
      </c>
      <c r="K774">
        <v>-3.3214800000000003E-2</v>
      </c>
      <c r="L774">
        <v>0</v>
      </c>
      <c r="M774">
        <v>3.3214800000000003E-2</v>
      </c>
      <c r="N774">
        <v>8.1171599999999997E-2</v>
      </c>
      <c r="O774">
        <v>9.5399999999999991</v>
      </c>
      <c r="P774">
        <v>17447</v>
      </c>
      <c r="Q774">
        <v>99</v>
      </c>
      <c r="R774">
        <v>5919.317</v>
      </c>
      <c r="S774">
        <v>5919.317</v>
      </c>
      <c r="T774">
        <v>6.65</v>
      </c>
    </row>
    <row r="775" spans="1:20">
      <c r="A775" t="s">
        <v>55</v>
      </c>
      <c r="B775" t="s">
        <v>46</v>
      </c>
      <c r="C775" t="s">
        <v>56</v>
      </c>
      <c r="D775">
        <v>2011</v>
      </c>
      <c r="E775">
        <v>22</v>
      </c>
      <c r="F775">
        <v>2.8607089999999999</v>
      </c>
      <c r="G775">
        <v>2.8607089999999999</v>
      </c>
      <c r="H775">
        <v>68.804000000000002</v>
      </c>
      <c r="I775">
        <v>4.9224900000000002E-2</v>
      </c>
      <c r="J775">
        <v>-6.3084200000000007E-2</v>
      </c>
      <c r="K775">
        <v>-2.5813599999999999E-2</v>
      </c>
      <c r="L775">
        <v>0</v>
      </c>
      <c r="M775">
        <v>2.5813599999999999E-2</v>
      </c>
      <c r="N775">
        <v>6.3084200000000007E-2</v>
      </c>
      <c r="O775">
        <v>10</v>
      </c>
      <c r="P775">
        <v>31069</v>
      </c>
      <c r="Q775">
        <v>99</v>
      </c>
      <c r="R775">
        <v>8887.9380000000001</v>
      </c>
      <c r="S775">
        <v>8887.9380000000001</v>
      </c>
      <c r="T775">
        <v>6.17</v>
      </c>
    </row>
    <row r="776" spans="1:20">
      <c r="A776" t="s">
        <v>53</v>
      </c>
      <c r="B776" t="s">
        <v>46</v>
      </c>
      <c r="C776" t="s">
        <v>56</v>
      </c>
      <c r="D776">
        <v>2011</v>
      </c>
      <c r="E776">
        <v>23</v>
      </c>
      <c r="F776">
        <v>2.5794619999999999</v>
      </c>
      <c r="G776">
        <v>2.5794619999999999</v>
      </c>
      <c r="H776">
        <v>67.467600000000004</v>
      </c>
      <c r="I776">
        <v>3.3817100000000003E-2</v>
      </c>
      <c r="J776">
        <v>-4.3338399999999999E-2</v>
      </c>
      <c r="K776">
        <v>-1.7733700000000002E-2</v>
      </c>
      <c r="L776">
        <v>0</v>
      </c>
      <c r="M776">
        <v>1.7733700000000002E-2</v>
      </c>
      <c r="N776">
        <v>4.3338399999999999E-2</v>
      </c>
      <c r="O776">
        <v>9.83</v>
      </c>
      <c r="P776">
        <v>48516</v>
      </c>
      <c r="Q776">
        <v>99</v>
      </c>
      <c r="R776">
        <v>12730.95</v>
      </c>
      <c r="S776">
        <v>12730.95</v>
      </c>
      <c r="T776">
        <v>6.34</v>
      </c>
    </row>
    <row r="777" spans="1:20">
      <c r="A777" t="s">
        <v>54</v>
      </c>
      <c r="B777" t="s">
        <v>46</v>
      </c>
      <c r="C777" t="s">
        <v>56</v>
      </c>
      <c r="D777">
        <v>2011</v>
      </c>
      <c r="E777">
        <v>23</v>
      </c>
      <c r="F777">
        <v>2.674534</v>
      </c>
      <c r="G777">
        <v>2.674534</v>
      </c>
      <c r="H777">
        <v>67.161699999999996</v>
      </c>
      <c r="I777">
        <v>5.71686E-2</v>
      </c>
      <c r="J777">
        <v>-7.3264499999999996E-2</v>
      </c>
      <c r="K777">
        <v>-2.9979200000000001E-2</v>
      </c>
      <c r="L777">
        <v>0</v>
      </c>
      <c r="M777">
        <v>2.9979200000000001E-2</v>
      </c>
      <c r="N777">
        <v>7.3264499999999996E-2</v>
      </c>
      <c r="O777">
        <v>9.5399999999999991</v>
      </c>
      <c r="P777">
        <v>17447</v>
      </c>
      <c r="Q777">
        <v>99</v>
      </c>
      <c r="R777">
        <v>4891.2569999999996</v>
      </c>
      <c r="S777">
        <v>4891.2569999999996</v>
      </c>
      <c r="T777">
        <v>6.65</v>
      </c>
    </row>
    <row r="778" spans="1:20">
      <c r="A778" t="s">
        <v>55</v>
      </c>
      <c r="B778" t="s">
        <v>46</v>
      </c>
      <c r="C778" t="s">
        <v>56</v>
      </c>
      <c r="D778">
        <v>2011</v>
      </c>
      <c r="E778">
        <v>23</v>
      </c>
      <c r="F778">
        <v>2.5046599999999999</v>
      </c>
      <c r="G778">
        <v>2.5046599999999999</v>
      </c>
      <c r="H778">
        <v>67.647900000000007</v>
      </c>
      <c r="I778">
        <v>4.1875599999999999E-2</v>
      </c>
      <c r="J778">
        <v>-5.36658E-2</v>
      </c>
      <c r="K778">
        <v>-2.1959599999999999E-2</v>
      </c>
      <c r="L778">
        <v>0</v>
      </c>
      <c r="M778">
        <v>2.1959599999999999E-2</v>
      </c>
      <c r="N778">
        <v>5.36658E-2</v>
      </c>
      <c r="O778">
        <v>10</v>
      </c>
      <c r="P778">
        <v>31069</v>
      </c>
      <c r="Q778">
        <v>99</v>
      </c>
      <c r="R778">
        <v>7781.7290000000003</v>
      </c>
      <c r="S778">
        <v>7781.7290000000003</v>
      </c>
      <c r="T778">
        <v>6.17</v>
      </c>
    </row>
    <row r="779" spans="1:20">
      <c r="A779" t="s">
        <v>53</v>
      </c>
      <c r="B779" t="s">
        <v>46</v>
      </c>
      <c r="C779" t="s">
        <v>56</v>
      </c>
      <c r="D779">
        <v>2011</v>
      </c>
      <c r="E779">
        <v>24</v>
      </c>
      <c r="F779">
        <v>2.3479040000000002</v>
      </c>
      <c r="G779">
        <v>2.3479040000000002</v>
      </c>
      <c r="H779">
        <v>65.493899999999996</v>
      </c>
      <c r="I779">
        <v>3.3343999999999999E-2</v>
      </c>
      <c r="J779">
        <v>-4.2731999999999999E-2</v>
      </c>
      <c r="K779">
        <v>-1.74856E-2</v>
      </c>
      <c r="L779">
        <v>0</v>
      </c>
      <c r="M779">
        <v>1.74856E-2</v>
      </c>
      <c r="N779">
        <v>4.2731999999999999E-2</v>
      </c>
      <c r="O779">
        <v>9.83</v>
      </c>
      <c r="P779">
        <v>48516</v>
      </c>
      <c r="Q779">
        <v>99</v>
      </c>
      <c r="R779">
        <v>11588.09</v>
      </c>
      <c r="S779">
        <v>11588.09</v>
      </c>
      <c r="T779">
        <v>6.34</v>
      </c>
    </row>
    <row r="780" spans="1:20">
      <c r="A780" t="s">
        <v>54</v>
      </c>
      <c r="B780" t="s">
        <v>46</v>
      </c>
      <c r="C780" t="s">
        <v>56</v>
      </c>
      <c r="D780">
        <v>2011</v>
      </c>
      <c r="E780">
        <v>24</v>
      </c>
      <c r="F780">
        <v>2.4199459999999999</v>
      </c>
      <c r="G780">
        <v>2.4199459999999999</v>
      </c>
      <c r="H780">
        <v>65.158699999999996</v>
      </c>
      <c r="I780">
        <v>5.6720899999999998E-2</v>
      </c>
      <c r="J780">
        <v>-7.2690699999999997E-2</v>
      </c>
      <c r="K780">
        <v>-2.97445E-2</v>
      </c>
      <c r="L780">
        <v>0</v>
      </c>
      <c r="M780">
        <v>2.97445E-2</v>
      </c>
      <c r="N780">
        <v>7.2690699999999997E-2</v>
      </c>
      <c r="O780">
        <v>9.5399999999999991</v>
      </c>
      <c r="P780">
        <v>17447</v>
      </c>
      <c r="Q780">
        <v>99</v>
      </c>
      <c r="R780">
        <v>4425.6610000000001</v>
      </c>
      <c r="S780">
        <v>4425.6610000000001</v>
      </c>
      <c r="T780">
        <v>6.65</v>
      </c>
    </row>
    <row r="781" spans="1:20">
      <c r="A781" t="s">
        <v>55</v>
      </c>
      <c r="B781" t="s">
        <v>46</v>
      </c>
      <c r="C781" t="s">
        <v>56</v>
      </c>
      <c r="D781">
        <v>2011</v>
      </c>
      <c r="E781">
        <v>24</v>
      </c>
      <c r="F781">
        <v>2.2894700000000001</v>
      </c>
      <c r="G781">
        <v>2.2894700000000001</v>
      </c>
      <c r="H781">
        <v>65.691500000000005</v>
      </c>
      <c r="I781">
        <v>4.11218E-2</v>
      </c>
      <c r="J781">
        <v>-5.2699700000000002E-2</v>
      </c>
      <c r="K781">
        <v>-2.1564300000000002E-2</v>
      </c>
      <c r="L781">
        <v>0</v>
      </c>
      <c r="M781">
        <v>2.1564300000000002E-2</v>
      </c>
      <c r="N781">
        <v>5.2699700000000002E-2</v>
      </c>
      <c r="O781">
        <v>10</v>
      </c>
      <c r="P781">
        <v>31069</v>
      </c>
      <c r="Q781">
        <v>99</v>
      </c>
      <c r="R781">
        <v>7113.1540000000005</v>
      </c>
      <c r="S781">
        <v>7113.1540000000005</v>
      </c>
      <c r="T781">
        <v>6.17</v>
      </c>
    </row>
    <row r="782" spans="1:20">
      <c r="A782" t="s">
        <v>53</v>
      </c>
      <c r="B782" t="s">
        <v>45</v>
      </c>
      <c r="C782" t="s">
        <v>13</v>
      </c>
      <c r="D782">
        <v>2011</v>
      </c>
      <c r="E782">
        <v>1</v>
      </c>
      <c r="F782">
        <v>2.3547889999999998</v>
      </c>
      <c r="G782">
        <v>2.3547889999999998</v>
      </c>
      <c r="H782">
        <v>73.331000000000003</v>
      </c>
      <c r="I782">
        <v>8.4414199999999995E-2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9.83</v>
      </c>
      <c r="P782">
        <v>48516</v>
      </c>
      <c r="Q782">
        <v>99</v>
      </c>
      <c r="R782">
        <v>11622.07</v>
      </c>
      <c r="S782">
        <v>11622.07</v>
      </c>
      <c r="T782">
        <v>6.34</v>
      </c>
    </row>
    <row r="783" spans="1:20">
      <c r="A783" t="s">
        <v>54</v>
      </c>
      <c r="B783" t="s">
        <v>45</v>
      </c>
      <c r="C783" t="s">
        <v>13</v>
      </c>
      <c r="D783">
        <v>2011</v>
      </c>
      <c r="E783">
        <v>1</v>
      </c>
      <c r="F783">
        <v>2.1595749999999998</v>
      </c>
      <c r="G783">
        <v>2.1595749999999998</v>
      </c>
      <c r="H783">
        <v>73.029700000000005</v>
      </c>
      <c r="I783">
        <v>7.7682500000000002E-2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9.5399999999999991</v>
      </c>
      <c r="P783">
        <v>17447</v>
      </c>
      <c r="Q783">
        <v>99</v>
      </c>
      <c r="R783">
        <v>3949.4870000000001</v>
      </c>
      <c r="S783">
        <v>3949.4870000000001</v>
      </c>
      <c r="T783">
        <v>6.65</v>
      </c>
    </row>
    <row r="784" spans="1:20">
      <c r="A784" t="s">
        <v>55</v>
      </c>
      <c r="B784" t="s">
        <v>45</v>
      </c>
      <c r="C784" t="s">
        <v>13</v>
      </c>
      <c r="D784">
        <v>2011</v>
      </c>
      <c r="E784">
        <v>1</v>
      </c>
      <c r="F784">
        <v>2.47431</v>
      </c>
      <c r="G784">
        <v>2.47431</v>
      </c>
      <c r="H784">
        <v>73.508499999999998</v>
      </c>
      <c r="I784">
        <v>0.1261186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10</v>
      </c>
      <c r="P784">
        <v>31069</v>
      </c>
      <c r="Q784">
        <v>99</v>
      </c>
      <c r="R784">
        <v>7687.4340000000002</v>
      </c>
      <c r="S784">
        <v>7687.4340000000002</v>
      </c>
      <c r="T784">
        <v>6.17</v>
      </c>
    </row>
    <row r="785" spans="1:20">
      <c r="A785" t="s">
        <v>53</v>
      </c>
      <c r="B785" t="s">
        <v>45</v>
      </c>
      <c r="C785" t="s">
        <v>13</v>
      </c>
      <c r="D785">
        <v>2011</v>
      </c>
      <c r="E785">
        <v>2</v>
      </c>
      <c r="F785">
        <v>2.3109660000000001</v>
      </c>
      <c r="G785">
        <v>2.3109660000000001</v>
      </c>
      <c r="H785">
        <v>72.883200000000002</v>
      </c>
      <c r="I785">
        <v>9.1146199999999997E-2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9.83</v>
      </c>
      <c r="P785">
        <v>48516</v>
      </c>
      <c r="Q785">
        <v>99</v>
      </c>
      <c r="R785">
        <v>11405.78</v>
      </c>
      <c r="S785">
        <v>11405.78</v>
      </c>
      <c r="T785">
        <v>6.34</v>
      </c>
    </row>
    <row r="786" spans="1:20">
      <c r="A786" t="s">
        <v>54</v>
      </c>
      <c r="B786" t="s">
        <v>45</v>
      </c>
      <c r="C786" t="s">
        <v>13</v>
      </c>
      <c r="D786">
        <v>2011</v>
      </c>
      <c r="E786">
        <v>2</v>
      </c>
      <c r="F786">
        <v>2.1031200000000001</v>
      </c>
      <c r="G786">
        <v>2.1031200000000001</v>
      </c>
      <c r="H786">
        <v>72.481300000000005</v>
      </c>
      <c r="I786">
        <v>9.5737500000000003E-2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9.5399999999999991</v>
      </c>
      <c r="P786">
        <v>17447</v>
      </c>
      <c r="Q786">
        <v>99</v>
      </c>
      <c r="R786">
        <v>3846.241</v>
      </c>
      <c r="S786">
        <v>3846.241</v>
      </c>
      <c r="T786">
        <v>6.65</v>
      </c>
    </row>
    <row r="787" spans="1:20">
      <c r="A787" t="s">
        <v>55</v>
      </c>
      <c r="B787" t="s">
        <v>45</v>
      </c>
      <c r="C787" t="s">
        <v>13</v>
      </c>
      <c r="D787">
        <v>2011</v>
      </c>
      <c r="E787">
        <v>2</v>
      </c>
      <c r="F787">
        <v>2.4390930000000002</v>
      </c>
      <c r="G787">
        <v>2.4390930000000002</v>
      </c>
      <c r="H787">
        <v>73.120099999999994</v>
      </c>
      <c r="I787">
        <v>0.13343099999999999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10</v>
      </c>
      <c r="P787">
        <v>31069</v>
      </c>
      <c r="Q787">
        <v>99</v>
      </c>
      <c r="R787">
        <v>7578.018</v>
      </c>
      <c r="S787">
        <v>7578.018</v>
      </c>
      <c r="T787">
        <v>6.17</v>
      </c>
    </row>
    <row r="788" spans="1:20">
      <c r="A788" t="s">
        <v>53</v>
      </c>
      <c r="B788" t="s">
        <v>45</v>
      </c>
      <c r="C788" t="s">
        <v>13</v>
      </c>
      <c r="D788">
        <v>2011</v>
      </c>
      <c r="E788">
        <v>3</v>
      </c>
      <c r="F788">
        <v>2.1658080000000002</v>
      </c>
      <c r="G788">
        <v>2.1658080000000002</v>
      </c>
      <c r="H788">
        <v>72.460499999999996</v>
      </c>
      <c r="I788">
        <v>8.60818E-2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9.83</v>
      </c>
      <c r="P788">
        <v>48516</v>
      </c>
      <c r="Q788">
        <v>99</v>
      </c>
      <c r="R788">
        <v>10689.35</v>
      </c>
      <c r="S788">
        <v>10689.35</v>
      </c>
      <c r="T788">
        <v>6.34</v>
      </c>
    </row>
    <row r="789" spans="1:20">
      <c r="A789" t="s">
        <v>54</v>
      </c>
      <c r="B789" t="s">
        <v>45</v>
      </c>
      <c r="C789" t="s">
        <v>13</v>
      </c>
      <c r="D789">
        <v>2011</v>
      </c>
      <c r="E789">
        <v>3</v>
      </c>
      <c r="F789">
        <v>1.9991019999999999</v>
      </c>
      <c r="G789">
        <v>1.9991019999999999</v>
      </c>
      <c r="H789">
        <v>72.017499999999998</v>
      </c>
      <c r="I789">
        <v>9.6616999999999995E-2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9.5399999999999991</v>
      </c>
      <c r="P789">
        <v>17447</v>
      </c>
      <c r="Q789">
        <v>99</v>
      </c>
      <c r="R789">
        <v>3656.01</v>
      </c>
      <c r="S789">
        <v>3656.01</v>
      </c>
      <c r="T789">
        <v>6.65</v>
      </c>
    </row>
    <row r="790" spans="1:20">
      <c r="A790" t="s">
        <v>55</v>
      </c>
      <c r="B790" t="s">
        <v>45</v>
      </c>
      <c r="C790" t="s">
        <v>13</v>
      </c>
      <c r="D790">
        <v>2011</v>
      </c>
      <c r="E790">
        <v>3</v>
      </c>
      <c r="F790">
        <v>2.2671839999999999</v>
      </c>
      <c r="G790">
        <v>2.2671839999999999</v>
      </c>
      <c r="H790">
        <v>72.721699999999998</v>
      </c>
      <c r="I790">
        <v>0.1244082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10</v>
      </c>
      <c r="P790">
        <v>31069</v>
      </c>
      <c r="Q790">
        <v>99</v>
      </c>
      <c r="R790">
        <v>7043.9129999999996</v>
      </c>
      <c r="S790">
        <v>7043.9129999999996</v>
      </c>
      <c r="T790">
        <v>6.17</v>
      </c>
    </row>
    <row r="791" spans="1:20">
      <c r="A791" t="s">
        <v>53</v>
      </c>
      <c r="B791" t="s">
        <v>45</v>
      </c>
      <c r="C791" t="s">
        <v>13</v>
      </c>
      <c r="D791">
        <v>2011</v>
      </c>
      <c r="E791">
        <v>4</v>
      </c>
      <c r="F791">
        <v>2.10968</v>
      </c>
      <c r="G791">
        <v>2.10968</v>
      </c>
      <c r="H791">
        <v>72.905199999999994</v>
      </c>
      <c r="I791">
        <v>4.54537E-2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9.83</v>
      </c>
      <c r="P791">
        <v>48516</v>
      </c>
      <c r="Q791">
        <v>99</v>
      </c>
      <c r="R791">
        <v>10412.33</v>
      </c>
      <c r="S791">
        <v>10412.33</v>
      </c>
      <c r="T791">
        <v>6.34</v>
      </c>
    </row>
    <row r="792" spans="1:20">
      <c r="A792" t="s">
        <v>54</v>
      </c>
      <c r="B792" t="s">
        <v>45</v>
      </c>
      <c r="C792" t="s">
        <v>13</v>
      </c>
      <c r="D792">
        <v>2011</v>
      </c>
      <c r="E792">
        <v>4</v>
      </c>
      <c r="F792">
        <v>1.9430730000000001</v>
      </c>
      <c r="G792">
        <v>1.9430730000000001</v>
      </c>
      <c r="H792">
        <v>72.499600000000001</v>
      </c>
      <c r="I792">
        <v>9.93454E-2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9.5399999999999991</v>
      </c>
      <c r="P792">
        <v>17447</v>
      </c>
      <c r="Q792">
        <v>99</v>
      </c>
      <c r="R792">
        <v>3553.5430000000001</v>
      </c>
      <c r="S792">
        <v>3553.5430000000001</v>
      </c>
      <c r="T792">
        <v>6.65</v>
      </c>
    </row>
    <row r="793" spans="1:20">
      <c r="A793" t="s">
        <v>55</v>
      </c>
      <c r="B793" t="s">
        <v>45</v>
      </c>
      <c r="C793" t="s">
        <v>13</v>
      </c>
      <c r="D793">
        <v>2011</v>
      </c>
      <c r="E793">
        <v>4</v>
      </c>
      <c r="F793">
        <v>2.211239</v>
      </c>
      <c r="G793">
        <v>2.211239</v>
      </c>
      <c r="H793">
        <v>73.144300000000001</v>
      </c>
      <c r="I793">
        <v>4.2311000000000001E-2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10</v>
      </c>
      <c r="P793">
        <v>31069</v>
      </c>
      <c r="Q793">
        <v>99</v>
      </c>
      <c r="R793">
        <v>6870.1</v>
      </c>
      <c r="S793">
        <v>6870.1</v>
      </c>
      <c r="T793">
        <v>6.17</v>
      </c>
    </row>
    <row r="794" spans="1:20">
      <c r="A794" t="s">
        <v>53</v>
      </c>
      <c r="B794" t="s">
        <v>45</v>
      </c>
      <c r="C794" t="s">
        <v>13</v>
      </c>
      <c r="D794">
        <v>2011</v>
      </c>
      <c r="E794">
        <v>5</v>
      </c>
      <c r="F794">
        <v>2.0768710000000001</v>
      </c>
      <c r="G794">
        <v>2.0768710000000001</v>
      </c>
      <c r="H794">
        <v>71.934399999999997</v>
      </c>
      <c r="I794">
        <v>8.3533300000000005E-2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9.83</v>
      </c>
      <c r="P794">
        <v>48516</v>
      </c>
      <c r="Q794">
        <v>99</v>
      </c>
      <c r="R794">
        <v>10250.41</v>
      </c>
      <c r="S794">
        <v>10250.41</v>
      </c>
      <c r="T794">
        <v>6.34</v>
      </c>
    </row>
    <row r="795" spans="1:20">
      <c r="A795" t="s">
        <v>54</v>
      </c>
      <c r="B795" t="s">
        <v>45</v>
      </c>
      <c r="C795" t="s">
        <v>13</v>
      </c>
      <c r="D795">
        <v>2011</v>
      </c>
      <c r="E795">
        <v>5</v>
      </c>
      <c r="F795">
        <v>2.0386090000000001</v>
      </c>
      <c r="G795">
        <v>2.0386090000000001</v>
      </c>
      <c r="H795">
        <v>71.405000000000001</v>
      </c>
      <c r="I795">
        <v>5.5834399999999999E-2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9.5399999999999991</v>
      </c>
      <c r="P795">
        <v>17447</v>
      </c>
      <c r="Q795">
        <v>99</v>
      </c>
      <c r="R795">
        <v>3728.261</v>
      </c>
      <c r="S795">
        <v>3728.261</v>
      </c>
      <c r="T795">
        <v>6.65</v>
      </c>
    </row>
    <row r="796" spans="1:20">
      <c r="A796" t="s">
        <v>55</v>
      </c>
      <c r="B796" t="s">
        <v>45</v>
      </c>
      <c r="C796" t="s">
        <v>13</v>
      </c>
      <c r="D796">
        <v>2011</v>
      </c>
      <c r="E796">
        <v>5</v>
      </c>
      <c r="F796">
        <v>2.0931039999999999</v>
      </c>
      <c r="G796">
        <v>2.0931039999999999</v>
      </c>
      <c r="H796">
        <v>72.246399999999994</v>
      </c>
      <c r="I796">
        <v>0.1286303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10</v>
      </c>
      <c r="P796">
        <v>31069</v>
      </c>
      <c r="Q796">
        <v>99</v>
      </c>
      <c r="R796">
        <v>6503.0640000000003</v>
      </c>
      <c r="S796">
        <v>6503.0640000000003</v>
      </c>
      <c r="T796">
        <v>6.17</v>
      </c>
    </row>
    <row r="797" spans="1:20">
      <c r="A797" t="s">
        <v>53</v>
      </c>
      <c r="B797" t="s">
        <v>45</v>
      </c>
      <c r="C797" t="s">
        <v>13</v>
      </c>
      <c r="D797">
        <v>2011</v>
      </c>
      <c r="E797">
        <v>6</v>
      </c>
      <c r="F797">
        <v>2.1797680000000001</v>
      </c>
      <c r="G797">
        <v>2.1797680000000001</v>
      </c>
      <c r="H797">
        <v>72.277500000000003</v>
      </c>
      <c r="I797">
        <v>8.4487300000000001E-2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9.83</v>
      </c>
      <c r="P797">
        <v>48516</v>
      </c>
      <c r="Q797">
        <v>99</v>
      </c>
      <c r="R797">
        <v>10758.25</v>
      </c>
      <c r="S797">
        <v>10758.25</v>
      </c>
      <c r="T797">
        <v>6.34</v>
      </c>
    </row>
    <row r="798" spans="1:20">
      <c r="A798" t="s">
        <v>54</v>
      </c>
      <c r="B798" t="s">
        <v>45</v>
      </c>
      <c r="C798" t="s">
        <v>13</v>
      </c>
      <c r="D798">
        <v>2011</v>
      </c>
      <c r="E798">
        <v>6</v>
      </c>
      <c r="F798">
        <v>2.1490459999999998</v>
      </c>
      <c r="G798">
        <v>2.1490459999999998</v>
      </c>
      <c r="H798">
        <v>71.797899999999998</v>
      </c>
      <c r="I798">
        <v>5.5957300000000001E-2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9.5399999999999991</v>
      </c>
      <c r="P798">
        <v>17447</v>
      </c>
      <c r="Q798">
        <v>99</v>
      </c>
      <c r="R798">
        <v>3930.2310000000002</v>
      </c>
      <c r="S798">
        <v>3930.2310000000002</v>
      </c>
      <c r="T798">
        <v>6.65</v>
      </c>
    </row>
    <row r="799" spans="1:20">
      <c r="A799" t="s">
        <v>55</v>
      </c>
      <c r="B799" t="s">
        <v>45</v>
      </c>
      <c r="C799" t="s">
        <v>13</v>
      </c>
      <c r="D799">
        <v>2011</v>
      </c>
      <c r="E799">
        <v>6</v>
      </c>
      <c r="F799">
        <v>2.1905199999999998</v>
      </c>
      <c r="G799">
        <v>2.1905199999999998</v>
      </c>
      <c r="H799">
        <v>72.560199999999995</v>
      </c>
      <c r="I799">
        <v>0.1301765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10</v>
      </c>
      <c r="P799">
        <v>31069</v>
      </c>
      <c r="Q799">
        <v>99</v>
      </c>
      <c r="R799">
        <v>6805.7259999999997</v>
      </c>
      <c r="S799">
        <v>6805.7259999999997</v>
      </c>
      <c r="T799">
        <v>6.17</v>
      </c>
    </row>
    <row r="800" spans="1:20">
      <c r="A800" t="s">
        <v>53</v>
      </c>
      <c r="B800" t="s">
        <v>45</v>
      </c>
      <c r="C800" t="s">
        <v>13</v>
      </c>
      <c r="D800">
        <v>2011</v>
      </c>
      <c r="E800">
        <v>7</v>
      </c>
      <c r="F800">
        <v>2.5933630000000001</v>
      </c>
      <c r="G800">
        <v>2.5933630000000001</v>
      </c>
      <c r="H800">
        <v>72.5488</v>
      </c>
      <c r="I800">
        <v>4.26314E-2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9.83</v>
      </c>
      <c r="P800">
        <v>48516</v>
      </c>
      <c r="Q800">
        <v>99</v>
      </c>
      <c r="R800">
        <v>12799.55</v>
      </c>
      <c r="S800">
        <v>12799.55</v>
      </c>
      <c r="T800">
        <v>6.34</v>
      </c>
    </row>
    <row r="801" spans="1:20">
      <c r="A801" t="s">
        <v>54</v>
      </c>
      <c r="B801" t="s">
        <v>45</v>
      </c>
      <c r="C801" t="s">
        <v>13</v>
      </c>
      <c r="D801">
        <v>2011</v>
      </c>
      <c r="E801">
        <v>7</v>
      </c>
      <c r="F801">
        <v>2.4351129999999999</v>
      </c>
      <c r="G801">
        <v>2.4351129999999999</v>
      </c>
      <c r="H801">
        <v>72.1404</v>
      </c>
      <c r="I801">
        <v>5.6064099999999999E-2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9.5399999999999991</v>
      </c>
      <c r="P801">
        <v>17447</v>
      </c>
      <c r="Q801">
        <v>99</v>
      </c>
      <c r="R801">
        <v>4453.3980000000001</v>
      </c>
      <c r="S801">
        <v>4453.3980000000001</v>
      </c>
      <c r="T801">
        <v>6.65</v>
      </c>
    </row>
    <row r="802" spans="1:20">
      <c r="A802" t="s">
        <v>55</v>
      </c>
      <c r="B802" t="s">
        <v>45</v>
      </c>
      <c r="C802" t="s">
        <v>13</v>
      </c>
      <c r="D802">
        <v>2011</v>
      </c>
      <c r="E802">
        <v>7</v>
      </c>
      <c r="F802">
        <v>2.6872029999999998</v>
      </c>
      <c r="G802">
        <v>2.6872029999999998</v>
      </c>
      <c r="H802">
        <v>72.789599999999993</v>
      </c>
      <c r="I802">
        <v>5.9156100000000003E-2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10</v>
      </c>
      <c r="P802">
        <v>31069</v>
      </c>
      <c r="Q802">
        <v>99</v>
      </c>
      <c r="R802">
        <v>8348.8719999999994</v>
      </c>
      <c r="S802">
        <v>8348.8719999999994</v>
      </c>
      <c r="T802">
        <v>6.17</v>
      </c>
    </row>
    <row r="803" spans="1:20">
      <c r="A803" t="s">
        <v>53</v>
      </c>
      <c r="B803" t="s">
        <v>45</v>
      </c>
      <c r="C803" t="s">
        <v>13</v>
      </c>
      <c r="D803">
        <v>2011</v>
      </c>
      <c r="E803">
        <v>8</v>
      </c>
      <c r="F803">
        <v>3.0793550000000001</v>
      </c>
      <c r="G803">
        <v>3.0793550000000001</v>
      </c>
      <c r="H803">
        <v>76.652100000000004</v>
      </c>
      <c r="I803">
        <v>9.3665899999999996E-2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9.83</v>
      </c>
      <c r="P803">
        <v>48516</v>
      </c>
      <c r="Q803">
        <v>99</v>
      </c>
      <c r="R803">
        <v>15198.17</v>
      </c>
      <c r="S803">
        <v>15198.17</v>
      </c>
      <c r="T803">
        <v>6.34</v>
      </c>
    </row>
    <row r="804" spans="1:20">
      <c r="A804" t="s">
        <v>54</v>
      </c>
      <c r="B804" t="s">
        <v>45</v>
      </c>
      <c r="C804" t="s">
        <v>13</v>
      </c>
      <c r="D804">
        <v>2011</v>
      </c>
      <c r="E804">
        <v>8</v>
      </c>
      <c r="F804">
        <v>2.86605</v>
      </c>
      <c r="G804">
        <v>2.86605</v>
      </c>
      <c r="H804">
        <v>76.491200000000006</v>
      </c>
      <c r="I804">
        <v>0.1063441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9.5399999999999991</v>
      </c>
      <c r="P804">
        <v>17447</v>
      </c>
      <c r="Q804">
        <v>99</v>
      </c>
      <c r="R804">
        <v>5241.5060000000003</v>
      </c>
      <c r="S804">
        <v>5241.5060000000003</v>
      </c>
      <c r="T804">
        <v>6.65</v>
      </c>
    </row>
    <row r="805" spans="1:20">
      <c r="A805" t="s">
        <v>55</v>
      </c>
      <c r="B805" t="s">
        <v>45</v>
      </c>
      <c r="C805" t="s">
        <v>13</v>
      </c>
      <c r="D805">
        <v>2011</v>
      </c>
      <c r="E805">
        <v>8</v>
      </c>
      <c r="F805">
        <v>3.2076959999999999</v>
      </c>
      <c r="G805">
        <v>3.2076959999999999</v>
      </c>
      <c r="H805">
        <v>76.746799999999993</v>
      </c>
      <c r="I805">
        <v>0.13503889999999999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10</v>
      </c>
      <c r="P805">
        <v>31069</v>
      </c>
      <c r="Q805">
        <v>99</v>
      </c>
      <c r="R805">
        <v>9965.991</v>
      </c>
      <c r="S805">
        <v>9965.991</v>
      </c>
      <c r="T805">
        <v>6.17</v>
      </c>
    </row>
    <row r="806" spans="1:20">
      <c r="A806" t="s">
        <v>53</v>
      </c>
      <c r="B806" t="s">
        <v>45</v>
      </c>
      <c r="C806" t="s">
        <v>13</v>
      </c>
      <c r="D806">
        <v>2011</v>
      </c>
      <c r="E806">
        <v>9</v>
      </c>
      <c r="F806">
        <v>4.4123479999999997</v>
      </c>
      <c r="G806">
        <v>4.4123479999999997</v>
      </c>
      <c r="H806">
        <v>81.796899999999994</v>
      </c>
      <c r="I806">
        <v>9.3166799999999994E-2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9.83</v>
      </c>
      <c r="P806">
        <v>48516</v>
      </c>
      <c r="Q806">
        <v>99</v>
      </c>
      <c r="R806">
        <v>21777.16</v>
      </c>
      <c r="S806">
        <v>21777.16</v>
      </c>
      <c r="T806">
        <v>6.34</v>
      </c>
    </row>
    <row r="807" spans="1:20">
      <c r="A807" t="s">
        <v>54</v>
      </c>
      <c r="B807" t="s">
        <v>45</v>
      </c>
      <c r="C807" t="s">
        <v>13</v>
      </c>
      <c r="D807">
        <v>2011</v>
      </c>
      <c r="E807">
        <v>9</v>
      </c>
      <c r="F807">
        <v>4.1936640000000001</v>
      </c>
      <c r="G807">
        <v>4.1936640000000001</v>
      </c>
      <c r="H807">
        <v>81.7971</v>
      </c>
      <c r="I807">
        <v>0.1079898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9.5399999999999991</v>
      </c>
      <c r="P807">
        <v>17447</v>
      </c>
      <c r="Q807">
        <v>99</v>
      </c>
      <c r="R807">
        <v>7669.4809999999998</v>
      </c>
      <c r="S807">
        <v>7669.4809999999998</v>
      </c>
      <c r="T807">
        <v>6.65</v>
      </c>
    </row>
    <row r="808" spans="1:20">
      <c r="A808" t="s">
        <v>55</v>
      </c>
      <c r="B808" t="s">
        <v>45</v>
      </c>
      <c r="C808" t="s">
        <v>13</v>
      </c>
      <c r="D808">
        <v>2011</v>
      </c>
      <c r="E808">
        <v>9</v>
      </c>
      <c r="F808">
        <v>4.538335</v>
      </c>
      <c r="G808">
        <v>4.538335</v>
      </c>
      <c r="H808">
        <v>81.796800000000005</v>
      </c>
      <c r="I808">
        <v>0.1337062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10</v>
      </c>
      <c r="P808">
        <v>31069</v>
      </c>
      <c r="Q808">
        <v>99</v>
      </c>
      <c r="R808">
        <v>14100.15</v>
      </c>
      <c r="S808">
        <v>14100.15</v>
      </c>
      <c r="T808">
        <v>6.17</v>
      </c>
    </row>
    <row r="809" spans="1:20">
      <c r="A809" t="s">
        <v>53</v>
      </c>
      <c r="B809" t="s">
        <v>45</v>
      </c>
      <c r="C809" t="s">
        <v>13</v>
      </c>
      <c r="D809">
        <v>2011</v>
      </c>
      <c r="E809">
        <v>10</v>
      </c>
      <c r="F809">
        <v>5.9204059999999998</v>
      </c>
      <c r="G809">
        <v>5.9204059999999998</v>
      </c>
      <c r="H809">
        <v>87.042400000000001</v>
      </c>
      <c r="I809">
        <v>5.2360900000000002E-2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9.83</v>
      </c>
      <c r="P809">
        <v>48516</v>
      </c>
      <c r="Q809">
        <v>99</v>
      </c>
      <c r="R809">
        <v>29220.19</v>
      </c>
      <c r="S809">
        <v>29220.19</v>
      </c>
      <c r="T809">
        <v>6.34</v>
      </c>
    </row>
    <row r="810" spans="1:20">
      <c r="A810" t="s">
        <v>54</v>
      </c>
      <c r="B810" t="s">
        <v>45</v>
      </c>
      <c r="C810" t="s">
        <v>13</v>
      </c>
      <c r="D810">
        <v>2011</v>
      </c>
      <c r="E810">
        <v>10</v>
      </c>
      <c r="F810">
        <v>5.8823350000000003</v>
      </c>
      <c r="G810">
        <v>5.8823350000000003</v>
      </c>
      <c r="H810">
        <v>87.168599999999998</v>
      </c>
      <c r="I810">
        <v>0.11189449999999999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9.5399999999999991</v>
      </c>
      <c r="P810">
        <v>17447</v>
      </c>
      <c r="Q810">
        <v>99</v>
      </c>
      <c r="R810">
        <v>10757.77</v>
      </c>
      <c r="S810">
        <v>10757.77</v>
      </c>
      <c r="T810">
        <v>6.65</v>
      </c>
    </row>
    <row r="811" spans="1:20">
      <c r="A811" t="s">
        <v>55</v>
      </c>
      <c r="B811" t="s">
        <v>45</v>
      </c>
      <c r="C811" t="s">
        <v>13</v>
      </c>
      <c r="D811">
        <v>2011</v>
      </c>
      <c r="E811">
        <v>10</v>
      </c>
      <c r="F811">
        <v>5.9193939999999996</v>
      </c>
      <c r="G811">
        <v>5.9193939999999996</v>
      </c>
      <c r="H811">
        <v>86.968100000000007</v>
      </c>
      <c r="I811">
        <v>5.0754599999999997E-2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10</v>
      </c>
      <c r="P811">
        <v>31069</v>
      </c>
      <c r="Q811">
        <v>99</v>
      </c>
      <c r="R811">
        <v>18390.97</v>
      </c>
      <c r="S811">
        <v>18390.97</v>
      </c>
      <c r="T811">
        <v>6.17</v>
      </c>
    </row>
    <row r="812" spans="1:20">
      <c r="A812" t="s">
        <v>53</v>
      </c>
      <c r="B812" t="s">
        <v>45</v>
      </c>
      <c r="C812" t="s">
        <v>13</v>
      </c>
      <c r="D812">
        <v>2011</v>
      </c>
      <c r="E812">
        <v>11</v>
      </c>
      <c r="F812">
        <v>7.1843190000000003</v>
      </c>
      <c r="G812">
        <v>7.1843190000000003</v>
      </c>
      <c r="H812">
        <v>90.396900000000002</v>
      </c>
      <c r="I812">
        <v>3.9740499999999998E-2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9.83</v>
      </c>
      <c r="P812">
        <v>48516</v>
      </c>
      <c r="Q812">
        <v>99</v>
      </c>
      <c r="R812">
        <v>35458.230000000003</v>
      </c>
      <c r="S812">
        <v>35458.230000000003</v>
      </c>
      <c r="T812">
        <v>6.34</v>
      </c>
    </row>
    <row r="813" spans="1:20">
      <c r="A813" t="s">
        <v>54</v>
      </c>
      <c r="B813" t="s">
        <v>45</v>
      </c>
      <c r="C813" t="s">
        <v>13</v>
      </c>
      <c r="D813">
        <v>2011</v>
      </c>
      <c r="E813">
        <v>11</v>
      </c>
      <c r="F813">
        <v>7.4024729999999996</v>
      </c>
      <c r="G813">
        <v>7.4024729999999996</v>
      </c>
      <c r="H813">
        <v>90.652900000000002</v>
      </c>
      <c r="I813">
        <v>6.4552700000000005E-2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9.5399999999999991</v>
      </c>
      <c r="P813">
        <v>17447</v>
      </c>
      <c r="Q813">
        <v>99</v>
      </c>
      <c r="R813">
        <v>13537.84</v>
      </c>
      <c r="S813">
        <v>13537.84</v>
      </c>
      <c r="T813">
        <v>6.65</v>
      </c>
    </row>
    <row r="814" spans="1:20">
      <c r="A814" t="s">
        <v>55</v>
      </c>
      <c r="B814" t="s">
        <v>45</v>
      </c>
      <c r="C814" t="s">
        <v>13</v>
      </c>
      <c r="D814">
        <v>2011</v>
      </c>
      <c r="E814">
        <v>11</v>
      </c>
      <c r="F814">
        <v>7.0070399999999999</v>
      </c>
      <c r="G814">
        <v>7.0070399999999999</v>
      </c>
      <c r="H814">
        <v>90.245999999999995</v>
      </c>
      <c r="I814">
        <v>5.04188E-2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10</v>
      </c>
      <c r="P814">
        <v>31069</v>
      </c>
      <c r="Q814">
        <v>99</v>
      </c>
      <c r="R814">
        <v>21770.17</v>
      </c>
      <c r="S814">
        <v>21770.17</v>
      </c>
      <c r="T814">
        <v>6.17</v>
      </c>
    </row>
    <row r="815" spans="1:20">
      <c r="A815" t="s">
        <v>53</v>
      </c>
      <c r="B815" t="s">
        <v>45</v>
      </c>
      <c r="C815" t="s">
        <v>13</v>
      </c>
      <c r="D815">
        <v>2011</v>
      </c>
      <c r="E815">
        <v>12</v>
      </c>
      <c r="F815">
        <v>8.2978529999999999</v>
      </c>
      <c r="G815">
        <v>8.2978529999999999</v>
      </c>
      <c r="H815">
        <v>90.893900000000002</v>
      </c>
      <c r="I815">
        <v>8.8026599999999997E-2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9.83</v>
      </c>
      <c r="P815">
        <v>48516</v>
      </c>
      <c r="Q815">
        <v>99</v>
      </c>
      <c r="R815">
        <v>40954.080000000002</v>
      </c>
      <c r="S815">
        <v>40954.080000000002</v>
      </c>
      <c r="T815">
        <v>6.34</v>
      </c>
    </row>
    <row r="816" spans="1:20">
      <c r="A816" t="s">
        <v>54</v>
      </c>
      <c r="B816" t="s">
        <v>45</v>
      </c>
      <c r="C816" t="s">
        <v>13</v>
      </c>
      <c r="D816">
        <v>2011</v>
      </c>
      <c r="E816">
        <v>12</v>
      </c>
      <c r="F816">
        <v>9.0605530000000005</v>
      </c>
      <c r="G816">
        <v>9.0605530000000005</v>
      </c>
      <c r="H816">
        <v>91.439400000000006</v>
      </c>
      <c r="I816">
        <v>0.2129326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9.5399999999999991</v>
      </c>
      <c r="P816">
        <v>17447</v>
      </c>
      <c r="Q816">
        <v>99</v>
      </c>
      <c r="R816">
        <v>16570.169999999998</v>
      </c>
      <c r="S816">
        <v>16570.169999999998</v>
      </c>
      <c r="T816">
        <v>6.65</v>
      </c>
    </row>
    <row r="817" spans="1:20">
      <c r="A817" t="s">
        <v>55</v>
      </c>
      <c r="B817" t="s">
        <v>45</v>
      </c>
      <c r="C817" t="s">
        <v>13</v>
      </c>
      <c r="D817">
        <v>2011</v>
      </c>
      <c r="E817">
        <v>12</v>
      </c>
      <c r="F817">
        <v>7.752961</v>
      </c>
      <c r="G817">
        <v>7.752961</v>
      </c>
      <c r="H817">
        <v>90.572400000000002</v>
      </c>
      <c r="I817">
        <v>6.1818600000000001E-2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10</v>
      </c>
      <c r="P817">
        <v>31069</v>
      </c>
      <c r="Q817">
        <v>99</v>
      </c>
      <c r="R817">
        <v>24087.68</v>
      </c>
      <c r="S817">
        <v>24087.68</v>
      </c>
      <c r="T817">
        <v>6.17</v>
      </c>
    </row>
    <row r="818" spans="1:20">
      <c r="A818" t="s">
        <v>53</v>
      </c>
      <c r="B818" t="s">
        <v>45</v>
      </c>
      <c r="C818" t="s">
        <v>13</v>
      </c>
      <c r="D818">
        <v>2011</v>
      </c>
      <c r="E818">
        <v>13</v>
      </c>
      <c r="F818">
        <v>8.0369550000000007</v>
      </c>
      <c r="G818">
        <v>8.0369550000000007</v>
      </c>
      <c r="H818">
        <v>90.376199999999997</v>
      </c>
      <c r="I818">
        <v>5.1645999999999997E-2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9.83</v>
      </c>
      <c r="P818">
        <v>48516</v>
      </c>
      <c r="Q818">
        <v>99</v>
      </c>
      <c r="R818">
        <v>39666.42</v>
      </c>
      <c r="S818">
        <v>39666.42</v>
      </c>
      <c r="T818">
        <v>6.34</v>
      </c>
    </row>
    <row r="819" spans="1:20">
      <c r="A819" t="s">
        <v>54</v>
      </c>
      <c r="B819" t="s">
        <v>45</v>
      </c>
      <c r="C819" t="s">
        <v>13</v>
      </c>
      <c r="D819">
        <v>2011</v>
      </c>
      <c r="E819">
        <v>13</v>
      </c>
      <c r="F819">
        <v>8.2068089999999998</v>
      </c>
      <c r="G819">
        <v>8.2068089999999998</v>
      </c>
      <c r="H819">
        <v>90.759699999999995</v>
      </c>
      <c r="I819">
        <v>9.7475999999999993E-2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9.5399999999999991</v>
      </c>
      <c r="P819">
        <v>17447</v>
      </c>
      <c r="Q819">
        <v>99</v>
      </c>
      <c r="R819">
        <v>15008.83</v>
      </c>
      <c r="S819">
        <v>15008.83</v>
      </c>
      <c r="T819">
        <v>6.65</v>
      </c>
    </row>
    <row r="820" spans="1:20">
      <c r="A820" t="s">
        <v>55</v>
      </c>
      <c r="B820" t="s">
        <v>45</v>
      </c>
      <c r="C820" t="s">
        <v>13</v>
      </c>
      <c r="D820">
        <v>2011</v>
      </c>
      <c r="E820">
        <v>13</v>
      </c>
      <c r="F820">
        <v>7.8880460000000001</v>
      </c>
      <c r="G820">
        <v>7.8880460000000001</v>
      </c>
      <c r="H820">
        <v>90.150199999999998</v>
      </c>
      <c r="I820">
        <v>5.86273E-2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10</v>
      </c>
      <c r="P820">
        <v>31069</v>
      </c>
      <c r="Q820">
        <v>99</v>
      </c>
      <c r="R820">
        <v>24507.37</v>
      </c>
      <c r="S820">
        <v>24507.37</v>
      </c>
      <c r="T820">
        <v>6.17</v>
      </c>
    </row>
    <row r="821" spans="1:20">
      <c r="A821" t="s">
        <v>53</v>
      </c>
      <c r="B821" t="s">
        <v>45</v>
      </c>
      <c r="C821" t="s">
        <v>13</v>
      </c>
      <c r="D821">
        <v>2011</v>
      </c>
      <c r="E821">
        <v>19</v>
      </c>
      <c r="F821">
        <v>5.3777900000000001</v>
      </c>
      <c r="G821">
        <v>5.3777900000000001</v>
      </c>
      <c r="H821">
        <v>82.516800000000003</v>
      </c>
      <c r="I821">
        <v>5.21147E-2</v>
      </c>
      <c r="J821">
        <v>-0.1430263</v>
      </c>
      <c r="K821">
        <v>-0.1035676</v>
      </c>
      <c r="L821">
        <v>-7.6238600000000004E-2</v>
      </c>
      <c r="M821">
        <v>-4.89097E-2</v>
      </c>
      <c r="N821">
        <v>-9.4509999999999993E-3</v>
      </c>
      <c r="O821">
        <v>9.83</v>
      </c>
      <c r="P821">
        <v>48516</v>
      </c>
      <c r="Q821">
        <v>99</v>
      </c>
      <c r="R821">
        <v>26542.1</v>
      </c>
      <c r="S821">
        <v>26542.1</v>
      </c>
      <c r="T821">
        <v>6.34</v>
      </c>
    </row>
    <row r="822" spans="1:20">
      <c r="A822" t="s">
        <v>54</v>
      </c>
      <c r="B822" t="s">
        <v>45</v>
      </c>
      <c r="C822" t="s">
        <v>13</v>
      </c>
      <c r="D822">
        <v>2011</v>
      </c>
      <c r="E822">
        <v>19</v>
      </c>
      <c r="F822">
        <v>5.6372450000000001</v>
      </c>
      <c r="G822">
        <v>5.6372450000000001</v>
      </c>
      <c r="H822">
        <v>82.417199999999994</v>
      </c>
      <c r="I822">
        <v>8.9613899999999996E-2</v>
      </c>
      <c r="J822">
        <v>-0.1124814</v>
      </c>
      <c r="K822">
        <v>-4.4630200000000002E-2</v>
      </c>
      <c r="L822">
        <v>2.3633999999999999E-3</v>
      </c>
      <c r="M822">
        <v>4.9356999999999998E-2</v>
      </c>
      <c r="N822">
        <v>0.1172083</v>
      </c>
      <c r="O822">
        <v>9.5399999999999991</v>
      </c>
      <c r="P822">
        <v>17447</v>
      </c>
      <c r="Q822">
        <v>99</v>
      </c>
      <c r="R822">
        <v>10309.540000000001</v>
      </c>
      <c r="S822">
        <v>10309.540000000001</v>
      </c>
      <c r="T822">
        <v>6.65</v>
      </c>
    </row>
    <row r="823" spans="1:20">
      <c r="A823" t="s">
        <v>55</v>
      </c>
      <c r="B823" t="s">
        <v>45</v>
      </c>
      <c r="C823" t="s">
        <v>13</v>
      </c>
      <c r="D823">
        <v>2011</v>
      </c>
      <c r="E823">
        <v>19</v>
      </c>
      <c r="F823">
        <v>5.1810510000000001</v>
      </c>
      <c r="G823">
        <v>5.1810510000000001</v>
      </c>
      <c r="H823">
        <v>82.575500000000005</v>
      </c>
      <c r="I823">
        <v>6.3805399999999998E-2</v>
      </c>
      <c r="J823">
        <v>-0.2043431</v>
      </c>
      <c r="K823">
        <v>-0.1560327</v>
      </c>
      <c r="L823">
        <v>-0.1225731</v>
      </c>
      <c r="M823">
        <v>-8.9113499999999998E-2</v>
      </c>
      <c r="N823">
        <v>-4.0803199999999998E-2</v>
      </c>
      <c r="O823">
        <v>10</v>
      </c>
      <c r="P823">
        <v>31069</v>
      </c>
      <c r="Q823">
        <v>99</v>
      </c>
      <c r="R823">
        <v>16097.01</v>
      </c>
      <c r="S823">
        <v>16097.01</v>
      </c>
      <c r="T823">
        <v>6.17</v>
      </c>
    </row>
    <row r="824" spans="1:20">
      <c r="A824" t="s">
        <v>53</v>
      </c>
      <c r="B824" t="s">
        <v>45</v>
      </c>
      <c r="C824" t="s">
        <v>13</v>
      </c>
      <c r="D824">
        <v>2011</v>
      </c>
      <c r="E824">
        <v>20</v>
      </c>
      <c r="F824">
        <v>4.5843780000000001</v>
      </c>
      <c r="G824">
        <v>4.5843780000000001</v>
      </c>
      <c r="H824">
        <v>79.089699999999993</v>
      </c>
      <c r="I824">
        <v>5.0124799999999997E-2</v>
      </c>
      <c r="J824">
        <v>-0.17444219999999999</v>
      </c>
      <c r="K824">
        <v>-0.13649020000000001</v>
      </c>
      <c r="L824">
        <v>-0.1102047</v>
      </c>
      <c r="M824">
        <v>-8.3919199999999999E-2</v>
      </c>
      <c r="N824">
        <v>-4.5967099999999997E-2</v>
      </c>
      <c r="O824">
        <v>9.83</v>
      </c>
      <c r="P824">
        <v>48516</v>
      </c>
      <c r="Q824">
        <v>99</v>
      </c>
      <c r="R824">
        <v>22626.21</v>
      </c>
      <c r="S824">
        <v>22626.21</v>
      </c>
      <c r="T824">
        <v>6.34</v>
      </c>
    </row>
    <row r="825" spans="1:20">
      <c r="A825" t="s">
        <v>54</v>
      </c>
      <c r="B825" t="s">
        <v>45</v>
      </c>
      <c r="C825" t="s">
        <v>13</v>
      </c>
      <c r="D825">
        <v>2011</v>
      </c>
      <c r="E825">
        <v>20</v>
      </c>
      <c r="F825">
        <v>4.9389250000000002</v>
      </c>
      <c r="G825">
        <v>4.9389250000000002</v>
      </c>
      <c r="H825">
        <v>78.980199999999996</v>
      </c>
      <c r="I825">
        <v>8.5073399999999993E-2</v>
      </c>
      <c r="J825">
        <v>-0.134933</v>
      </c>
      <c r="K825">
        <v>-7.0519600000000002E-2</v>
      </c>
      <c r="L825">
        <v>-2.5906999999999999E-2</v>
      </c>
      <c r="M825">
        <v>1.87055E-2</v>
      </c>
      <c r="N825">
        <v>8.3118899999999996E-2</v>
      </c>
      <c r="O825">
        <v>9.5399999999999991</v>
      </c>
      <c r="P825">
        <v>17447</v>
      </c>
      <c r="Q825">
        <v>99</v>
      </c>
      <c r="R825">
        <v>9032.4349999999995</v>
      </c>
      <c r="S825">
        <v>9032.4349999999995</v>
      </c>
      <c r="T825">
        <v>6.65</v>
      </c>
    </row>
    <row r="826" spans="1:20">
      <c r="A826" t="s">
        <v>55</v>
      </c>
      <c r="B826" t="s">
        <v>45</v>
      </c>
      <c r="C826" t="s">
        <v>13</v>
      </c>
      <c r="D826">
        <v>2011</v>
      </c>
      <c r="E826">
        <v>20</v>
      </c>
      <c r="F826">
        <v>4.3278420000000004</v>
      </c>
      <c r="G826">
        <v>4.3278420000000004</v>
      </c>
      <c r="H826">
        <v>79.154200000000003</v>
      </c>
      <c r="I826">
        <v>6.19093E-2</v>
      </c>
      <c r="J826">
        <v>-0.23923659999999999</v>
      </c>
      <c r="K826">
        <v>-0.1923619</v>
      </c>
      <c r="L826">
        <v>-0.1598966</v>
      </c>
      <c r="M826">
        <v>-0.1274313</v>
      </c>
      <c r="N826">
        <v>-8.0556600000000006E-2</v>
      </c>
      <c r="O826">
        <v>10</v>
      </c>
      <c r="P826">
        <v>31069</v>
      </c>
      <c r="Q826">
        <v>99</v>
      </c>
      <c r="R826">
        <v>13446.17</v>
      </c>
      <c r="S826">
        <v>13446.17</v>
      </c>
      <c r="T826">
        <v>6.17</v>
      </c>
    </row>
    <row r="827" spans="1:20">
      <c r="A827" t="s">
        <v>53</v>
      </c>
      <c r="B827" t="s">
        <v>45</v>
      </c>
      <c r="C827" t="s">
        <v>13</v>
      </c>
      <c r="D827">
        <v>2011</v>
      </c>
      <c r="E827">
        <v>21</v>
      </c>
      <c r="F827">
        <v>3.8586170000000002</v>
      </c>
      <c r="G827">
        <v>3.8586170000000002</v>
      </c>
      <c r="H827">
        <v>76.701599999999999</v>
      </c>
      <c r="I827">
        <v>4.13853E-2</v>
      </c>
      <c r="J827">
        <v>-5.3037399999999998E-2</v>
      </c>
      <c r="K827">
        <v>-2.17025E-2</v>
      </c>
      <c r="L827">
        <v>0</v>
      </c>
      <c r="M827">
        <v>2.17025E-2</v>
      </c>
      <c r="N827">
        <v>5.3037399999999998E-2</v>
      </c>
      <c r="O827">
        <v>9.83</v>
      </c>
      <c r="P827">
        <v>48516</v>
      </c>
      <c r="Q827">
        <v>99</v>
      </c>
      <c r="R827">
        <v>19044.22</v>
      </c>
      <c r="S827">
        <v>19044.22</v>
      </c>
      <c r="T827">
        <v>6.34</v>
      </c>
    </row>
    <row r="828" spans="1:20">
      <c r="A828" t="s">
        <v>54</v>
      </c>
      <c r="B828" t="s">
        <v>45</v>
      </c>
      <c r="C828" t="s">
        <v>13</v>
      </c>
      <c r="D828">
        <v>2011</v>
      </c>
      <c r="E828">
        <v>21</v>
      </c>
      <c r="F828">
        <v>4.0217400000000003</v>
      </c>
      <c r="G828">
        <v>4.0217400000000003</v>
      </c>
      <c r="H828">
        <v>76.494299999999996</v>
      </c>
      <c r="I828">
        <v>7.306E-2</v>
      </c>
      <c r="J828">
        <v>-9.3630099999999994E-2</v>
      </c>
      <c r="K828">
        <v>-3.8312699999999998E-2</v>
      </c>
      <c r="L828">
        <v>0</v>
      </c>
      <c r="M828">
        <v>3.8312699999999998E-2</v>
      </c>
      <c r="N828">
        <v>9.3630099999999994E-2</v>
      </c>
      <c r="O828">
        <v>9.5399999999999991</v>
      </c>
      <c r="P828">
        <v>17447</v>
      </c>
      <c r="Q828">
        <v>99</v>
      </c>
      <c r="R828">
        <v>7355.0630000000001</v>
      </c>
      <c r="S828">
        <v>7355.0630000000001</v>
      </c>
      <c r="T828">
        <v>6.65</v>
      </c>
    </row>
    <row r="829" spans="1:20">
      <c r="A829" t="s">
        <v>55</v>
      </c>
      <c r="B829" t="s">
        <v>45</v>
      </c>
      <c r="C829" t="s">
        <v>13</v>
      </c>
      <c r="D829">
        <v>2011</v>
      </c>
      <c r="E829">
        <v>21</v>
      </c>
      <c r="F829">
        <v>3.7327970000000001</v>
      </c>
      <c r="G829">
        <v>3.7327970000000001</v>
      </c>
      <c r="H829">
        <v>76.823700000000002</v>
      </c>
      <c r="I829">
        <v>4.9722799999999998E-2</v>
      </c>
      <c r="J829">
        <v>-6.3722399999999998E-2</v>
      </c>
      <c r="K829">
        <v>-2.6074699999999999E-2</v>
      </c>
      <c r="L829">
        <v>0</v>
      </c>
      <c r="M829">
        <v>2.6074699999999999E-2</v>
      </c>
      <c r="N829">
        <v>6.3722399999999998E-2</v>
      </c>
      <c r="O829">
        <v>10</v>
      </c>
      <c r="P829">
        <v>31069</v>
      </c>
      <c r="Q829">
        <v>99</v>
      </c>
      <c r="R829">
        <v>11597.43</v>
      </c>
      <c r="S829">
        <v>11597.43</v>
      </c>
      <c r="T829">
        <v>6.17</v>
      </c>
    </row>
    <row r="830" spans="1:20">
      <c r="A830" t="s">
        <v>53</v>
      </c>
      <c r="B830" t="s">
        <v>45</v>
      </c>
      <c r="C830" t="s">
        <v>13</v>
      </c>
      <c r="D830">
        <v>2011</v>
      </c>
      <c r="E830">
        <v>22</v>
      </c>
      <c r="F830">
        <v>3.2560790000000002</v>
      </c>
      <c r="G830">
        <v>3.2560790000000002</v>
      </c>
      <c r="H830">
        <v>75.649500000000003</v>
      </c>
      <c r="I830">
        <v>4.7751099999999998E-2</v>
      </c>
      <c r="J830">
        <v>-6.11955E-2</v>
      </c>
      <c r="K830">
        <v>-2.5040699999999999E-2</v>
      </c>
      <c r="L830">
        <v>0</v>
      </c>
      <c r="M830">
        <v>2.5040699999999999E-2</v>
      </c>
      <c r="N830">
        <v>6.11955E-2</v>
      </c>
      <c r="O830">
        <v>9.83</v>
      </c>
      <c r="P830">
        <v>48516</v>
      </c>
      <c r="Q830">
        <v>99</v>
      </c>
      <c r="R830">
        <v>16070.39</v>
      </c>
      <c r="S830">
        <v>16070.39</v>
      </c>
      <c r="T830">
        <v>6.34</v>
      </c>
    </row>
    <row r="831" spans="1:20">
      <c r="A831" t="s">
        <v>54</v>
      </c>
      <c r="B831" t="s">
        <v>45</v>
      </c>
      <c r="C831" t="s">
        <v>13</v>
      </c>
      <c r="D831">
        <v>2011</v>
      </c>
      <c r="E831">
        <v>22</v>
      </c>
      <c r="F831">
        <v>3.5542199999999999</v>
      </c>
      <c r="G831">
        <v>3.5542199999999999</v>
      </c>
      <c r="H831">
        <v>75.495800000000003</v>
      </c>
      <c r="I831">
        <v>7.6149800000000004E-2</v>
      </c>
      <c r="J831">
        <v>-9.7589899999999993E-2</v>
      </c>
      <c r="K831">
        <v>-3.9933000000000003E-2</v>
      </c>
      <c r="L831">
        <v>0</v>
      </c>
      <c r="M831">
        <v>3.9933000000000003E-2</v>
      </c>
      <c r="N831">
        <v>9.7589899999999993E-2</v>
      </c>
      <c r="O831">
        <v>9.5399999999999991</v>
      </c>
      <c r="P831">
        <v>17447</v>
      </c>
      <c r="Q831">
        <v>99</v>
      </c>
      <c r="R831">
        <v>6500.0510000000004</v>
      </c>
      <c r="S831">
        <v>6500.0510000000004</v>
      </c>
      <c r="T831">
        <v>6.65</v>
      </c>
    </row>
    <row r="832" spans="1:20">
      <c r="A832" t="s">
        <v>55</v>
      </c>
      <c r="B832" t="s">
        <v>45</v>
      </c>
      <c r="C832" t="s">
        <v>13</v>
      </c>
      <c r="D832">
        <v>2011</v>
      </c>
      <c r="E832">
        <v>22</v>
      </c>
      <c r="F832">
        <v>3.0430250000000001</v>
      </c>
      <c r="G832">
        <v>3.0430250000000001</v>
      </c>
      <c r="H832">
        <v>75.740099999999998</v>
      </c>
      <c r="I832">
        <v>6.1202199999999998E-2</v>
      </c>
      <c r="J832">
        <v>-7.8433799999999998E-2</v>
      </c>
      <c r="K832">
        <v>-3.2094499999999998E-2</v>
      </c>
      <c r="L832">
        <v>0</v>
      </c>
      <c r="M832">
        <v>3.2094499999999998E-2</v>
      </c>
      <c r="N832">
        <v>7.8433799999999998E-2</v>
      </c>
      <c r="O832">
        <v>10</v>
      </c>
      <c r="P832">
        <v>31069</v>
      </c>
      <c r="Q832">
        <v>99</v>
      </c>
      <c r="R832">
        <v>9454.3739999999998</v>
      </c>
      <c r="S832">
        <v>9454.3739999999998</v>
      </c>
      <c r="T832">
        <v>6.17</v>
      </c>
    </row>
    <row r="833" spans="1:20">
      <c r="A833" t="s">
        <v>53</v>
      </c>
      <c r="B833" t="s">
        <v>45</v>
      </c>
      <c r="C833" t="s">
        <v>13</v>
      </c>
      <c r="D833">
        <v>2011</v>
      </c>
      <c r="E833">
        <v>23</v>
      </c>
      <c r="F833">
        <v>2.773555</v>
      </c>
      <c r="G833">
        <v>2.773555</v>
      </c>
      <c r="H833">
        <v>73.534700000000001</v>
      </c>
      <c r="I833">
        <v>4.11674E-2</v>
      </c>
      <c r="J833">
        <v>-5.2758199999999998E-2</v>
      </c>
      <c r="K833">
        <v>-2.1588199999999998E-2</v>
      </c>
      <c r="L833">
        <v>0</v>
      </c>
      <c r="M833">
        <v>2.1588199999999998E-2</v>
      </c>
      <c r="N833">
        <v>5.2758199999999998E-2</v>
      </c>
      <c r="O833">
        <v>9.83</v>
      </c>
      <c r="P833">
        <v>48516</v>
      </c>
      <c r="Q833">
        <v>99</v>
      </c>
      <c r="R833">
        <v>13688.89</v>
      </c>
      <c r="S833">
        <v>13688.89</v>
      </c>
      <c r="T833">
        <v>6.34</v>
      </c>
    </row>
    <row r="834" spans="1:20">
      <c r="A834" t="s">
        <v>54</v>
      </c>
      <c r="B834" t="s">
        <v>45</v>
      </c>
      <c r="C834" t="s">
        <v>13</v>
      </c>
      <c r="D834">
        <v>2011</v>
      </c>
      <c r="E834">
        <v>23</v>
      </c>
      <c r="F834">
        <v>2.8548960000000001</v>
      </c>
      <c r="G834">
        <v>2.8548960000000001</v>
      </c>
      <c r="H834">
        <v>73.228800000000007</v>
      </c>
      <c r="I834">
        <v>7.40199E-2</v>
      </c>
      <c r="J834">
        <v>-9.4860299999999995E-2</v>
      </c>
      <c r="K834">
        <v>-3.8816099999999999E-2</v>
      </c>
      <c r="L834">
        <v>0</v>
      </c>
      <c r="M834">
        <v>3.8816099999999999E-2</v>
      </c>
      <c r="N834">
        <v>9.4860299999999995E-2</v>
      </c>
      <c r="O834">
        <v>9.5399999999999991</v>
      </c>
      <c r="P834">
        <v>17447</v>
      </c>
      <c r="Q834">
        <v>99</v>
      </c>
      <c r="R834">
        <v>5221.1080000000002</v>
      </c>
      <c r="S834">
        <v>5221.1080000000002</v>
      </c>
      <c r="T834">
        <v>6.65</v>
      </c>
    </row>
    <row r="835" spans="1:20">
      <c r="A835" t="s">
        <v>55</v>
      </c>
      <c r="B835" t="s">
        <v>45</v>
      </c>
      <c r="C835" t="s">
        <v>13</v>
      </c>
      <c r="D835">
        <v>2011</v>
      </c>
      <c r="E835">
        <v>23</v>
      </c>
      <c r="F835">
        <v>2.7070310000000002</v>
      </c>
      <c r="G835">
        <v>2.7070310000000002</v>
      </c>
      <c r="H835">
        <v>73.7149</v>
      </c>
      <c r="I835">
        <v>4.8763300000000002E-2</v>
      </c>
      <c r="J835">
        <v>-6.2492600000000002E-2</v>
      </c>
      <c r="K835">
        <v>-2.55715E-2</v>
      </c>
      <c r="L835">
        <v>0</v>
      </c>
      <c r="M835">
        <v>2.55715E-2</v>
      </c>
      <c r="N835">
        <v>6.2492600000000002E-2</v>
      </c>
      <c r="O835">
        <v>10</v>
      </c>
      <c r="P835">
        <v>31069</v>
      </c>
      <c r="Q835">
        <v>99</v>
      </c>
      <c r="R835">
        <v>8410.4770000000008</v>
      </c>
      <c r="S835">
        <v>8410.4770000000008</v>
      </c>
      <c r="T835">
        <v>6.17</v>
      </c>
    </row>
    <row r="836" spans="1:20">
      <c r="A836" t="s">
        <v>53</v>
      </c>
      <c r="B836" t="s">
        <v>45</v>
      </c>
      <c r="C836" t="s">
        <v>13</v>
      </c>
      <c r="D836">
        <v>2011</v>
      </c>
      <c r="E836">
        <v>24</v>
      </c>
      <c r="F836">
        <v>2.529318</v>
      </c>
      <c r="G836">
        <v>2.529318</v>
      </c>
      <c r="H836">
        <v>72.373699999999999</v>
      </c>
      <c r="I836">
        <v>3.9001599999999997E-2</v>
      </c>
      <c r="J836">
        <v>-4.9982600000000002E-2</v>
      </c>
      <c r="K836">
        <v>-2.0452499999999998E-2</v>
      </c>
      <c r="L836">
        <v>0</v>
      </c>
      <c r="M836">
        <v>2.0452499999999998E-2</v>
      </c>
      <c r="N836">
        <v>4.9982600000000002E-2</v>
      </c>
      <c r="O836">
        <v>9.83</v>
      </c>
      <c r="P836">
        <v>48516</v>
      </c>
      <c r="Q836">
        <v>99</v>
      </c>
      <c r="R836">
        <v>12483.46</v>
      </c>
      <c r="S836">
        <v>12483.46</v>
      </c>
      <c r="T836">
        <v>6.34</v>
      </c>
    </row>
    <row r="837" spans="1:20">
      <c r="A837" t="s">
        <v>54</v>
      </c>
      <c r="B837" t="s">
        <v>45</v>
      </c>
      <c r="C837" t="s">
        <v>13</v>
      </c>
      <c r="D837">
        <v>2011</v>
      </c>
      <c r="E837">
        <v>24</v>
      </c>
      <c r="F837">
        <v>2.6164459999999998</v>
      </c>
      <c r="G837">
        <v>2.6164459999999998</v>
      </c>
      <c r="H837">
        <v>72.006900000000002</v>
      </c>
      <c r="I837">
        <v>7.0035E-2</v>
      </c>
      <c r="J837">
        <v>-8.9753399999999997E-2</v>
      </c>
      <c r="K837">
        <v>-3.6726399999999999E-2</v>
      </c>
      <c r="L837">
        <v>0</v>
      </c>
      <c r="M837">
        <v>3.6726399999999999E-2</v>
      </c>
      <c r="N837">
        <v>8.9753399999999997E-2</v>
      </c>
      <c r="O837">
        <v>9.5399999999999991</v>
      </c>
      <c r="P837">
        <v>17447</v>
      </c>
      <c r="Q837">
        <v>99</v>
      </c>
      <c r="R837">
        <v>4785.0240000000003</v>
      </c>
      <c r="S837">
        <v>4785.0240000000003</v>
      </c>
      <c r="T837">
        <v>6.65</v>
      </c>
    </row>
    <row r="838" spans="1:20">
      <c r="A838" t="s">
        <v>55</v>
      </c>
      <c r="B838" t="s">
        <v>45</v>
      </c>
      <c r="C838" t="s">
        <v>13</v>
      </c>
      <c r="D838">
        <v>2011</v>
      </c>
      <c r="E838">
        <v>24</v>
      </c>
      <c r="F838">
        <v>2.4600279999999999</v>
      </c>
      <c r="G838">
        <v>2.4600279999999999</v>
      </c>
      <c r="H838">
        <v>72.5899</v>
      </c>
      <c r="I838">
        <v>4.6245700000000001E-2</v>
      </c>
      <c r="J838">
        <v>-5.9266199999999998E-2</v>
      </c>
      <c r="K838">
        <v>-2.42513E-2</v>
      </c>
      <c r="L838">
        <v>0</v>
      </c>
      <c r="M838">
        <v>2.42513E-2</v>
      </c>
      <c r="N838">
        <v>5.9266199999999998E-2</v>
      </c>
      <c r="O838">
        <v>10</v>
      </c>
      <c r="P838">
        <v>31069</v>
      </c>
      <c r="Q838">
        <v>99</v>
      </c>
      <c r="R838">
        <v>7643.0619999999999</v>
      </c>
      <c r="S838">
        <v>7643.0619999999999</v>
      </c>
      <c r="T838">
        <v>6.17</v>
      </c>
    </row>
    <row r="839" spans="1:20">
      <c r="A839" t="s">
        <v>53</v>
      </c>
      <c r="B839" t="s">
        <v>46</v>
      </c>
      <c r="C839" t="s">
        <v>13</v>
      </c>
      <c r="D839">
        <v>2011</v>
      </c>
      <c r="E839">
        <v>1</v>
      </c>
      <c r="F839">
        <v>2.3547889999999998</v>
      </c>
      <c r="G839">
        <v>2.3547889999999998</v>
      </c>
      <c r="H839">
        <v>70.686300000000003</v>
      </c>
      <c r="I839">
        <v>8.4414199999999995E-2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9.83</v>
      </c>
      <c r="P839">
        <v>48516</v>
      </c>
      <c r="Q839">
        <v>99</v>
      </c>
      <c r="R839">
        <v>11622.07</v>
      </c>
      <c r="S839">
        <v>11622.07</v>
      </c>
      <c r="T839">
        <v>6.34</v>
      </c>
    </row>
    <row r="840" spans="1:20">
      <c r="A840" t="s">
        <v>54</v>
      </c>
      <c r="B840" t="s">
        <v>46</v>
      </c>
      <c r="C840" t="s">
        <v>13</v>
      </c>
      <c r="D840">
        <v>2011</v>
      </c>
      <c r="E840">
        <v>1</v>
      </c>
      <c r="F840">
        <v>2.1595749999999998</v>
      </c>
      <c r="G840">
        <v>2.1595749999999998</v>
      </c>
      <c r="H840">
        <v>70.716200000000001</v>
      </c>
      <c r="I840">
        <v>7.7682500000000002E-2</v>
      </c>
      <c r="J840">
        <v>0</v>
      </c>
      <c r="K840">
        <v>0</v>
      </c>
      <c r="L840">
        <v>0</v>
      </c>
      <c r="M840">
        <v>0</v>
      </c>
      <c r="N840">
        <v>0</v>
      </c>
      <c r="O840">
        <v>9.5399999999999991</v>
      </c>
      <c r="P840">
        <v>17447</v>
      </c>
      <c r="Q840">
        <v>99</v>
      </c>
      <c r="R840">
        <v>3949.4870000000001</v>
      </c>
      <c r="S840">
        <v>3949.4870000000001</v>
      </c>
      <c r="T840">
        <v>6.65</v>
      </c>
    </row>
    <row r="841" spans="1:20">
      <c r="A841" t="s">
        <v>55</v>
      </c>
      <c r="B841" t="s">
        <v>46</v>
      </c>
      <c r="C841" t="s">
        <v>13</v>
      </c>
      <c r="D841">
        <v>2011</v>
      </c>
      <c r="E841">
        <v>1</v>
      </c>
      <c r="F841">
        <v>2.47431</v>
      </c>
      <c r="G841">
        <v>2.47431</v>
      </c>
      <c r="H841">
        <v>70.668599999999998</v>
      </c>
      <c r="I841">
        <v>0.1261186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10</v>
      </c>
      <c r="P841">
        <v>31069</v>
      </c>
      <c r="Q841">
        <v>99</v>
      </c>
      <c r="R841">
        <v>7687.4340000000002</v>
      </c>
      <c r="S841">
        <v>7687.4340000000002</v>
      </c>
      <c r="T841">
        <v>6.17</v>
      </c>
    </row>
    <row r="842" spans="1:20">
      <c r="A842" t="s">
        <v>53</v>
      </c>
      <c r="B842" t="s">
        <v>46</v>
      </c>
      <c r="C842" t="s">
        <v>13</v>
      </c>
      <c r="D842">
        <v>2011</v>
      </c>
      <c r="E842">
        <v>2</v>
      </c>
      <c r="F842">
        <v>2.3185959999999999</v>
      </c>
      <c r="G842">
        <v>2.3185959999999999</v>
      </c>
      <c r="H842">
        <v>70.177700000000002</v>
      </c>
      <c r="I842">
        <v>8.9077799999999999E-2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9.83</v>
      </c>
      <c r="P842">
        <v>48516</v>
      </c>
      <c r="Q842">
        <v>99</v>
      </c>
      <c r="R842">
        <v>11443.44</v>
      </c>
      <c r="S842">
        <v>11443.44</v>
      </c>
      <c r="T842">
        <v>6.34</v>
      </c>
    </row>
    <row r="843" spans="1:20">
      <c r="A843" t="s">
        <v>54</v>
      </c>
      <c r="B843" t="s">
        <v>46</v>
      </c>
      <c r="C843" t="s">
        <v>13</v>
      </c>
      <c r="D843">
        <v>2011</v>
      </c>
      <c r="E843">
        <v>2</v>
      </c>
      <c r="F843">
        <v>2.1109909999999998</v>
      </c>
      <c r="G843">
        <v>2.1109909999999998</v>
      </c>
      <c r="H843">
        <v>70.180800000000005</v>
      </c>
      <c r="I843">
        <v>9.2515E-2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9.5399999999999991</v>
      </c>
      <c r="P843">
        <v>17447</v>
      </c>
      <c r="Q843">
        <v>99</v>
      </c>
      <c r="R843">
        <v>3860.634</v>
      </c>
      <c r="S843">
        <v>3860.634</v>
      </c>
      <c r="T843">
        <v>6.65</v>
      </c>
    </row>
    <row r="844" spans="1:20">
      <c r="A844" t="s">
        <v>55</v>
      </c>
      <c r="B844" t="s">
        <v>46</v>
      </c>
      <c r="C844" t="s">
        <v>13</v>
      </c>
      <c r="D844">
        <v>2011</v>
      </c>
      <c r="E844">
        <v>2</v>
      </c>
      <c r="F844">
        <v>2.446529</v>
      </c>
      <c r="G844">
        <v>2.446529</v>
      </c>
      <c r="H844">
        <v>70.175799999999995</v>
      </c>
      <c r="I844">
        <v>0.130663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10</v>
      </c>
      <c r="P844">
        <v>31069</v>
      </c>
      <c r="Q844">
        <v>99</v>
      </c>
      <c r="R844">
        <v>7601.1210000000001</v>
      </c>
      <c r="S844">
        <v>7601.1210000000001</v>
      </c>
      <c r="T844">
        <v>6.17</v>
      </c>
    </row>
    <row r="845" spans="1:20">
      <c r="A845" t="s">
        <v>53</v>
      </c>
      <c r="B845" t="s">
        <v>46</v>
      </c>
      <c r="C845" t="s">
        <v>13</v>
      </c>
      <c r="D845">
        <v>2011</v>
      </c>
      <c r="E845">
        <v>3</v>
      </c>
      <c r="F845">
        <v>2.155122</v>
      </c>
      <c r="G845">
        <v>2.155122</v>
      </c>
      <c r="H845">
        <v>69.209100000000007</v>
      </c>
      <c r="I845">
        <v>8.2140599999999994E-2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9.83</v>
      </c>
      <c r="P845">
        <v>48516</v>
      </c>
      <c r="Q845">
        <v>99</v>
      </c>
      <c r="R845">
        <v>10636.61</v>
      </c>
      <c r="S845">
        <v>10636.61</v>
      </c>
      <c r="T845">
        <v>6.34</v>
      </c>
    </row>
    <row r="846" spans="1:20">
      <c r="A846" t="s">
        <v>54</v>
      </c>
      <c r="B846" t="s">
        <v>46</v>
      </c>
      <c r="C846" t="s">
        <v>13</v>
      </c>
      <c r="D846">
        <v>2011</v>
      </c>
      <c r="E846">
        <v>3</v>
      </c>
      <c r="F846">
        <v>1.9962139999999999</v>
      </c>
      <c r="G846">
        <v>1.9962139999999999</v>
      </c>
      <c r="H846">
        <v>69.171599999999998</v>
      </c>
      <c r="I846">
        <v>9.1507599999999995E-2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9.5399999999999991</v>
      </c>
      <c r="P846">
        <v>17447</v>
      </c>
      <c r="Q846">
        <v>99</v>
      </c>
      <c r="R846">
        <v>3650.7269999999999</v>
      </c>
      <c r="S846">
        <v>3650.7269999999999</v>
      </c>
      <c r="T846">
        <v>6.65</v>
      </c>
    </row>
    <row r="847" spans="1:20">
      <c r="A847" t="s">
        <v>55</v>
      </c>
      <c r="B847" t="s">
        <v>46</v>
      </c>
      <c r="C847" t="s">
        <v>13</v>
      </c>
      <c r="D847">
        <v>2011</v>
      </c>
      <c r="E847">
        <v>3</v>
      </c>
      <c r="F847">
        <v>2.2513529999999999</v>
      </c>
      <c r="G847">
        <v>2.2513529999999999</v>
      </c>
      <c r="H847">
        <v>69.231099999999998</v>
      </c>
      <c r="I847">
        <v>0.1188965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10</v>
      </c>
      <c r="P847">
        <v>31069</v>
      </c>
      <c r="Q847">
        <v>99</v>
      </c>
      <c r="R847">
        <v>6994.7290000000003</v>
      </c>
      <c r="S847">
        <v>6994.7290000000003</v>
      </c>
      <c r="T847">
        <v>6.17</v>
      </c>
    </row>
    <row r="848" spans="1:20">
      <c r="A848" t="s">
        <v>53</v>
      </c>
      <c r="B848" t="s">
        <v>46</v>
      </c>
      <c r="C848" t="s">
        <v>13</v>
      </c>
      <c r="D848">
        <v>2011</v>
      </c>
      <c r="E848">
        <v>4</v>
      </c>
      <c r="F848">
        <v>2.0975579999999998</v>
      </c>
      <c r="G848">
        <v>2.0975579999999998</v>
      </c>
      <c r="H848">
        <v>69.646699999999996</v>
      </c>
      <c r="I848">
        <v>4.3104200000000002E-2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9.83</v>
      </c>
      <c r="P848">
        <v>48516</v>
      </c>
      <c r="Q848">
        <v>99</v>
      </c>
      <c r="R848">
        <v>10352.51</v>
      </c>
      <c r="S848">
        <v>10352.51</v>
      </c>
      <c r="T848">
        <v>6.34</v>
      </c>
    </row>
    <row r="849" spans="1:20">
      <c r="A849" t="s">
        <v>54</v>
      </c>
      <c r="B849" t="s">
        <v>46</v>
      </c>
      <c r="C849" t="s">
        <v>13</v>
      </c>
      <c r="D849">
        <v>2011</v>
      </c>
      <c r="E849">
        <v>4</v>
      </c>
      <c r="F849">
        <v>1.9415770000000001</v>
      </c>
      <c r="G849">
        <v>1.9415770000000001</v>
      </c>
      <c r="H849">
        <v>69.614000000000004</v>
      </c>
      <c r="I849">
        <v>9.1842400000000005E-2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9.5399999999999991</v>
      </c>
      <c r="P849">
        <v>17447</v>
      </c>
      <c r="Q849">
        <v>99</v>
      </c>
      <c r="R849">
        <v>3550.806</v>
      </c>
      <c r="S849">
        <v>3550.806</v>
      </c>
      <c r="T849">
        <v>6.65</v>
      </c>
    </row>
    <row r="850" spans="1:20">
      <c r="A850" t="s">
        <v>55</v>
      </c>
      <c r="B850" t="s">
        <v>46</v>
      </c>
      <c r="C850" t="s">
        <v>13</v>
      </c>
      <c r="D850">
        <v>2011</v>
      </c>
      <c r="E850">
        <v>4</v>
      </c>
      <c r="F850">
        <v>2.1920959999999998</v>
      </c>
      <c r="G850">
        <v>2.1920959999999998</v>
      </c>
      <c r="H850">
        <v>69.665899999999993</v>
      </c>
      <c r="I850">
        <v>4.1988299999999999E-2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10</v>
      </c>
      <c r="P850">
        <v>31069</v>
      </c>
      <c r="Q850">
        <v>99</v>
      </c>
      <c r="R850">
        <v>6810.6229999999996</v>
      </c>
      <c r="S850">
        <v>6810.6229999999996</v>
      </c>
      <c r="T850">
        <v>6.17</v>
      </c>
    </row>
    <row r="851" spans="1:20">
      <c r="A851" t="s">
        <v>53</v>
      </c>
      <c r="B851" t="s">
        <v>46</v>
      </c>
      <c r="C851" t="s">
        <v>13</v>
      </c>
      <c r="D851">
        <v>2011</v>
      </c>
      <c r="E851">
        <v>5</v>
      </c>
      <c r="F851">
        <v>2.0562939999999998</v>
      </c>
      <c r="G851">
        <v>2.0562939999999998</v>
      </c>
      <c r="H851">
        <v>69.458799999999997</v>
      </c>
      <c r="I851">
        <v>7.7663800000000005E-2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9.83</v>
      </c>
      <c r="P851">
        <v>48516</v>
      </c>
      <c r="Q851">
        <v>99</v>
      </c>
      <c r="R851">
        <v>10148.84</v>
      </c>
      <c r="S851">
        <v>10148.84</v>
      </c>
      <c r="T851">
        <v>6.34</v>
      </c>
    </row>
    <row r="852" spans="1:20">
      <c r="A852" t="s">
        <v>54</v>
      </c>
      <c r="B852" t="s">
        <v>46</v>
      </c>
      <c r="C852" t="s">
        <v>13</v>
      </c>
      <c r="D852">
        <v>2011</v>
      </c>
      <c r="E852">
        <v>5</v>
      </c>
      <c r="F852">
        <v>2.024276</v>
      </c>
      <c r="G852">
        <v>2.024276</v>
      </c>
      <c r="H852">
        <v>69.440899999999999</v>
      </c>
      <c r="I852">
        <v>5.53651E-2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9.5399999999999991</v>
      </c>
      <c r="P852">
        <v>17447</v>
      </c>
      <c r="Q852">
        <v>99</v>
      </c>
      <c r="R852">
        <v>3702.0479999999998</v>
      </c>
      <c r="S852">
        <v>3702.0479999999998</v>
      </c>
      <c r="T852">
        <v>6.65</v>
      </c>
    </row>
    <row r="853" spans="1:20">
      <c r="A853" t="s">
        <v>55</v>
      </c>
      <c r="B853" t="s">
        <v>46</v>
      </c>
      <c r="C853" t="s">
        <v>13</v>
      </c>
      <c r="D853">
        <v>2011</v>
      </c>
      <c r="E853">
        <v>5</v>
      </c>
      <c r="F853">
        <v>2.0684589999999998</v>
      </c>
      <c r="G853">
        <v>2.0684589999999998</v>
      </c>
      <c r="H853">
        <v>69.469399999999993</v>
      </c>
      <c r="I853">
        <v>0.11905259999999999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10</v>
      </c>
      <c r="P853">
        <v>31069</v>
      </c>
      <c r="Q853">
        <v>99</v>
      </c>
      <c r="R853">
        <v>6426.4960000000001</v>
      </c>
      <c r="S853">
        <v>6426.4960000000001</v>
      </c>
      <c r="T853">
        <v>6.17</v>
      </c>
    </row>
    <row r="854" spans="1:20">
      <c r="A854" t="s">
        <v>53</v>
      </c>
      <c r="B854" t="s">
        <v>46</v>
      </c>
      <c r="C854" t="s">
        <v>13</v>
      </c>
      <c r="D854">
        <v>2011</v>
      </c>
      <c r="E854">
        <v>6</v>
      </c>
      <c r="F854">
        <v>2.1553089999999999</v>
      </c>
      <c r="G854">
        <v>2.1553089999999999</v>
      </c>
      <c r="H854">
        <v>69.627700000000004</v>
      </c>
      <c r="I854">
        <v>7.7535699999999999E-2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9.83</v>
      </c>
      <c r="P854">
        <v>48516</v>
      </c>
      <c r="Q854">
        <v>99</v>
      </c>
      <c r="R854">
        <v>10637.54</v>
      </c>
      <c r="S854">
        <v>10637.54</v>
      </c>
      <c r="T854">
        <v>6.34</v>
      </c>
    </row>
    <row r="855" spans="1:20">
      <c r="A855" t="s">
        <v>54</v>
      </c>
      <c r="B855" t="s">
        <v>46</v>
      </c>
      <c r="C855" t="s">
        <v>13</v>
      </c>
      <c r="D855">
        <v>2011</v>
      </c>
      <c r="E855">
        <v>6</v>
      </c>
      <c r="F855">
        <v>2.1328179999999999</v>
      </c>
      <c r="G855">
        <v>2.1328179999999999</v>
      </c>
      <c r="H855">
        <v>69.633899999999997</v>
      </c>
      <c r="I855">
        <v>5.5379999999999999E-2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9.5399999999999991</v>
      </c>
      <c r="P855">
        <v>17447</v>
      </c>
      <c r="Q855">
        <v>99</v>
      </c>
      <c r="R855">
        <v>3900.5520000000001</v>
      </c>
      <c r="S855">
        <v>3900.5520000000001</v>
      </c>
      <c r="T855">
        <v>6.65</v>
      </c>
    </row>
    <row r="856" spans="1:20">
      <c r="A856" t="s">
        <v>55</v>
      </c>
      <c r="B856" t="s">
        <v>46</v>
      </c>
      <c r="C856" t="s">
        <v>13</v>
      </c>
      <c r="D856">
        <v>2011</v>
      </c>
      <c r="E856">
        <v>6</v>
      </c>
      <c r="F856">
        <v>2.1606890000000001</v>
      </c>
      <c r="G856">
        <v>2.1606890000000001</v>
      </c>
      <c r="H856">
        <v>69.624099999999999</v>
      </c>
      <c r="I856">
        <v>0.118839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10</v>
      </c>
      <c r="P856">
        <v>31069</v>
      </c>
      <c r="Q856">
        <v>99</v>
      </c>
      <c r="R856">
        <v>6713.0439999999999</v>
      </c>
      <c r="S856">
        <v>6713.0439999999999</v>
      </c>
      <c r="T856">
        <v>6.17</v>
      </c>
    </row>
    <row r="857" spans="1:20">
      <c r="A857" t="s">
        <v>53</v>
      </c>
      <c r="B857" t="s">
        <v>46</v>
      </c>
      <c r="C857" t="s">
        <v>13</v>
      </c>
      <c r="D857">
        <v>2011</v>
      </c>
      <c r="E857">
        <v>7</v>
      </c>
      <c r="F857">
        <v>2.556308</v>
      </c>
      <c r="G857">
        <v>2.556308</v>
      </c>
      <c r="H857">
        <v>70.295599999999993</v>
      </c>
      <c r="I857">
        <v>4.2186500000000002E-2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9.83</v>
      </c>
      <c r="P857">
        <v>48516</v>
      </c>
      <c r="Q857">
        <v>99</v>
      </c>
      <c r="R857">
        <v>12616.67</v>
      </c>
      <c r="S857">
        <v>12616.67</v>
      </c>
      <c r="T857">
        <v>6.34</v>
      </c>
    </row>
    <row r="858" spans="1:20">
      <c r="A858" t="s">
        <v>54</v>
      </c>
      <c r="B858" t="s">
        <v>46</v>
      </c>
      <c r="C858" t="s">
        <v>13</v>
      </c>
      <c r="D858">
        <v>2011</v>
      </c>
      <c r="E858">
        <v>7</v>
      </c>
      <c r="F858">
        <v>2.4053369999999998</v>
      </c>
      <c r="G858">
        <v>2.4053369999999998</v>
      </c>
      <c r="H858">
        <v>70.246399999999994</v>
      </c>
      <c r="I858">
        <v>5.5360899999999998E-2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9.5399999999999991</v>
      </c>
      <c r="P858">
        <v>17447</v>
      </c>
      <c r="Q858">
        <v>99</v>
      </c>
      <c r="R858">
        <v>4398.942</v>
      </c>
      <c r="S858">
        <v>4398.942</v>
      </c>
      <c r="T858">
        <v>6.65</v>
      </c>
    </row>
    <row r="859" spans="1:20">
      <c r="A859" t="s">
        <v>55</v>
      </c>
      <c r="B859" t="s">
        <v>46</v>
      </c>
      <c r="C859" t="s">
        <v>13</v>
      </c>
      <c r="D859">
        <v>2011</v>
      </c>
      <c r="E859">
        <v>7</v>
      </c>
      <c r="F859">
        <v>2.6454659999999999</v>
      </c>
      <c r="G859">
        <v>2.6454659999999999</v>
      </c>
      <c r="H859">
        <v>70.324600000000004</v>
      </c>
      <c r="I859">
        <v>5.8577499999999998E-2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10</v>
      </c>
      <c r="P859">
        <v>31069</v>
      </c>
      <c r="Q859">
        <v>99</v>
      </c>
      <c r="R859">
        <v>8219.1970000000001</v>
      </c>
      <c r="S859">
        <v>8219.1970000000001</v>
      </c>
      <c r="T859">
        <v>6.17</v>
      </c>
    </row>
    <row r="860" spans="1:20">
      <c r="A860" t="s">
        <v>53</v>
      </c>
      <c r="B860" t="s">
        <v>46</v>
      </c>
      <c r="C860" t="s">
        <v>13</v>
      </c>
      <c r="D860">
        <v>2011</v>
      </c>
      <c r="E860">
        <v>8</v>
      </c>
      <c r="F860">
        <v>3.033836</v>
      </c>
      <c r="G860">
        <v>3.033836</v>
      </c>
      <c r="H860">
        <v>75.979100000000003</v>
      </c>
      <c r="I860">
        <v>8.3211900000000005E-2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9.83</v>
      </c>
      <c r="P860">
        <v>48516</v>
      </c>
      <c r="Q860">
        <v>99</v>
      </c>
      <c r="R860">
        <v>14973.51</v>
      </c>
      <c r="S860">
        <v>14973.51</v>
      </c>
      <c r="T860">
        <v>6.34</v>
      </c>
    </row>
    <row r="861" spans="1:20">
      <c r="A861" t="s">
        <v>54</v>
      </c>
      <c r="B861" t="s">
        <v>46</v>
      </c>
      <c r="C861" t="s">
        <v>13</v>
      </c>
      <c r="D861">
        <v>2011</v>
      </c>
      <c r="E861">
        <v>8</v>
      </c>
      <c r="F861">
        <v>2.8753320000000002</v>
      </c>
      <c r="G861">
        <v>2.8753320000000002</v>
      </c>
      <c r="H861">
        <v>76.273799999999994</v>
      </c>
      <c r="I861">
        <v>9.0644299999999997E-2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9.5399999999999991</v>
      </c>
      <c r="P861">
        <v>17447</v>
      </c>
      <c r="Q861">
        <v>99</v>
      </c>
      <c r="R861">
        <v>5258.482</v>
      </c>
      <c r="S861">
        <v>5258.482</v>
      </c>
      <c r="T861">
        <v>6.65</v>
      </c>
    </row>
    <row r="862" spans="1:20">
      <c r="A862" t="s">
        <v>55</v>
      </c>
      <c r="B862" t="s">
        <v>46</v>
      </c>
      <c r="C862" t="s">
        <v>13</v>
      </c>
      <c r="D862">
        <v>2011</v>
      </c>
      <c r="E862">
        <v>8</v>
      </c>
      <c r="F862">
        <v>3.1258840000000001</v>
      </c>
      <c r="G862">
        <v>3.1258840000000001</v>
      </c>
      <c r="H862">
        <v>75.805300000000003</v>
      </c>
      <c r="I862">
        <v>0.1209899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10</v>
      </c>
      <c r="P862">
        <v>31069</v>
      </c>
      <c r="Q862">
        <v>99</v>
      </c>
      <c r="R862">
        <v>9711.8080000000009</v>
      </c>
      <c r="S862">
        <v>9711.8080000000009</v>
      </c>
      <c r="T862">
        <v>6.17</v>
      </c>
    </row>
    <row r="863" spans="1:20">
      <c r="A863" t="s">
        <v>53</v>
      </c>
      <c r="B863" t="s">
        <v>46</v>
      </c>
      <c r="C863" t="s">
        <v>13</v>
      </c>
      <c r="D863">
        <v>2011</v>
      </c>
      <c r="E863">
        <v>9</v>
      </c>
      <c r="F863">
        <v>4.2683489999999997</v>
      </c>
      <c r="G863">
        <v>4.2683489999999997</v>
      </c>
      <c r="H863">
        <v>81.926500000000004</v>
      </c>
      <c r="I863">
        <v>8.0282500000000007E-2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9.83</v>
      </c>
      <c r="P863">
        <v>48516</v>
      </c>
      <c r="Q863">
        <v>99</v>
      </c>
      <c r="R863">
        <v>21066.45</v>
      </c>
      <c r="S863">
        <v>21066.45</v>
      </c>
      <c r="T863">
        <v>6.34</v>
      </c>
    </row>
    <row r="864" spans="1:20">
      <c r="A864" t="s">
        <v>54</v>
      </c>
      <c r="B864" t="s">
        <v>46</v>
      </c>
      <c r="C864" t="s">
        <v>13</v>
      </c>
      <c r="D864">
        <v>2011</v>
      </c>
      <c r="E864">
        <v>9</v>
      </c>
      <c r="F864">
        <v>4.0914270000000004</v>
      </c>
      <c r="G864">
        <v>4.0914270000000004</v>
      </c>
      <c r="H864">
        <v>82.455399999999997</v>
      </c>
      <c r="I864">
        <v>8.9740299999999995E-2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9.5399999999999991</v>
      </c>
      <c r="P864">
        <v>17447</v>
      </c>
      <c r="Q864">
        <v>99</v>
      </c>
      <c r="R864">
        <v>7482.509</v>
      </c>
      <c r="S864">
        <v>7482.509</v>
      </c>
      <c r="T864">
        <v>6.65</v>
      </c>
    </row>
    <row r="865" spans="1:20">
      <c r="A865" t="s">
        <v>55</v>
      </c>
      <c r="B865" t="s">
        <v>46</v>
      </c>
      <c r="C865" t="s">
        <v>13</v>
      </c>
      <c r="D865">
        <v>2011</v>
      </c>
      <c r="E865">
        <v>9</v>
      </c>
      <c r="F865">
        <v>4.367165</v>
      </c>
      <c r="G865">
        <v>4.367165</v>
      </c>
      <c r="H865">
        <v>81.614699999999999</v>
      </c>
      <c r="I865">
        <v>0.1161258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10</v>
      </c>
      <c r="P865">
        <v>31069</v>
      </c>
      <c r="Q865">
        <v>99</v>
      </c>
      <c r="R865">
        <v>13568.34</v>
      </c>
      <c r="S865">
        <v>13568.34</v>
      </c>
      <c r="T865">
        <v>6.17</v>
      </c>
    </row>
    <row r="866" spans="1:20">
      <c r="A866" t="s">
        <v>53</v>
      </c>
      <c r="B866" t="s">
        <v>46</v>
      </c>
      <c r="C866" t="s">
        <v>13</v>
      </c>
      <c r="D866">
        <v>2011</v>
      </c>
      <c r="E866">
        <v>10</v>
      </c>
      <c r="F866">
        <v>5.7435879999999999</v>
      </c>
      <c r="G866">
        <v>5.7435879999999999</v>
      </c>
      <c r="H866">
        <v>86.220399999999998</v>
      </c>
      <c r="I866">
        <v>4.6933500000000003E-2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9.83</v>
      </c>
      <c r="P866">
        <v>48516</v>
      </c>
      <c r="Q866">
        <v>99</v>
      </c>
      <c r="R866">
        <v>28347.5</v>
      </c>
      <c r="S866">
        <v>28347.5</v>
      </c>
      <c r="T866">
        <v>6.34</v>
      </c>
    </row>
    <row r="867" spans="1:20">
      <c r="A867" t="s">
        <v>54</v>
      </c>
      <c r="B867" t="s">
        <v>46</v>
      </c>
      <c r="C867" t="s">
        <v>13</v>
      </c>
      <c r="D867">
        <v>2011</v>
      </c>
      <c r="E867">
        <v>10</v>
      </c>
      <c r="F867">
        <v>5.7603600000000004</v>
      </c>
      <c r="G867">
        <v>5.7603600000000004</v>
      </c>
      <c r="H867">
        <v>86.784099999999995</v>
      </c>
      <c r="I867">
        <v>9.4075199999999998E-2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9.5399999999999991</v>
      </c>
      <c r="P867">
        <v>17447</v>
      </c>
      <c r="Q867">
        <v>99</v>
      </c>
      <c r="R867">
        <v>10534.7</v>
      </c>
      <c r="S867">
        <v>10534.7</v>
      </c>
      <c r="T867">
        <v>6.65</v>
      </c>
    </row>
    <row r="868" spans="1:20">
      <c r="A868" t="s">
        <v>55</v>
      </c>
      <c r="B868" t="s">
        <v>46</v>
      </c>
      <c r="C868" t="s">
        <v>13</v>
      </c>
      <c r="D868">
        <v>2011</v>
      </c>
      <c r="E868">
        <v>10</v>
      </c>
      <c r="F868">
        <v>5.7068399999999997</v>
      </c>
      <c r="G868">
        <v>5.7068399999999997</v>
      </c>
      <c r="H868">
        <v>85.888000000000005</v>
      </c>
      <c r="I868">
        <v>4.98983E-2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10</v>
      </c>
      <c r="P868">
        <v>31069</v>
      </c>
      <c r="Q868">
        <v>99</v>
      </c>
      <c r="R868">
        <v>17730.580000000002</v>
      </c>
      <c r="S868">
        <v>17730.580000000002</v>
      </c>
      <c r="T868">
        <v>6.17</v>
      </c>
    </row>
    <row r="869" spans="1:20">
      <c r="A869" t="s">
        <v>53</v>
      </c>
      <c r="B869" t="s">
        <v>46</v>
      </c>
      <c r="C869" t="s">
        <v>13</v>
      </c>
      <c r="D869">
        <v>2011</v>
      </c>
      <c r="E869">
        <v>11</v>
      </c>
      <c r="F869">
        <v>6.8733449999999996</v>
      </c>
      <c r="G869">
        <v>6.8733449999999996</v>
      </c>
      <c r="H869">
        <v>88.743700000000004</v>
      </c>
      <c r="I869">
        <v>3.9874199999999999E-2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9.83</v>
      </c>
      <c r="P869">
        <v>48516</v>
      </c>
      <c r="Q869">
        <v>99</v>
      </c>
      <c r="R869">
        <v>33923.42</v>
      </c>
      <c r="S869">
        <v>33923.42</v>
      </c>
      <c r="T869">
        <v>6.34</v>
      </c>
    </row>
    <row r="870" spans="1:20">
      <c r="A870" t="s">
        <v>54</v>
      </c>
      <c r="B870" t="s">
        <v>46</v>
      </c>
      <c r="C870" t="s">
        <v>13</v>
      </c>
      <c r="D870">
        <v>2011</v>
      </c>
      <c r="E870">
        <v>11</v>
      </c>
      <c r="F870">
        <v>7.1326919999999996</v>
      </c>
      <c r="G870">
        <v>7.1326919999999996</v>
      </c>
      <c r="H870">
        <v>89.224299999999999</v>
      </c>
      <c r="I870">
        <v>6.47533E-2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9.5399999999999991</v>
      </c>
      <c r="P870">
        <v>17447</v>
      </c>
      <c r="Q870">
        <v>99</v>
      </c>
      <c r="R870">
        <v>13044.45</v>
      </c>
      <c r="S870">
        <v>13044.45</v>
      </c>
      <c r="T870">
        <v>6.65</v>
      </c>
    </row>
    <row r="871" spans="1:20">
      <c r="A871" t="s">
        <v>55</v>
      </c>
      <c r="B871" t="s">
        <v>46</v>
      </c>
      <c r="C871" t="s">
        <v>13</v>
      </c>
      <c r="D871">
        <v>2011</v>
      </c>
      <c r="E871">
        <v>11</v>
      </c>
      <c r="F871">
        <v>6.6700179999999998</v>
      </c>
      <c r="G871">
        <v>6.6700179999999998</v>
      </c>
      <c r="H871">
        <v>88.460400000000007</v>
      </c>
      <c r="I871">
        <v>5.05957E-2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10</v>
      </c>
      <c r="P871">
        <v>31069</v>
      </c>
      <c r="Q871">
        <v>99</v>
      </c>
      <c r="R871">
        <v>20723.080000000002</v>
      </c>
      <c r="S871">
        <v>20723.080000000002</v>
      </c>
      <c r="T871">
        <v>6.17</v>
      </c>
    </row>
    <row r="872" spans="1:20">
      <c r="A872" t="s">
        <v>53</v>
      </c>
      <c r="B872" t="s">
        <v>46</v>
      </c>
      <c r="C872" t="s">
        <v>13</v>
      </c>
      <c r="D872">
        <v>2011</v>
      </c>
      <c r="E872">
        <v>12</v>
      </c>
      <c r="F872">
        <v>7.8789049999999996</v>
      </c>
      <c r="G872">
        <v>7.8789049999999996</v>
      </c>
      <c r="H872">
        <v>89.152500000000003</v>
      </c>
      <c r="I872">
        <v>7.2526800000000002E-2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9.83</v>
      </c>
      <c r="P872">
        <v>48516</v>
      </c>
      <c r="Q872">
        <v>99</v>
      </c>
      <c r="R872">
        <v>38886.36</v>
      </c>
      <c r="S872">
        <v>38886.36</v>
      </c>
      <c r="T872">
        <v>6.34</v>
      </c>
    </row>
    <row r="873" spans="1:20">
      <c r="A873" t="s">
        <v>54</v>
      </c>
      <c r="B873" t="s">
        <v>46</v>
      </c>
      <c r="C873" t="s">
        <v>13</v>
      </c>
      <c r="D873">
        <v>2011</v>
      </c>
      <c r="E873">
        <v>12</v>
      </c>
      <c r="F873">
        <v>8.5596700000000006</v>
      </c>
      <c r="G873">
        <v>8.5596700000000006</v>
      </c>
      <c r="H873">
        <v>89.826899999999995</v>
      </c>
      <c r="I873">
        <v>0.16141920000000001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9.5399999999999991</v>
      </c>
      <c r="P873">
        <v>17447</v>
      </c>
      <c r="Q873">
        <v>99</v>
      </c>
      <c r="R873">
        <v>15654.15</v>
      </c>
      <c r="S873">
        <v>15654.15</v>
      </c>
      <c r="T873">
        <v>6.65</v>
      </c>
    </row>
    <row r="874" spans="1:20">
      <c r="A874" t="s">
        <v>55</v>
      </c>
      <c r="B874" t="s">
        <v>46</v>
      </c>
      <c r="C874" t="s">
        <v>13</v>
      </c>
      <c r="D874">
        <v>2011</v>
      </c>
      <c r="E874">
        <v>12</v>
      </c>
      <c r="F874">
        <v>7.3904449999999997</v>
      </c>
      <c r="G874">
        <v>7.3904449999999997</v>
      </c>
      <c r="H874">
        <v>88.754900000000006</v>
      </c>
      <c r="I874">
        <v>6.5079100000000001E-2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10</v>
      </c>
      <c r="P874">
        <v>31069</v>
      </c>
      <c r="Q874">
        <v>99</v>
      </c>
      <c r="R874">
        <v>22961.38</v>
      </c>
      <c r="S874">
        <v>22961.38</v>
      </c>
      <c r="T874">
        <v>6.17</v>
      </c>
    </row>
    <row r="875" spans="1:20">
      <c r="A875" t="s">
        <v>53</v>
      </c>
      <c r="B875" t="s">
        <v>46</v>
      </c>
      <c r="C875" t="s">
        <v>13</v>
      </c>
      <c r="D875">
        <v>2011</v>
      </c>
      <c r="E875">
        <v>13</v>
      </c>
      <c r="F875">
        <v>7.6632119999999997</v>
      </c>
      <c r="G875">
        <v>7.6632119999999997</v>
      </c>
      <c r="H875">
        <v>89.260300000000001</v>
      </c>
      <c r="I875">
        <v>4.5712900000000001E-2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9.83</v>
      </c>
      <c r="P875">
        <v>48516</v>
      </c>
      <c r="Q875">
        <v>99</v>
      </c>
      <c r="R875">
        <v>37821.81</v>
      </c>
      <c r="S875">
        <v>37821.81</v>
      </c>
      <c r="T875">
        <v>6.34</v>
      </c>
    </row>
    <row r="876" spans="1:20">
      <c r="A876" t="s">
        <v>54</v>
      </c>
      <c r="B876" t="s">
        <v>46</v>
      </c>
      <c r="C876" t="s">
        <v>13</v>
      </c>
      <c r="D876">
        <v>2011</v>
      </c>
      <c r="E876">
        <v>13</v>
      </c>
      <c r="F876">
        <v>7.8972670000000003</v>
      </c>
      <c r="G876">
        <v>7.8972670000000003</v>
      </c>
      <c r="H876">
        <v>89.9268</v>
      </c>
      <c r="I876">
        <v>8.1436599999999998E-2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9.5399999999999991</v>
      </c>
      <c r="P876">
        <v>17447</v>
      </c>
      <c r="Q876">
        <v>99</v>
      </c>
      <c r="R876">
        <v>14442.73</v>
      </c>
      <c r="S876">
        <v>14442.73</v>
      </c>
      <c r="T876">
        <v>6.65</v>
      </c>
    </row>
    <row r="877" spans="1:20">
      <c r="A877" t="s">
        <v>55</v>
      </c>
      <c r="B877" t="s">
        <v>46</v>
      </c>
      <c r="C877" t="s">
        <v>13</v>
      </c>
      <c r="D877">
        <v>2011</v>
      </c>
      <c r="E877">
        <v>13</v>
      </c>
      <c r="F877">
        <v>7.4732099999999999</v>
      </c>
      <c r="G877">
        <v>7.4732099999999999</v>
      </c>
      <c r="H877">
        <v>88.867400000000004</v>
      </c>
      <c r="I877">
        <v>5.4542899999999998E-2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10</v>
      </c>
      <c r="P877">
        <v>31069</v>
      </c>
      <c r="Q877">
        <v>99</v>
      </c>
      <c r="R877">
        <v>23218.52</v>
      </c>
      <c r="S877">
        <v>23218.52</v>
      </c>
      <c r="T877">
        <v>6.17</v>
      </c>
    </row>
    <row r="878" spans="1:20">
      <c r="A878" t="s">
        <v>53</v>
      </c>
      <c r="B878" t="s">
        <v>46</v>
      </c>
      <c r="C878" t="s">
        <v>13</v>
      </c>
      <c r="D878">
        <v>2011</v>
      </c>
      <c r="E878">
        <v>19</v>
      </c>
      <c r="F878">
        <v>4.9626640000000002</v>
      </c>
      <c r="G878">
        <v>4.9626640000000002</v>
      </c>
      <c r="H878">
        <v>78.7941</v>
      </c>
      <c r="I878">
        <v>4.6330499999999997E-2</v>
      </c>
      <c r="J878">
        <v>-0.1097643</v>
      </c>
      <c r="K878">
        <v>-7.4685000000000001E-2</v>
      </c>
      <c r="L878">
        <v>-5.0389299999999998E-2</v>
      </c>
      <c r="M878">
        <v>-2.6093499999999999E-2</v>
      </c>
      <c r="N878">
        <v>8.9856999999999992E-3</v>
      </c>
      <c r="O878">
        <v>9.83</v>
      </c>
      <c r="P878">
        <v>48516</v>
      </c>
      <c r="Q878">
        <v>99</v>
      </c>
      <c r="R878">
        <v>24493.25</v>
      </c>
      <c r="S878">
        <v>24493.25</v>
      </c>
      <c r="T878">
        <v>6.34</v>
      </c>
    </row>
    <row r="879" spans="1:20">
      <c r="A879" t="s">
        <v>54</v>
      </c>
      <c r="B879" t="s">
        <v>46</v>
      </c>
      <c r="C879" t="s">
        <v>13</v>
      </c>
      <c r="D879">
        <v>2011</v>
      </c>
      <c r="E879">
        <v>19</v>
      </c>
      <c r="F879">
        <v>5.2922390000000004</v>
      </c>
      <c r="G879">
        <v>5.2922390000000004</v>
      </c>
      <c r="H879">
        <v>79.289100000000005</v>
      </c>
      <c r="I879">
        <v>7.8450699999999998E-2</v>
      </c>
      <c r="J879">
        <v>-8.2952100000000001E-2</v>
      </c>
      <c r="K879">
        <v>-2.35531E-2</v>
      </c>
      <c r="L879">
        <v>1.7586500000000001E-2</v>
      </c>
      <c r="M879">
        <v>5.8726E-2</v>
      </c>
      <c r="N879">
        <v>0.11812499999999999</v>
      </c>
      <c r="O879">
        <v>9.5399999999999991</v>
      </c>
      <c r="P879">
        <v>17447</v>
      </c>
      <c r="Q879">
        <v>99</v>
      </c>
      <c r="R879">
        <v>9678.5840000000007</v>
      </c>
      <c r="S879">
        <v>9678.5840000000007</v>
      </c>
      <c r="T879">
        <v>6.65</v>
      </c>
    </row>
    <row r="880" spans="1:20">
      <c r="A880" t="s">
        <v>55</v>
      </c>
      <c r="B880" t="s">
        <v>46</v>
      </c>
      <c r="C880" t="s">
        <v>13</v>
      </c>
      <c r="D880">
        <v>2011</v>
      </c>
      <c r="E880">
        <v>19</v>
      </c>
      <c r="F880">
        <v>4.7210749999999999</v>
      </c>
      <c r="G880">
        <v>4.7210749999999999</v>
      </c>
      <c r="H880">
        <v>78.502300000000005</v>
      </c>
      <c r="I880">
        <v>5.7310199999999999E-2</v>
      </c>
      <c r="J880">
        <v>-0.16390550000000001</v>
      </c>
      <c r="K880">
        <v>-0.1205131</v>
      </c>
      <c r="L880">
        <v>-9.0459600000000001E-2</v>
      </c>
      <c r="M880">
        <v>-6.0406099999999997E-2</v>
      </c>
      <c r="N880">
        <v>-1.70137E-2</v>
      </c>
      <c r="O880">
        <v>10</v>
      </c>
      <c r="P880">
        <v>31069</v>
      </c>
      <c r="Q880">
        <v>99</v>
      </c>
      <c r="R880">
        <v>14667.91</v>
      </c>
      <c r="S880">
        <v>14667.91</v>
      </c>
      <c r="T880">
        <v>6.17</v>
      </c>
    </row>
    <row r="881" spans="1:20">
      <c r="A881" t="s">
        <v>53</v>
      </c>
      <c r="B881" t="s">
        <v>46</v>
      </c>
      <c r="C881" t="s">
        <v>13</v>
      </c>
      <c r="D881">
        <v>2011</v>
      </c>
      <c r="E881">
        <v>20</v>
      </c>
      <c r="F881">
        <v>4.2900530000000003</v>
      </c>
      <c r="G881">
        <v>4.2900530000000003</v>
      </c>
      <c r="H881">
        <v>75.483699999999999</v>
      </c>
      <c r="I881">
        <v>4.4960199999999999E-2</v>
      </c>
      <c r="J881">
        <v>-0.15659410000000001</v>
      </c>
      <c r="K881">
        <v>-0.12255240000000001</v>
      </c>
      <c r="L881">
        <v>-9.8975199999999999E-2</v>
      </c>
      <c r="M881">
        <v>-7.5398000000000007E-2</v>
      </c>
      <c r="N881">
        <v>-4.1356299999999999E-2</v>
      </c>
      <c r="O881">
        <v>9.83</v>
      </c>
      <c r="P881">
        <v>48516</v>
      </c>
      <c r="Q881">
        <v>99</v>
      </c>
      <c r="R881">
        <v>21173.57</v>
      </c>
      <c r="S881">
        <v>21173.57</v>
      </c>
      <c r="T881">
        <v>6.34</v>
      </c>
    </row>
    <row r="882" spans="1:20">
      <c r="A882" t="s">
        <v>54</v>
      </c>
      <c r="B882" t="s">
        <v>46</v>
      </c>
      <c r="C882" t="s">
        <v>13</v>
      </c>
      <c r="D882">
        <v>2011</v>
      </c>
      <c r="E882">
        <v>20</v>
      </c>
      <c r="F882">
        <v>4.6155609999999996</v>
      </c>
      <c r="G882">
        <v>4.6155609999999996</v>
      </c>
      <c r="H882">
        <v>75.749799999999993</v>
      </c>
      <c r="I882">
        <v>7.4805800000000006E-2</v>
      </c>
      <c r="J882">
        <v>-0.15689500000000001</v>
      </c>
      <c r="K882">
        <v>-0.1002557</v>
      </c>
      <c r="L882">
        <v>-6.1027499999999998E-2</v>
      </c>
      <c r="M882">
        <v>-2.1799300000000001E-2</v>
      </c>
      <c r="N882">
        <v>3.4840000000000003E-2</v>
      </c>
      <c r="O882">
        <v>9.5399999999999991</v>
      </c>
      <c r="P882">
        <v>17447</v>
      </c>
      <c r="Q882">
        <v>99</v>
      </c>
      <c r="R882">
        <v>8441.0589999999993</v>
      </c>
      <c r="S882">
        <v>8441.0589999999993</v>
      </c>
      <c r="T882">
        <v>6.65</v>
      </c>
    </row>
    <row r="883" spans="1:20">
      <c r="A883" t="s">
        <v>55</v>
      </c>
      <c r="B883" t="s">
        <v>46</v>
      </c>
      <c r="C883" t="s">
        <v>13</v>
      </c>
      <c r="D883">
        <v>2011</v>
      </c>
      <c r="E883">
        <v>20</v>
      </c>
      <c r="F883">
        <v>4.0541679999999998</v>
      </c>
      <c r="G883">
        <v>4.0541679999999998</v>
      </c>
      <c r="H883">
        <v>75.326899999999995</v>
      </c>
      <c r="I883">
        <v>5.62362E-2</v>
      </c>
      <c r="J883">
        <v>-0.193414</v>
      </c>
      <c r="K883">
        <v>-0.15083460000000001</v>
      </c>
      <c r="L883">
        <v>-0.1213443</v>
      </c>
      <c r="M883">
        <v>-9.1854000000000005E-2</v>
      </c>
      <c r="N883">
        <v>-4.9274699999999998E-2</v>
      </c>
      <c r="O883">
        <v>10</v>
      </c>
      <c r="P883">
        <v>31069</v>
      </c>
      <c r="Q883">
        <v>99</v>
      </c>
      <c r="R883">
        <v>12595.9</v>
      </c>
      <c r="S883">
        <v>12595.9</v>
      </c>
      <c r="T883">
        <v>6.17</v>
      </c>
    </row>
    <row r="884" spans="1:20">
      <c r="A884" t="s">
        <v>53</v>
      </c>
      <c r="B884" t="s">
        <v>46</v>
      </c>
      <c r="C884" t="s">
        <v>13</v>
      </c>
      <c r="D884">
        <v>2011</v>
      </c>
      <c r="E884">
        <v>21</v>
      </c>
      <c r="F884">
        <v>3.7362329999999999</v>
      </c>
      <c r="G884">
        <v>3.7362329999999999</v>
      </c>
      <c r="H884">
        <v>74.132099999999994</v>
      </c>
      <c r="I884">
        <v>3.8703399999999999E-2</v>
      </c>
      <c r="J884">
        <v>-4.96003E-2</v>
      </c>
      <c r="K884">
        <v>-2.0296100000000001E-2</v>
      </c>
      <c r="L884">
        <v>0</v>
      </c>
      <c r="M884">
        <v>2.0296100000000001E-2</v>
      </c>
      <c r="N884">
        <v>4.96003E-2</v>
      </c>
      <c r="O884">
        <v>9.83</v>
      </c>
      <c r="P884">
        <v>48516</v>
      </c>
      <c r="Q884">
        <v>99</v>
      </c>
      <c r="R884">
        <v>18440.189999999999</v>
      </c>
      <c r="S884">
        <v>18440.189999999999</v>
      </c>
      <c r="T884">
        <v>6.34</v>
      </c>
    </row>
    <row r="885" spans="1:20">
      <c r="A885" t="s">
        <v>54</v>
      </c>
      <c r="B885" t="s">
        <v>46</v>
      </c>
      <c r="C885" t="s">
        <v>13</v>
      </c>
      <c r="D885">
        <v>2011</v>
      </c>
      <c r="E885">
        <v>21</v>
      </c>
      <c r="F885">
        <v>3.9432939999999999</v>
      </c>
      <c r="G885">
        <v>3.9432939999999999</v>
      </c>
      <c r="H885">
        <v>74.256299999999996</v>
      </c>
      <c r="I885">
        <v>6.59912E-2</v>
      </c>
      <c r="J885">
        <v>-8.4571099999999996E-2</v>
      </c>
      <c r="K885">
        <v>-3.4605799999999999E-2</v>
      </c>
      <c r="L885">
        <v>0</v>
      </c>
      <c r="M885">
        <v>3.4605799999999999E-2</v>
      </c>
      <c r="N885">
        <v>8.4571099999999996E-2</v>
      </c>
      <c r="O885">
        <v>9.5399999999999991</v>
      </c>
      <c r="P885">
        <v>17447</v>
      </c>
      <c r="Q885">
        <v>99</v>
      </c>
      <c r="R885">
        <v>7211.5990000000002</v>
      </c>
      <c r="S885">
        <v>7211.5990000000002</v>
      </c>
      <c r="T885">
        <v>6.65</v>
      </c>
    </row>
    <row r="886" spans="1:20">
      <c r="A886" t="s">
        <v>55</v>
      </c>
      <c r="B886" t="s">
        <v>46</v>
      </c>
      <c r="C886" t="s">
        <v>13</v>
      </c>
      <c r="D886">
        <v>2011</v>
      </c>
      <c r="E886">
        <v>21</v>
      </c>
      <c r="F886">
        <v>3.5816970000000001</v>
      </c>
      <c r="G886">
        <v>3.5816970000000001</v>
      </c>
      <c r="H886">
        <v>74.058899999999994</v>
      </c>
      <c r="I886">
        <v>4.7657600000000001E-2</v>
      </c>
      <c r="J886">
        <v>-6.1075600000000001E-2</v>
      </c>
      <c r="K886">
        <v>-2.4991699999999999E-2</v>
      </c>
      <c r="L886">
        <v>0</v>
      </c>
      <c r="M886">
        <v>2.4991699999999999E-2</v>
      </c>
      <c r="N886">
        <v>6.1075600000000001E-2</v>
      </c>
      <c r="O886">
        <v>10</v>
      </c>
      <c r="P886">
        <v>31069</v>
      </c>
      <c r="Q886">
        <v>99</v>
      </c>
      <c r="R886">
        <v>11127.97</v>
      </c>
      <c r="S886">
        <v>11127.97</v>
      </c>
      <c r="T886">
        <v>6.17</v>
      </c>
    </row>
    <row r="887" spans="1:20">
      <c r="A887" t="s">
        <v>53</v>
      </c>
      <c r="B887" t="s">
        <v>46</v>
      </c>
      <c r="C887" t="s">
        <v>13</v>
      </c>
      <c r="D887">
        <v>2011</v>
      </c>
      <c r="E887">
        <v>22</v>
      </c>
      <c r="F887">
        <v>3.202242</v>
      </c>
      <c r="G887">
        <v>3.202242</v>
      </c>
      <c r="H887">
        <v>73.646100000000004</v>
      </c>
      <c r="I887">
        <v>4.1357600000000001E-2</v>
      </c>
      <c r="J887">
        <v>-5.3001899999999998E-2</v>
      </c>
      <c r="K887">
        <v>-2.1687999999999999E-2</v>
      </c>
      <c r="L887">
        <v>0</v>
      </c>
      <c r="M887">
        <v>2.1687999999999999E-2</v>
      </c>
      <c r="N887">
        <v>5.3001899999999998E-2</v>
      </c>
      <c r="O887">
        <v>9.83</v>
      </c>
      <c r="P887">
        <v>48516</v>
      </c>
      <c r="Q887">
        <v>99</v>
      </c>
      <c r="R887">
        <v>15804.68</v>
      </c>
      <c r="S887">
        <v>15804.68</v>
      </c>
      <c r="T887">
        <v>6.34</v>
      </c>
    </row>
    <row r="888" spans="1:20">
      <c r="A888" t="s">
        <v>54</v>
      </c>
      <c r="B888" t="s">
        <v>46</v>
      </c>
      <c r="C888" t="s">
        <v>13</v>
      </c>
      <c r="D888">
        <v>2011</v>
      </c>
      <c r="E888">
        <v>22</v>
      </c>
      <c r="F888">
        <v>3.4754990000000001</v>
      </c>
      <c r="G888">
        <v>3.4754990000000001</v>
      </c>
      <c r="H888">
        <v>73.665899999999993</v>
      </c>
      <c r="I888">
        <v>6.6798800000000005E-2</v>
      </c>
      <c r="J888">
        <v>-8.5606100000000004E-2</v>
      </c>
      <c r="K888">
        <v>-3.5029299999999999E-2</v>
      </c>
      <c r="L888">
        <v>0</v>
      </c>
      <c r="M888">
        <v>3.5029299999999999E-2</v>
      </c>
      <c r="N888">
        <v>8.5606100000000004E-2</v>
      </c>
      <c r="O888">
        <v>9.5399999999999991</v>
      </c>
      <c r="P888">
        <v>17447</v>
      </c>
      <c r="Q888">
        <v>99</v>
      </c>
      <c r="R888">
        <v>6356.0829999999996</v>
      </c>
      <c r="S888">
        <v>6356.0829999999996</v>
      </c>
      <c r="T888">
        <v>6.65</v>
      </c>
    </row>
    <row r="889" spans="1:20">
      <c r="A889" t="s">
        <v>55</v>
      </c>
      <c r="B889" t="s">
        <v>46</v>
      </c>
      <c r="C889" t="s">
        <v>13</v>
      </c>
      <c r="D889">
        <v>2011</v>
      </c>
      <c r="E889">
        <v>22</v>
      </c>
      <c r="F889">
        <v>3.0059990000000001</v>
      </c>
      <c r="G889">
        <v>3.0059990000000001</v>
      </c>
      <c r="H889">
        <v>73.634399999999999</v>
      </c>
      <c r="I889">
        <v>5.2638900000000002E-2</v>
      </c>
      <c r="J889">
        <v>-6.7459500000000006E-2</v>
      </c>
      <c r="K889">
        <v>-2.7603900000000001E-2</v>
      </c>
      <c r="L889">
        <v>0</v>
      </c>
      <c r="M889">
        <v>2.7603900000000001E-2</v>
      </c>
      <c r="N889">
        <v>6.7459500000000006E-2</v>
      </c>
      <c r="O889">
        <v>10</v>
      </c>
      <c r="P889">
        <v>31069</v>
      </c>
      <c r="Q889">
        <v>99</v>
      </c>
      <c r="R889">
        <v>9339.3389999999999</v>
      </c>
      <c r="S889">
        <v>9339.3389999999999</v>
      </c>
      <c r="T889">
        <v>6.17</v>
      </c>
    </row>
    <row r="890" spans="1:20">
      <c r="A890" t="s">
        <v>53</v>
      </c>
      <c r="B890" t="s">
        <v>46</v>
      </c>
      <c r="C890" t="s">
        <v>13</v>
      </c>
      <c r="D890">
        <v>2011</v>
      </c>
      <c r="E890">
        <v>23</v>
      </c>
      <c r="F890">
        <v>2.7210619999999999</v>
      </c>
      <c r="G890">
        <v>2.7210619999999999</v>
      </c>
      <c r="H890">
        <v>73.255399999999995</v>
      </c>
      <c r="I890">
        <v>3.7909100000000001E-2</v>
      </c>
      <c r="J890">
        <v>-4.8582500000000001E-2</v>
      </c>
      <c r="K890">
        <v>-1.9879500000000001E-2</v>
      </c>
      <c r="L890">
        <v>0</v>
      </c>
      <c r="M890">
        <v>1.9879500000000001E-2</v>
      </c>
      <c r="N890">
        <v>4.8582500000000001E-2</v>
      </c>
      <c r="O890">
        <v>9.83</v>
      </c>
      <c r="P890">
        <v>48516</v>
      </c>
      <c r="Q890">
        <v>99</v>
      </c>
      <c r="R890">
        <v>13429.81</v>
      </c>
      <c r="S890">
        <v>13429.81</v>
      </c>
      <c r="T890">
        <v>6.34</v>
      </c>
    </row>
    <row r="891" spans="1:20">
      <c r="A891" t="s">
        <v>54</v>
      </c>
      <c r="B891" t="s">
        <v>46</v>
      </c>
      <c r="C891" t="s">
        <v>13</v>
      </c>
      <c r="D891">
        <v>2011</v>
      </c>
      <c r="E891">
        <v>23</v>
      </c>
      <c r="F891">
        <v>2.839207</v>
      </c>
      <c r="G891">
        <v>2.839207</v>
      </c>
      <c r="H891">
        <v>73.288300000000007</v>
      </c>
      <c r="I891">
        <v>6.6029099999999993E-2</v>
      </c>
      <c r="J891">
        <v>-8.4619700000000006E-2</v>
      </c>
      <c r="K891">
        <v>-3.4625700000000002E-2</v>
      </c>
      <c r="L891">
        <v>0</v>
      </c>
      <c r="M891">
        <v>3.4625700000000002E-2</v>
      </c>
      <c r="N891">
        <v>8.4619700000000006E-2</v>
      </c>
      <c r="O891">
        <v>9.5399999999999991</v>
      </c>
      <c r="P891">
        <v>17447</v>
      </c>
      <c r="Q891">
        <v>99</v>
      </c>
      <c r="R891">
        <v>5192.415</v>
      </c>
      <c r="S891">
        <v>5192.415</v>
      </c>
      <c r="T891">
        <v>6.65</v>
      </c>
    </row>
    <row r="892" spans="1:20">
      <c r="A892" t="s">
        <v>55</v>
      </c>
      <c r="B892" t="s">
        <v>46</v>
      </c>
      <c r="C892" t="s">
        <v>13</v>
      </c>
      <c r="D892">
        <v>2011</v>
      </c>
      <c r="E892">
        <v>23</v>
      </c>
      <c r="F892">
        <v>2.6302639999999999</v>
      </c>
      <c r="G892">
        <v>2.6302639999999999</v>
      </c>
      <c r="H892">
        <v>73.236099999999993</v>
      </c>
      <c r="I892">
        <v>4.5997499999999997E-2</v>
      </c>
      <c r="J892">
        <v>-5.8948199999999999E-2</v>
      </c>
      <c r="K892">
        <v>-2.4121099999999999E-2</v>
      </c>
      <c r="L892">
        <v>0</v>
      </c>
      <c r="M892">
        <v>2.4121099999999999E-2</v>
      </c>
      <c r="N892">
        <v>5.8948199999999999E-2</v>
      </c>
      <c r="O892">
        <v>10</v>
      </c>
      <c r="P892">
        <v>31069</v>
      </c>
      <c r="Q892">
        <v>99</v>
      </c>
      <c r="R892">
        <v>8171.9660000000003</v>
      </c>
      <c r="S892">
        <v>8171.9660000000003</v>
      </c>
      <c r="T892">
        <v>6.17</v>
      </c>
    </row>
    <row r="893" spans="1:20">
      <c r="A893" t="s">
        <v>53</v>
      </c>
      <c r="B893" t="s">
        <v>46</v>
      </c>
      <c r="C893" t="s">
        <v>13</v>
      </c>
      <c r="D893">
        <v>2011</v>
      </c>
      <c r="E893">
        <v>24</v>
      </c>
      <c r="F893">
        <v>2.4423159999999999</v>
      </c>
      <c r="G893">
        <v>2.4423159999999999</v>
      </c>
      <c r="H893">
        <v>72.197500000000005</v>
      </c>
      <c r="I893">
        <v>3.4712399999999997E-2</v>
      </c>
      <c r="J893">
        <v>-4.4485700000000003E-2</v>
      </c>
      <c r="K893">
        <v>-1.8203199999999999E-2</v>
      </c>
      <c r="L893">
        <v>0</v>
      </c>
      <c r="M893">
        <v>1.8203199999999999E-2</v>
      </c>
      <c r="N893">
        <v>4.4485700000000003E-2</v>
      </c>
      <c r="O893">
        <v>9.83</v>
      </c>
      <c r="P893">
        <v>48516</v>
      </c>
      <c r="Q893">
        <v>99</v>
      </c>
      <c r="R893">
        <v>12054.06</v>
      </c>
      <c r="S893">
        <v>12054.06</v>
      </c>
      <c r="T893">
        <v>6.34</v>
      </c>
    </row>
    <row r="894" spans="1:20">
      <c r="A894" t="s">
        <v>54</v>
      </c>
      <c r="B894" t="s">
        <v>46</v>
      </c>
      <c r="C894" t="s">
        <v>13</v>
      </c>
      <c r="D894">
        <v>2011</v>
      </c>
      <c r="E894">
        <v>24</v>
      </c>
      <c r="F894">
        <v>2.5092840000000001</v>
      </c>
      <c r="G894">
        <v>2.5092840000000001</v>
      </c>
      <c r="H894">
        <v>72.170100000000005</v>
      </c>
      <c r="I894">
        <v>6.0042600000000002E-2</v>
      </c>
      <c r="J894">
        <v>-7.6947699999999994E-2</v>
      </c>
      <c r="K894">
        <v>-3.1486399999999998E-2</v>
      </c>
      <c r="L894">
        <v>0</v>
      </c>
      <c r="M894">
        <v>3.1486399999999998E-2</v>
      </c>
      <c r="N894">
        <v>7.6947699999999994E-2</v>
      </c>
      <c r="O894">
        <v>9.5399999999999991</v>
      </c>
      <c r="P894">
        <v>17447</v>
      </c>
      <c r="Q894">
        <v>99</v>
      </c>
      <c r="R894">
        <v>4589.0429999999997</v>
      </c>
      <c r="S894">
        <v>4589.0429999999997</v>
      </c>
      <c r="T894">
        <v>6.65</v>
      </c>
    </row>
    <row r="895" spans="1:20">
      <c r="A895" t="s">
        <v>55</v>
      </c>
      <c r="B895" t="s">
        <v>46</v>
      </c>
      <c r="C895" t="s">
        <v>13</v>
      </c>
      <c r="D895">
        <v>2011</v>
      </c>
      <c r="E895">
        <v>24</v>
      </c>
      <c r="F895">
        <v>2.386841</v>
      </c>
      <c r="G895">
        <v>2.386841</v>
      </c>
      <c r="H895">
        <v>72.2136</v>
      </c>
      <c r="I895">
        <v>4.2326299999999997E-2</v>
      </c>
      <c r="J895">
        <v>-5.4243300000000001E-2</v>
      </c>
      <c r="K895">
        <v>-2.2195900000000001E-2</v>
      </c>
      <c r="L895">
        <v>0</v>
      </c>
      <c r="M895">
        <v>2.2195900000000001E-2</v>
      </c>
      <c r="N895">
        <v>5.4243300000000001E-2</v>
      </c>
      <c r="O895">
        <v>10</v>
      </c>
      <c r="P895">
        <v>31069</v>
      </c>
      <c r="Q895">
        <v>99</v>
      </c>
      <c r="R895">
        <v>7415.6750000000002</v>
      </c>
      <c r="S895">
        <v>7415.6750000000002</v>
      </c>
      <c r="T895">
        <v>6.17</v>
      </c>
    </row>
    <row r="896" spans="1:20">
      <c r="A896" t="s">
        <v>53</v>
      </c>
      <c r="B896" t="s">
        <v>45</v>
      </c>
      <c r="C896" t="s">
        <v>57</v>
      </c>
      <c r="D896">
        <v>2011</v>
      </c>
      <c r="E896">
        <v>1</v>
      </c>
      <c r="F896">
        <v>2.2173530000000001</v>
      </c>
      <c r="G896">
        <v>2.2173530000000001</v>
      </c>
      <c r="H896">
        <v>72.657899999999998</v>
      </c>
      <c r="I896">
        <v>6.1533600000000001E-2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9.83</v>
      </c>
      <c r="P896">
        <v>48516</v>
      </c>
      <c r="Q896">
        <v>99</v>
      </c>
      <c r="R896">
        <v>10943.76</v>
      </c>
      <c r="S896">
        <v>10943.76</v>
      </c>
      <c r="T896">
        <v>6.34</v>
      </c>
    </row>
    <row r="897" spans="1:20">
      <c r="A897" t="s">
        <v>54</v>
      </c>
      <c r="B897" t="s">
        <v>45</v>
      </c>
      <c r="C897" t="s">
        <v>57</v>
      </c>
      <c r="D897">
        <v>2011</v>
      </c>
      <c r="E897">
        <v>1</v>
      </c>
      <c r="F897">
        <v>2.0958739999999998</v>
      </c>
      <c r="G897">
        <v>2.0958739999999998</v>
      </c>
      <c r="H897">
        <v>72.558999999999997</v>
      </c>
      <c r="I897">
        <v>6.5954899999999997E-2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9.5399999999999991</v>
      </c>
      <c r="P897">
        <v>17447</v>
      </c>
      <c r="Q897">
        <v>99</v>
      </c>
      <c r="R897">
        <v>3832.9879999999998</v>
      </c>
      <c r="S897">
        <v>3832.9879999999998</v>
      </c>
      <c r="T897">
        <v>6.65</v>
      </c>
    </row>
    <row r="898" spans="1:20">
      <c r="A898" t="s">
        <v>55</v>
      </c>
      <c r="B898" t="s">
        <v>45</v>
      </c>
      <c r="C898" t="s">
        <v>57</v>
      </c>
      <c r="D898">
        <v>2011</v>
      </c>
      <c r="E898">
        <v>1</v>
      </c>
      <c r="F898">
        <v>2.2883810000000002</v>
      </c>
      <c r="G898">
        <v>2.2883810000000002</v>
      </c>
      <c r="H898">
        <v>72.716200000000001</v>
      </c>
      <c r="I898">
        <v>8.9746900000000004E-2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10</v>
      </c>
      <c r="P898">
        <v>31069</v>
      </c>
      <c r="Q898">
        <v>99</v>
      </c>
      <c r="R898">
        <v>7109.7709999999997</v>
      </c>
      <c r="S898">
        <v>7109.7709999999997</v>
      </c>
      <c r="T898">
        <v>6.17</v>
      </c>
    </row>
    <row r="899" spans="1:20">
      <c r="A899" t="s">
        <v>53</v>
      </c>
      <c r="B899" t="s">
        <v>45</v>
      </c>
      <c r="C899" t="s">
        <v>57</v>
      </c>
      <c r="D899">
        <v>2011</v>
      </c>
      <c r="E899">
        <v>2</v>
      </c>
      <c r="F899">
        <v>2.1845669999999999</v>
      </c>
      <c r="G899">
        <v>2.1845669999999999</v>
      </c>
      <c r="H899">
        <v>72.098399999999998</v>
      </c>
      <c r="I899">
        <v>6.6671300000000003E-2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9.83</v>
      </c>
      <c r="P899">
        <v>48516</v>
      </c>
      <c r="Q899">
        <v>99</v>
      </c>
      <c r="R899">
        <v>10781.94</v>
      </c>
      <c r="S899">
        <v>10781.94</v>
      </c>
      <c r="T899">
        <v>6.34</v>
      </c>
    </row>
    <row r="900" spans="1:20">
      <c r="A900" t="s">
        <v>54</v>
      </c>
      <c r="B900" t="s">
        <v>45</v>
      </c>
      <c r="C900" t="s">
        <v>57</v>
      </c>
      <c r="D900">
        <v>2011</v>
      </c>
      <c r="E900">
        <v>2</v>
      </c>
      <c r="F900">
        <v>2.0432839999999999</v>
      </c>
      <c r="G900">
        <v>2.0432839999999999</v>
      </c>
      <c r="H900">
        <v>71.991600000000005</v>
      </c>
      <c r="I900">
        <v>7.6578599999999997E-2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9.5399999999999991</v>
      </c>
      <c r="P900">
        <v>17447</v>
      </c>
      <c r="Q900">
        <v>99</v>
      </c>
      <c r="R900">
        <v>3736.8110000000001</v>
      </c>
      <c r="S900">
        <v>3736.8110000000001</v>
      </c>
      <c r="T900">
        <v>6.65</v>
      </c>
    </row>
    <row r="901" spans="1:20">
      <c r="A901" t="s">
        <v>55</v>
      </c>
      <c r="B901" t="s">
        <v>45</v>
      </c>
      <c r="C901" t="s">
        <v>57</v>
      </c>
      <c r="D901">
        <v>2011</v>
      </c>
      <c r="E901">
        <v>2</v>
      </c>
      <c r="F901">
        <v>2.268929</v>
      </c>
      <c r="G901">
        <v>2.268929</v>
      </c>
      <c r="H901">
        <v>72.1614</v>
      </c>
      <c r="I901">
        <v>9.5877199999999996E-2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10</v>
      </c>
      <c r="P901">
        <v>31069</v>
      </c>
      <c r="Q901">
        <v>99</v>
      </c>
      <c r="R901">
        <v>7049.3370000000004</v>
      </c>
      <c r="S901">
        <v>7049.3370000000004</v>
      </c>
      <c r="T901">
        <v>6.17</v>
      </c>
    </row>
    <row r="902" spans="1:20">
      <c r="A902" t="s">
        <v>53</v>
      </c>
      <c r="B902" t="s">
        <v>45</v>
      </c>
      <c r="C902" t="s">
        <v>57</v>
      </c>
      <c r="D902">
        <v>2011</v>
      </c>
      <c r="E902">
        <v>3</v>
      </c>
      <c r="F902">
        <v>2.0475449999999999</v>
      </c>
      <c r="G902">
        <v>2.0475449999999999</v>
      </c>
      <c r="H902">
        <v>71.650999999999996</v>
      </c>
      <c r="I902">
        <v>6.28557E-2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9.83</v>
      </c>
      <c r="P902">
        <v>48516</v>
      </c>
      <c r="Q902">
        <v>99</v>
      </c>
      <c r="R902">
        <v>10105.67</v>
      </c>
      <c r="S902">
        <v>10105.67</v>
      </c>
      <c r="T902">
        <v>6.34</v>
      </c>
    </row>
    <row r="903" spans="1:20">
      <c r="A903" t="s">
        <v>54</v>
      </c>
      <c r="B903" t="s">
        <v>45</v>
      </c>
      <c r="C903" t="s">
        <v>57</v>
      </c>
      <c r="D903">
        <v>2011</v>
      </c>
      <c r="E903">
        <v>3</v>
      </c>
      <c r="F903">
        <v>1.941416</v>
      </c>
      <c r="G903">
        <v>1.941416</v>
      </c>
      <c r="H903">
        <v>71.525599999999997</v>
      </c>
      <c r="I903">
        <v>7.7111799999999994E-2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9.5399999999999991</v>
      </c>
      <c r="P903">
        <v>17447</v>
      </c>
      <c r="Q903">
        <v>99</v>
      </c>
      <c r="R903">
        <v>3550.5120000000002</v>
      </c>
      <c r="S903">
        <v>3550.5120000000002</v>
      </c>
      <c r="T903">
        <v>6.65</v>
      </c>
    </row>
    <row r="904" spans="1:20">
      <c r="A904" t="s">
        <v>55</v>
      </c>
      <c r="B904" t="s">
        <v>45</v>
      </c>
      <c r="C904" t="s">
        <v>57</v>
      </c>
      <c r="D904">
        <v>2011</v>
      </c>
      <c r="E904">
        <v>3</v>
      </c>
      <c r="F904">
        <v>2.109105</v>
      </c>
      <c r="G904">
        <v>2.109105</v>
      </c>
      <c r="H904">
        <v>71.724900000000005</v>
      </c>
      <c r="I904">
        <v>8.8968099999999994E-2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10</v>
      </c>
      <c r="P904">
        <v>31069</v>
      </c>
      <c r="Q904">
        <v>99</v>
      </c>
      <c r="R904">
        <v>6552.7790000000005</v>
      </c>
      <c r="S904">
        <v>6552.7790000000005</v>
      </c>
      <c r="T904">
        <v>6.17</v>
      </c>
    </row>
    <row r="905" spans="1:20">
      <c r="A905" t="s">
        <v>53</v>
      </c>
      <c r="B905" t="s">
        <v>45</v>
      </c>
      <c r="C905" t="s">
        <v>57</v>
      </c>
      <c r="D905">
        <v>2011</v>
      </c>
      <c r="E905">
        <v>4</v>
      </c>
      <c r="F905">
        <v>2.0041530000000001</v>
      </c>
      <c r="G905">
        <v>2.0041530000000001</v>
      </c>
      <c r="H905">
        <v>70.933400000000006</v>
      </c>
      <c r="I905">
        <v>3.8786000000000001E-2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9.83</v>
      </c>
      <c r="P905">
        <v>48516</v>
      </c>
      <c r="Q905">
        <v>99</v>
      </c>
      <c r="R905">
        <v>9891.5049999999992</v>
      </c>
      <c r="S905">
        <v>9891.5049999999992</v>
      </c>
      <c r="T905">
        <v>6.34</v>
      </c>
    </row>
    <row r="906" spans="1:20">
      <c r="A906" t="s">
        <v>54</v>
      </c>
      <c r="B906" t="s">
        <v>45</v>
      </c>
      <c r="C906" t="s">
        <v>57</v>
      </c>
      <c r="D906">
        <v>2011</v>
      </c>
      <c r="E906">
        <v>4</v>
      </c>
      <c r="F906">
        <v>1.896398</v>
      </c>
      <c r="G906">
        <v>1.896398</v>
      </c>
      <c r="H906">
        <v>70.791300000000007</v>
      </c>
      <c r="I906">
        <v>7.84218E-2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9.5399999999999991</v>
      </c>
      <c r="P906">
        <v>17447</v>
      </c>
      <c r="Q906">
        <v>99</v>
      </c>
      <c r="R906">
        <v>3468.1819999999998</v>
      </c>
      <c r="S906">
        <v>3468.1819999999998</v>
      </c>
      <c r="T906">
        <v>6.65</v>
      </c>
    </row>
    <row r="907" spans="1:20">
      <c r="A907" t="s">
        <v>55</v>
      </c>
      <c r="B907" t="s">
        <v>45</v>
      </c>
      <c r="C907" t="s">
        <v>57</v>
      </c>
      <c r="D907">
        <v>2011</v>
      </c>
      <c r="E907">
        <v>4</v>
      </c>
      <c r="F907">
        <v>2.066989</v>
      </c>
      <c r="G907">
        <v>2.066989</v>
      </c>
      <c r="H907">
        <v>71.017200000000003</v>
      </c>
      <c r="I907">
        <v>4.0787799999999999E-2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10</v>
      </c>
      <c r="P907">
        <v>31069</v>
      </c>
      <c r="Q907">
        <v>99</v>
      </c>
      <c r="R907">
        <v>6421.9279999999999</v>
      </c>
      <c r="S907">
        <v>6421.9279999999999</v>
      </c>
      <c r="T907">
        <v>6.17</v>
      </c>
    </row>
    <row r="908" spans="1:20">
      <c r="A908" t="s">
        <v>53</v>
      </c>
      <c r="B908" t="s">
        <v>45</v>
      </c>
      <c r="C908" t="s">
        <v>57</v>
      </c>
      <c r="D908">
        <v>2011</v>
      </c>
      <c r="E908">
        <v>5</v>
      </c>
      <c r="F908">
        <v>1.975198</v>
      </c>
      <c r="G908">
        <v>1.975198</v>
      </c>
      <c r="H908">
        <v>70.725800000000007</v>
      </c>
      <c r="I908">
        <v>6.0498099999999999E-2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9.83</v>
      </c>
      <c r="P908">
        <v>48516</v>
      </c>
      <c r="Q908">
        <v>99</v>
      </c>
      <c r="R908">
        <v>9748.5969999999998</v>
      </c>
      <c r="S908">
        <v>9748.5969999999998</v>
      </c>
      <c r="T908">
        <v>6.34</v>
      </c>
    </row>
    <row r="909" spans="1:20">
      <c r="A909" t="s">
        <v>54</v>
      </c>
      <c r="B909" t="s">
        <v>45</v>
      </c>
      <c r="C909" t="s">
        <v>57</v>
      </c>
      <c r="D909">
        <v>2011</v>
      </c>
      <c r="E909">
        <v>5</v>
      </c>
      <c r="F909">
        <v>1.9649730000000001</v>
      </c>
      <c r="G909">
        <v>1.9649730000000001</v>
      </c>
      <c r="H909">
        <v>70.559700000000007</v>
      </c>
      <c r="I909">
        <v>5.4084899999999998E-2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9.5399999999999991</v>
      </c>
      <c r="P909">
        <v>17447</v>
      </c>
      <c r="Q909">
        <v>99</v>
      </c>
      <c r="R909">
        <v>3593.5940000000001</v>
      </c>
      <c r="S909">
        <v>3593.5940000000001</v>
      </c>
      <c r="T909">
        <v>6.65</v>
      </c>
    </row>
    <row r="910" spans="1:20">
      <c r="A910" t="s">
        <v>55</v>
      </c>
      <c r="B910" t="s">
        <v>45</v>
      </c>
      <c r="C910" t="s">
        <v>57</v>
      </c>
      <c r="D910">
        <v>2011</v>
      </c>
      <c r="E910">
        <v>5</v>
      </c>
      <c r="F910">
        <v>1.973211</v>
      </c>
      <c r="G910">
        <v>1.973211</v>
      </c>
      <c r="H910">
        <v>70.823700000000002</v>
      </c>
      <c r="I910">
        <v>9.0721399999999994E-2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10</v>
      </c>
      <c r="P910">
        <v>31069</v>
      </c>
      <c r="Q910">
        <v>99</v>
      </c>
      <c r="R910">
        <v>6130.5680000000002</v>
      </c>
      <c r="S910">
        <v>6130.5680000000002</v>
      </c>
      <c r="T910">
        <v>6.17</v>
      </c>
    </row>
    <row r="911" spans="1:20">
      <c r="A911" t="s">
        <v>53</v>
      </c>
      <c r="B911" t="s">
        <v>45</v>
      </c>
      <c r="C911" t="s">
        <v>57</v>
      </c>
      <c r="D911">
        <v>2011</v>
      </c>
      <c r="E911">
        <v>6</v>
      </c>
      <c r="F911">
        <v>2.0723509999999998</v>
      </c>
      <c r="G911">
        <v>2.0723509999999998</v>
      </c>
      <c r="H911">
        <v>70.498900000000006</v>
      </c>
      <c r="I911">
        <v>6.1146600000000002E-2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9.83</v>
      </c>
      <c r="P911">
        <v>48516</v>
      </c>
      <c r="Q911">
        <v>99</v>
      </c>
      <c r="R911">
        <v>10228.09</v>
      </c>
      <c r="S911">
        <v>10228.09</v>
      </c>
      <c r="T911">
        <v>6.34</v>
      </c>
    </row>
    <row r="912" spans="1:20">
      <c r="A912" t="s">
        <v>54</v>
      </c>
      <c r="B912" t="s">
        <v>45</v>
      </c>
      <c r="C912" t="s">
        <v>57</v>
      </c>
      <c r="D912">
        <v>2011</v>
      </c>
      <c r="E912">
        <v>6</v>
      </c>
      <c r="F912">
        <v>2.0751300000000001</v>
      </c>
      <c r="G912">
        <v>2.0751300000000001</v>
      </c>
      <c r="H912">
        <v>70.314300000000003</v>
      </c>
      <c r="I912">
        <v>5.4121799999999998E-2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9.5399999999999991</v>
      </c>
      <c r="P912">
        <v>17447</v>
      </c>
      <c r="Q912">
        <v>99</v>
      </c>
      <c r="R912">
        <v>3795.0509999999999</v>
      </c>
      <c r="S912">
        <v>3795.0509999999999</v>
      </c>
      <c r="T912">
        <v>6.65</v>
      </c>
    </row>
    <row r="913" spans="1:20">
      <c r="A913" t="s">
        <v>55</v>
      </c>
      <c r="B913" t="s">
        <v>45</v>
      </c>
      <c r="C913" t="s">
        <v>57</v>
      </c>
      <c r="D913">
        <v>2011</v>
      </c>
      <c r="E913">
        <v>6</v>
      </c>
      <c r="F913">
        <v>2.0612710000000001</v>
      </c>
      <c r="G913">
        <v>2.0612710000000001</v>
      </c>
      <c r="H913">
        <v>70.607699999999994</v>
      </c>
      <c r="I913">
        <v>9.1805600000000001E-2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10</v>
      </c>
      <c r="P913">
        <v>31069</v>
      </c>
      <c r="Q913">
        <v>99</v>
      </c>
      <c r="R913">
        <v>6404.1620000000003</v>
      </c>
      <c r="S913">
        <v>6404.1620000000003</v>
      </c>
      <c r="T913">
        <v>6.17</v>
      </c>
    </row>
    <row r="914" spans="1:20">
      <c r="A914" t="s">
        <v>53</v>
      </c>
      <c r="B914" t="s">
        <v>45</v>
      </c>
      <c r="C914" t="s">
        <v>57</v>
      </c>
      <c r="D914">
        <v>2011</v>
      </c>
      <c r="E914">
        <v>7</v>
      </c>
      <c r="F914">
        <v>2.4340350000000002</v>
      </c>
      <c r="G914">
        <v>2.4340350000000002</v>
      </c>
      <c r="H914">
        <v>71.271799999999999</v>
      </c>
      <c r="I914">
        <v>3.8741299999999999E-2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9.83</v>
      </c>
      <c r="P914">
        <v>48516</v>
      </c>
      <c r="Q914">
        <v>99</v>
      </c>
      <c r="R914">
        <v>12013.19</v>
      </c>
      <c r="S914">
        <v>12013.19</v>
      </c>
      <c r="T914">
        <v>6.34</v>
      </c>
    </row>
    <row r="915" spans="1:20">
      <c r="A915" t="s">
        <v>54</v>
      </c>
      <c r="B915" t="s">
        <v>45</v>
      </c>
      <c r="C915" t="s">
        <v>57</v>
      </c>
      <c r="D915">
        <v>2011</v>
      </c>
      <c r="E915">
        <v>7</v>
      </c>
      <c r="F915">
        <v>2.3284750000000001</v>
      </c>
      <c r="G915">
        <v>2.3284750000000001</v>
      </c>
      <c r="H915">
        <v>71.152699999999996</v>
      </c>
      <c r="I915">
        <v>5.4148099999999998E-2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9.5399999999999991</v>
      </c>
      <c r="P915">
        <v>17447</v>
      </c>
      <c r="Q915">
        <v>99</v>
      </c>
      <c r="R915">
        <v>4258.375</v>
      </c>
      <c r="S915">
        <v>4258.375</v>
      </c>
      <c r="T915">
        <v>6.65</v>
      </c>
    </row>
    <row r="916" spans="1:20">
      <c r="A916" t="s">
        <v>55</v>
      </c>
      <c r="B916" t="s">
        <v>45</v>
      </c>
      <c r="C916" t="s">
        <v>57</v>
      </c>
      <c r="D916">
        <v>2011</v>
      </c>
      <c r="E916">
        <v>7</v>
      </c>
      <c r="F916">
        <v>2.4934949999999998</v>
      </c>
      <c r="G916">
        <v>2.4934949999999998</v>
      </c>
      <c r="H916">
        <v>71.341899999999995</v>
      </c>
      <c r="I916">
        <v>5.2659999999999998E-2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10</v>
      </c>
      <c r="P916">
        <v>31069</v>
      </c>
      <c r="Q916">
        <v>99</v>
      </c>
      <c r="R916">
        <v>7747.0389999999998</v>
      </c>
      <c r="S916">
        <v>7747.0389999999998</v>
      </c>
      <c r="T916">
        <v>6.17</v>
      </c>
    </row>
    <row r="917" spans="1:20">
      <c r="A917" t="s">
        <v>53</v>
      </c>
      <c r="B917" t="s">
        <v>45</v>
      </c>
      <c r="C917" t="s">
        <v>57</v>
      </c>
      <c r="D917">
        <v>2011</v>
      </c>
      <c r="E917">
        <v>8</v>
      </c>
      <c r="F917">
        <v>2.9091179999999999</v>
      </c>
      <c r="G917">
        <v>2.9091179999999999</v>
      </c>
      <c r="H917">
        <v>75.148499999999999</v>
      </c>
      <c r="I917">
        <v>6.8523899999999999E-2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9.83</v>
      </c>
      <c r="P917">
        <v>48516</v>
      </c>
      <c r="Q917">
        <v>99</v>
      </c>
      <c r="R917">
        <v>14357.96</v>
      </c>
      <c r="S917">
        <v>14357.96</v>
      </c>
      <c r="T917">
        <v>6.34</v>
      </c>
    </row>
    <row r="918" spans="1:20">
      <c r="A918" t="s">
        <v>54</v>
      </c>
      <c r="B918" t="s">
        <v>45</v>
      </c>
      <c r="C918" t="s">
        <v>57</v>
      </c>
      <c r="D918">
        <v>2011</v>
      </c>
      <c r="E918">
        <v>8</v>
      </c>
      <c r="F918">
        <v>2.7957649999999998</v>
      </c>
      <c r="G918">
        <v>2.7957649999999998</v>
      </c>
      <c r="H918">
        <v>75.230599999999995</v>
      </c>
      <c r="I918">
        <v>8.1976999999999994E-2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9.5399999999999991</v>
      </c>
      <c r="P918">
        <v>17447</v>
      </c>
      <c r="Q918">
        <v>99</v>
      </c>
      <c r="R918">
        <v>5112.9679999999998</v>
      </c>
      <c r="S918">
        <v>5112.9679999999998</v>
      </c>
      <c r="T918">
        <v>6.65</v>
      </c>
    </row>
    <row r="919" spans="1:20">
      <c r="A919" t="s">
        <v>55</v>
      </c>
      <c r="B919" t="s">
        <v>45</v>
      </c>
      <c r="C919" t="s">
        <v>57</v>
      </c>
      <c r="D919">
        <v>2011</v>
      </c>
      <c r="E919">
        <v>8</v>
      </c>
      <c r="F919">
        <v>2.9716520000000002</v>
      </c>
      <c r="G919">
        <v>2.9716520000000002</v>
      </c>
      <c r="H919">
        <v>75.100099999999998</v>
      </c>
      <c r="I919">
        <v>9.7610500000000003E-2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10</v>
      </c>
      <c r="P919">
        <v>31069</v>
      </c>
      <c r="Q919">
        <v>99</v>
      </c>
      <c r="R919">
        <v>9232.6260000000002</v>
      </c>
      <c r="S919">
        <v>9232.6260000000002</v>
      </c>
      <c r="T919">
        <v>6.17</v>
      </c>
    </row>
    <row r="920" spans="1:20">
      <c r="A920" t="s">
        <v>53</v>
      </c>
      <c r="B920" t="s">
        <v>45</v>
      </c>
      <c r="C920" t="s">
        <v>57</v>
      </c>
      <c r="D920">
        <v>2011</v>
      </c>
      <c r="E920">
        <v>9</v>
      </c>
      <c r="F920">
        <v>4.0375209999999999</v>
      </c>
      <c r="G920">
        <v>4.0375209999999999</v>
      </c>
      <c r="H920">
        <v>79.3292</v>
      </c>
      <c r="I920">
        <v>6.8008799999999994E-2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9.83</v>
      </c>
      <c r="P920">
        <v>48516</v>
      </c>
      <c r="Q920">
        <v>99</v>
      </c>
      <c r="R920">
        <v>19927.2</v>
      </c>
      <c r="S920">
        <v>19927.2</v>
      </c>
      <c r="T920">
        <v>6.34</v>
      </c>
    </row>
    <row r="921" spans="1:20">
      <c r="A921" t="s">
        <v>54</v>
      </c>
      <c r="B921" t="s">
        <v>45</v>
      </c>
      <c r="C921" t="s">
        <v>57</v>
      </c>
      <c r="D921">
        <v>2011</v>
      </c>
      <c r="E921">
        <v>9</v>
      </c>
      <c r="F921">
        <v>3.9134679999999999</v>
      </c>
      <c r="G921">
        <v>3.9134679999999999</v>
      </c>
      <c r="H921">
        <v>79.580299999999994</v>
      </c>
      <c r="I921">
        <v>8.2546800000000004E-2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9.5399999999999991</v>
      </c>
      <c r="P921">
        <v>17447</v>
      </c>
      <c r="Q921">
        <v>99</v>
      </c>
      <c r="R921">
        <v>7157.0519999999997</v>
      </c>
      <c r="S921">
        <v>7157.0519999999997</v>
      </c>
      <c r="T921">
        <v>6.65</v>
      </c>
    </row>
    <row r="922" spans="1:20">
      <c r="A922" t="s">
        <v>55</v>
      </c>
      <c r="B922" t="s">
        <v>45</v>
      </c>
      <c r="C922" t="s">
        <v>57</v>
      </c>
      <c r="D922">
        <v>2011</v>
      </c>
      <c r="E922">
        <v>9</v>
      </c>
      <c r="F922">
        <v>4.1021570000000001</v>
      </c>
      <c r="G922">
        <v>4.1021570000000001</v>
      </c>
      <c r="H922">
        <v>79.181200000000004</v>
      </c>
      <c r="I922">
        <v>9.6527299999999996E-2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10</v>
      </c>
      <c r="P922">
        <v>31069</v>
      </c>
      <c r="Q922">
        <v>99</v>
      </c>
      <c r="R922">
        <v>12744.99</v>
      </c>
      <c r="S922">
        <v>12744.99</v>
      </c>
      <c r="T922">
        <v>6.17</v>
      </c>
    </row>
    <row r="923" spans="1:20">
      <c r="A923" t="s">
        <v>53</v>
      </c>
      <c r="B923" t="s">
        <v>45</v>
      </c>
      <c r="C923" t="s">
        <v>57</v>
      </c>
      <c r="D923">
        <v>2011</v>
      </c>
      <c r="E923">
        <v>10</v>
      </c>
      <c r="F923">
        <v>5.1314159999999998</v>
      </c>
      <c r="G923">
        <v>5.1314159999999998</v>
      </c>
      <c r="H923">
        <v>83.605000000000004</v>
      </c>
      <c r="I923">
        <v>4.1210200000000002E-2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9.83</v>
      </c>
      <c r="P923">
        <v>48516</v>
      </c>
      <c r="Q923">
        <v>99</v>
      </c>
      <c r="R923">
        <v>25326.12</v>
      </c>
      <c r="S923">
        <v>25326.12</v>
      </c>
      <c r="T923">
        <v>6.34</v>
      </c>
    </row>
    <row r="924" spans="1:20">
      <c r="A924" t="s">
        <v>54</v>
      </c>
      <c r="B924" t="s">
        <v>45</v>
      </c>
      <c r="C924" t="s">
        <v>57</v>
      </c>
      <c r="D924">
        <v>2011</v>
      </c>
      <c r="E924">
        <v>10</v>
      </c>
      <c r="F924">
        <v>5.2384919999999999</v>
      </c>
      <c r="G924">
        <v>5.2384919999999999</v>
      </c>
      <c r="H924">
        <v>84.013999999999996</v>
      </c>
      <c r="I924">
        <v>8.3716600000000002E-2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9.5399999999999991</v>
      </c>
      <c r="P924">
        <v>17447</v>
      </c>
      <c r="Q924">
        <v>99</v>
      </c>
      <c r="R924">
        <v>9580.2909999999993</v>
      </c>
      <c r="S924">
        <v>9580.2909999999993</v>
      </c>
      <c r="T924">
        <v>6.65</v>
      </c>
    </row>
    <row r="925" spans="1:20">
      <c r="A925" t="s">
        <v>55</v>
      </c>
      <c r="B925" t="s">
        <v>45</v>
      </c>
      <c r="C925" t="s">
        <v>57</v>
      </c>
      <c r="D925">
        <v>2011</v>
      </c>
      <c r="E925">
        <v>10</v>
      </c>
      <c r="F925">
        <v>5.0372529999999998</v>
      </c>
      <c r="G925">
        <v>5.0372529999999998</v>
      </c>
      <c r="H925">
        <v>83.363900000000001</v>
      </c>
      <c r="I925">
        <v>4.3072800000000001E-2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10</v>
      </c>
      <c r="P925">
        <v>31069</v>
      </c>
      <c r="Q925">
        <v>99</v>
      </c>
      <c r="R925">
        <v>15650.24</v>
      </c>
      <c r="S925">
        <v>15650.24</v>
      </c>
      <c r="T925">
        <v>6.17</v>
      </c>
    </row>
    <row r="926" spans="1:20">
      <c r="A926" t="s">
        <v>53</v>
      </c>
      <c r="B926" t="s">
        <v>45</v>
      </c>
      <c r="C926" t="s">
        <v>57</v>
      </c>
      <c r="D926">
        <v>2011</v>
      </c>
      <c r="E926">
        <v>11</v>
      </c>
      <c r="F926">
        <v>6.2696069999999997</v>
      </c>
      <c r="G926">
        <v>6.2696069999999997</v>
      </c>
      <c r="H926">
        <v>86.474100000000007</v>
      </c>
      <c r="I926">
        <v>3.4445999999999997E-2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9.83</v>
      </c>
      <c r="P926">
        <v>48516</v>
      </c>
      <c r="Q926">
        <v>99</v>
      </c>
      <c r="R926">
        <v>30943.67</v>
      </c>
      <c r="S926">
        <v>30943.67</v>
      </c>
      <c r="T926">
        <v>6.34</v>
      </c>
    </row>
    <row r="927" spans="1:20">
      <c r="A927" t="s">
        <v>54</v>
      </c>
      <c r="B927" t="s">
        <v>45</v>
      </c>
      <c r="C927" t="s">
        <v>57</v>
      </c>
      <c r="D927">
        <v>2011</v>
      </c>
      <c r="E927">
        <v>11</v>
      </c>
      <c r="F927">
        <v>6.426736</v>
      </c>
      <c r="G927">
        <v>6.426736</v>
      </c>
      <c r="H927">
        <v>86.990700000000004</v>
      </c>
      <c r="I927">
        <v>5.6894500000000001E-2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9.5399999999999991</v>
      </c>
      <c r="P927">
        <v>17447</v>
      </c>
      <c r="Q927">
        <v>99</v>
      </c>
      <c r="R927">
        <v>11753.38</v>
      </c>
      <c r="S927">
        <v>11753.38</v>
      </c>
      <c r="T927">
        <v>6.65</v>
      </c>
    </row>
    <row r="928" spans="1:20">
      <c r="A928" t="s">
        <v>55</v>
      </c>
      <c r="B928" t="s">
        <v>45</v>
      </c>
      <c r="C928" t="s">
        <v>57</v>
      </c>
      <c r="D928">
        <v>2011</v>
      </c>
      <c r="E928">
        <v>11</v>
      </c>
      <c r="F928">
        <v>6.137041</v>
      </c>
      <c r="G928">
        <v>6.137041</v>
      </c>
      <c r="H928">
        <v>86.169700000000006</v>
      </c>
      <c r="I928">
        <v>4.3276799999999997E-2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10</v>
      </c>
      <c r="P928">
        <v>31069</v>
      </c>
      <c r="Q928">
        <v>99</v>
      </c>
      <c r="R928">
        <v>19067.169999999998</v>
      </c>
      <c r="S928">
        <v>19067.169999999998</v>
      </c>
      <c r="T928">
        <v>6.17</v>
      </c>
    </row>
    <row r="929" spans="1:20">
      <c r="A929" t="s">
        <v>53</v>
      </c>
      <c r="B929" t="s">
        <v>45</v>
      </c>
      <c r="C929" t="s">
        <v>57</v>
      </c>
      <c r="D929">
        <v>2011</v>
      </c>
      <c r="E929">
        <v>12</v>
      </c>
      <c r="F929">
        <v>7.1399549999999996</v>
      </c>
      <c r="G929">
        <v>7.1399549999999996</v>
      </c>
      <c r="H929">
        <v>88.176400000000001</v>
      </c>
      <c r="I929">
        <v>6.5847799999999998E-2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9.83</v>
      </c>
      <c r="P929">
        <v>48516</v>
      </c>
      <c r="Q929">
        <v>99</v>
      </c>
      <c r="R929">
        <v>35239.269999999997</v>
      </c>
      <c r="S929">
        <v>35239.269999999997</v>
      </c>
      <c r="T929">
        <v>6.34</v>
      </c>
    </row>
    <row r="930" spans="1:20">
      <c r="A930" t="s">
        <v>54</v>
      </c>
      <c r="B930" t="s">
        <v>45</v>
      </c>
      <c r="C930" t="s">
        <v>57</v>
      </c>
      <c r="D930">
        <v>2011</v>
      </c>
      <c r="E930">
        <v>12</v>
      </c>
      <c r="F930">
        <v>7.7627199999999998</v>
      </c>
      <c r="G930">
        <v>7.7627199999999998</v>
      </c>
      <c r="H930">
        <v>88.768000000000001</v>
      </c>
      <c r="I930">
        <v>0.14998110000000001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9.5399999999999991</v>
      </c>
      <c r="P930">
        <v>17447</v>
      </c>
      <c r="Q930">
        <v>99</v>
      </c>
      <c r="R930">
        <v>14196.66</v>
      </c>
      <c r="S930">
        <v>14196.66</v>
      </c>
      <c r="T930">
        <v>6.65</v>
      </c>
    </row>
    <row r="931" spans="1:20">
      <c r="A931" t="s">
        <v>55</v>
      </c>
      <c r="B931" t="s">
        <v>45</v>
      </c>
      <c r="C931" t="s">
        <v>57</v>
      </c>
      <c r="D931">
        <v>2011</v>
      </c>
      <c r="E931">
        <v>12</v>
      </c>
      <c r="F931">
        <v>6.6934139999999998</v>
      </c>
      <c r="G931">
        <v>6.6934139999999998</v>
      </c>
      <c r="H931">
        <v>87.827699999999993</v>
      </c>
      <c r="I931">
        <v>5.60183E-2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10</v>
      </c>
      <c r="P931">
        <v>31069</v>
      </c>
      <c r="Q931">
        <v>99</v>
      </c>
      <c r="R931">
        <v>20795.77</v>
      </c>
      <c r="S931">
        <v>20795.77</v>
      </c>
      <c r="T931">
        <v>6.17</v>
      </c>
    </row>
    <row r="932" spans="1:20">
      <c r="A932" t="s">
        <v>53</v>
      </c>
      <c r="B932" t="s">
        <v>45</v>
      </c>
      <c r="C932" t="s">
        <v>57</v>
      </c>
      <c r="D932">
        <v>2011</v>
      </c>
      <c r="E932">
        <v>13</v>
      </c>
      <c r="F932">
        <v>7.1450909999999999</v>
      </c>
      <c r="G932">
        <v>7.1450909999999999</v>
      </c>
      <c r="H932">
        <v>88.407700000000006</v>
      </c>
      <c r="I932">
        <v>4.3388900000000001E-2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9.83</v>
      </c>
      <c r="P932">
        <v>48516</v>
      </c>
      <c r="Q932">
        <v>99</v>
      </c>
      <c r="R932">
        <v>35264.620000000003</v>
      </c>
      <c r="S932">
        <v>35264.620000000003</v>
      </c>
      <c r="T932">
        <v>6.34</v>
      </c>
    </row>
    <row r="933" spans="1:20">
      <c r="A933" t="s">
        <v>54</v>
      </c>
      <c r="B933" t="s">
        <v>45</v>
      </c>
      <c r="C933" t="s">
        <v>57</v>
      </c>
      <c r="D933">
        <v>2011</v>
      </c>
      <c r="E933">
        <v>13</v>
      </c>
      <c r="F933">
        <v>7.456817</v>
      </c>
      <c r="G933">
        <v>7.456817</v>
      </c>
      <c r="H933">
        <v>89.022800000000004</v>
      </c>
      <c r="I933">
        <v>7.8545900000000002E-2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9.5399999999999991</v>
      </c>
      <c r="P933">
        <v>17447</v>
      </c>
      <c r="Q933">
        <v>99</v>
      </c>
      <c r="R933">
        <v>13637.22</v>
      </c>
      <c r="S933">
        <v>13637.22</v>
      </c>
      <c r="T933">
        <v>6.65</v>
      </c>
    </row>
    <row r="934" spans="1:20">
      <c r="A934" t="s">
        <v>55</v>
      </c>
      <c r="B934" t="s">
        <v>45</v>
      </c>
      <c r="C934" t="s">
        <v>57</v>
      </c>
      <c r="D934">
        <v>2011</v>
      </c>
      <c r="E934">
        <v>13</v>
      </c>
      <c r="F934">
        <v>6.9056699999999998</v>
      </c>
      <c r="G934">
        <v>6.9056699999999998</v>
      </c>
      <c r="H934">
        <v>88.045100000000005</v>
      </c>
      <c r="I934">
        <v>5.1112400000000002E-2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10</v>
      </c>
      <c r="P934">
        <v>31069</v>
      </c>
      <c r="Q934">
        <v>99</v>
      </c>
      <c r="R934">
        <v>21455.23</v>
      </c>
      <c r="S934">
        <v>21455.23</v>
      </c>
      <c r="T934">
        <v>6.17</v>
      </c>
    </row>
    <row r="935" spans="1:20">
      <c r="A935" t="s">
        <v>53</v>
      </c>
      <c r="B935" t="s">
        <v>45</v>
      </c>
      <c r="C935" t="s">
        <v>57</v>
      </c>
      <c r="D935">
        <v>2011</v>
      </c>
      <c r="E935">
        <v>19</v>
      </c>
      <c r="F935">
        <v>5.324344</v>
      </c>
      <c r="G935">
        <v>5.324344</v>
      </c>
      <c r="H935">
        <v>80.217100000000002</v>
      </c>
      <c r="I935">
        <v>5.04041E-2</v>
      </c>
      <c r="J935">
        <v>-0.12854309999999999</v>
      </c>
      <c r="K935">
        <v>-9.0379600000000004E-2</v>
      </c>
      <c r="L935">
        <v>-6.3947699999999996E-2</v>
      </c>
      <c r="M935">
        <v>-3.7515800000000002E-2</v>
      </c>
      <c r="N935">
        <v>6.4769999999999997E-4</v>
      </c>
      <c r="O935">
        <v>9.83</v>
      </c>
      <c r="P935">
        <v>48516</v>
      </c>
      <c r="Q935">
        <v>99</v>
      </c>
      <c r="R935">
        <v>26278.32</v>
      </c>
      <c r="S935">
        <v>26278.32</v>
      </c>
      <c r="T935">
        <v>6.34</v>
      </c>
    </row>
    <row r="936" spans="1:20">
      <c r="A936" t="s">
        <v>54</v>
      </c>
      <c r="B936" t="s">
        <v>45</v>
      </c>
      <c r="C936" t="s">
        <v>57</v>
      </c>
      <c r="D936">
        <v>2011</v>
      </c>
      <c r="E936">
        <v>19</v>
      </c>
      <c r="F936">
        <v>5.5715649999999997</v>
      </c>
      <c r="G936">
        <v>5.5715649999999997</v>
      </c>
      <c r="H936">
        <v>80.504999999999995</v>
      </c>
      <c r="I936">
        <v>8.5663500000000004E-2</v>
      </c>
      <c r="J936">
        <v>-0.11194560000000001</v>
      </c>
      <c r="K936">
        <v>-4.7085399999999999E-2</v>
      </c>
      <c r="L936">
        <v>-2.1633999999999998E-3</v>
      </c>
      <c r="M936">
        <v>4.2758600000000001E-2</v>
      </c>
      <c r="N936">
        <v>0.1076188</v>
      </c>
      <c r="O936">
        <v>9.5399999999999991</v>
      </c>
      <c r="P936">
        <v>17447</v>
      </c>
      <c r="Q936">
        <v>99</v>
      </c>
      <c r="R936">
        <v>10189.42</v>
      </c>
      <c r="S936">
        <v>10189.42</v>
      </c>
      <c r="T936">
        <v>6.65</v>
      </c>
    </row>
    <row r="937" spans="1:20">
      <c r="A937" t="s">
        <v>55</v>
      </c>
      <c r="B937" t="s">
        <v>45</v>
      </c>
      <c r="C937" t="s">
        <v>57</v>
      </c>
      <c r="D937">
        <v>2011</v>
      </c>
      <c r="E937">
        <v>19</v>
      </c>
      <c r="F937">
        <v>5.1359899999999996</v>
      </c>
      <c r="G937">
        <v>5.1359899999999996</v>
      </c>
      <c r="H937">
        <v>80.047399999999996</v>
      </c>
      <c r="I937">
        <v>6.2198700000000003E-2</v>
      </c>
      <c r="J937">
        <v>-0.18007909999999999</v>
      </c>
      <c r="K937">
        <v>-0.1329853</v>
      </c>
      <c r="L937">
        <v>-0.10036829999999999</v>
      </c>
      <c r="M937">
        <v>-6.77513E-2</v>
      </c>
      <c r="N937">
        <v>-2.0657499999999999E-2</v>
      </c>
      <c r="O937">
        <v>10</v>
      </c>
      <c r="P937">
        <v>31069</v>
      </c>
      <c r="Q937">
        <v>99</v>
      </c>
      <c r="R937">
        <v>15957.01</v>
      </c>
      <c r="S937">
        <v>15957.01</v>
      </c>
      <c r="T937">
        <v>6.17</v>
      </c>
    </row>
    <row r="938" spans="1:20">
      <c r="A938" t="s">
        <v>53</v>
      </c>
      <c r="B938" t="s">
        <v>45</v>
      </c>
      <c r="C938" t="s">
        <v>57</v>
      </c>
      <c r="D938">
        <v>2011</v>
      </c>
      <c r="E938">
        <v>20</v>
      </c>
      <c r="F938">
        <v>4.4063970000000001</v>
      </c>
      <c r="G938">
        <v>4.4063970000000001</v>
      </c>
      <c r="H938">
        <v>76.970500000000001</v>
      </c>
      <c r="I938">
        <v>5.02137E-2</v>
      </c>
      <c r="J938">
        <v>-0.1633579</v>
      </c>
      <c r="K938">
        <v>-0.12533849999999999</v>
      </c>
      <c r="L938">
        <v>-9.9006399999999994E-2</v>
      </c>
      <c r="M938">
        <v>-7.2674299999999997E-2</v>
      </c>
      <c r="N938">
        <v>-3.4654900000000002E-2</v>
      </c>
      <c r="O938">
        <v>9.83</v>
      </c>
      <c r="P938">
        <v>48516</v>
      </c>
      <c r="Q938">
        <v>99</v>
      </c>
      <c r="R938">
        <v>21747.79</v>
      </c>
      <c r="S938">
        <v>21747.79</v>
      </c>
      <c r="T938">
        <v>6.34</v>
      </c>
    </row>
    <row r="939" spans="1:20">
      <c r="A939" t="s">
        <v>54</v>
      </c>
      <c r="B939" t="s">
        <v>45</v>
      </c>
      <c r="C939" t="s">
        <v>57</v>
      </c>
      <c r="D939">
        <v>2011</v>
      </c>
      <c r="E939">
        <v>20</v>
      </c>
      <c r="F939">
        <v>4.754975</v>
      </c>
      <c r="G939">
        <v>4.754975</v>
      </c>
      <c r="H939">
        <v>77.145200000000003</v>
      </c>
      <c r="I939">
        <v>8.3529199999999998E-2</v>
      </c>
      <c r="J939">
        <v>-0.1622063</v>
      </c>
      <c r="K939">
        <v>-9.8962099999999997E-2</v>
      </c>
      <c r="L939">
        <v>-5.5159300000000001E-2</v>
      </c>
      <c r="M939">
        <v>-1.13566E-2</v>
      </c>
      <c r="N939">
        <v>5.1887700000000002E-2</v>
      </c>
      <c r="O939">
        <v>9.5399999999999991</v>
      </c>
      <c r="P939">
        <v>17447</v>
      </c>
      <c r="Q939">
        <v>99</v>
      </c>
      <c r="R939">
        <v>8696.0220000000008</v>
      </c>
      <c r="S939">
        <v>8696.0220000000008</v>
      </c>
      <c r="T939">
        <v>6.65</v>
      </c>
    </row>
    <row r="940" spans="1:20">
      <c r="A940" t="s">
        <v>55</v>
      </c>
      <c r="B940" t="s">
        <v>45</v>
      </c>
      <c r="C940" t="s">
        <v>57</v>
      </c>
      <c r="D940">
        <v>2011</v>
      </c>
      <c r="E940">
        <v>20</v>
      </c>
      <c r="F940">
        <v>4.1546310000000002</v>
      </c>
      <c r="G940">
        <v>4.1546310000000002</v>
      </c>
      <c r="H940">
        <v>76.867500000000007</v>
      </c>
      <c r="I940">
        <v>6.2815300000000004E-2</v>
      </c>
      <c r="J940">
        <v>-0.20535419999999999</v>
      </c>
      <c r="K940">
        <v>-0.1577935</v>
      </c>
      <c r="L940">
        <v>-0.12485309999999999</v>
      </c>
      <c r="M940">
        <v>-9.19127E-2</v>
      </c>
      <c r="N940">
        <v>-4.4352000000000003E-2</v>
      </c>
      <c r="O940">
        <v>10</v>
      </c>
      <c r="P940">
        <v>31069</v>
      </c>
      <c r="Q940">
        <v>99</v>
      </c>
      <c r="R940">
        <v>12908.02</v>
      </c>
      <c r="S940">
        <v>12908.02</v>
      </c>
      <c r="T940">
        <v>6.17</v>
      </c>
    </row>
    <row r="941" spans="1:20">
      <c r="A941" t="s">
        <v>53</v>
      </c>
      <c r="B941" t="s">
        <v>45</v>
      </c>
      <c r="C941" t="s">
        <v>57</v>
      </c>
      <c r="D941">
        <v>2011</v>
      </c>
      <c r="E941">
        <v>21</v>
      </c>
      <c r="F941">
        <v>3.7314210000000001</v>
      </c>
      <c r="G941">
        <v>3.7314210000000001</v>
      </c>
      <c r="H941">
        <v>75.646500000000003</v>
      </c>
      <c r="I941">
        <v>3.8415999999999999E-2</v>
      </c>
      <c r="J941">
        <v>-4.9232100000000001E-2</v>
      </c>
      <c r="K941">
        <v>-2.0145400000000001E-2</v>
      </c>
      <c r="L941">
        <v>0</v>
      </c>
      <c r="M941">
        <v>2.0145400000000001E-2</v>
      </c>
      <c r="N941">
        <v>4.9232100000000001E-2</v>
      </c>
      <c r="O941">
        <v>9.83</v>
      </c>
      <c r="P941">
        <v>48516</v>
      </c>
      <c r="Q941">
        <v>99</v>
      </c>
      <c r="R941">
        <v>18416.439999999999</v>
      </c>
      <c r="S941">
        <v>18416.439999999999</v>
      </c>
      <c r="T941">
        <v>6.34</v>
      </c>
    </row>
    <row r="942" spans="1:20">
      <c r="A942" t="s">
        <v>54</v>
      </c>
      <c r="B942" t="s">
        <v>45</v>
      </c>
      <c r="C942" t="s">
        <v>57</v>
      </c>
      <c r="D942">
        <v>2011</v>
      </c>
      <c r="E942">
        <v>21</v>
      </c>
      <c r="F942">
        <v>3.9326469999999998</v>
      </c>
      <c r="G942">
        <v>3.9326469999999998</v>
      </c>
      <c r="H942">
        <v>75.732500000000002</v>
      </c>
      <c r="I942">
        <v>6.6389400000000001E-2</v>
      </c>
      <c r="J942">
        <v>-8.5081400000000001E-2</v>
      </c>
      <c r="K942">
        <v>-3.4814600000000001E-2</v>
      </c>
      <c r="L942">
        <v>0</v>
      </c>
      <c r="M942">
        <v>3.4814600000000001E-2</v>
      </c>
      <c r="N942">
        <v>8.5081400000000001E-2</v>
      </c>
      <c r="O942">
        <v>9.5399999999999991</v>
      </c>
      <c r="P942">
        <v>17447</v>
      </c>
      <c r="Q942">
        <v>99</v>
      </c>
      <c r="R942">
        <v>7192.1270000000004</v>
      </c>
      <c r="S942">
        <v>7192.1270000000004</v>
      </c>
      <c r="T942">
        <v>6.65</v>
      </c>
    </row>
    <row r="943" spans="1:20">
      <c r="A943" t="s">
        <v>55</v>
      </c>
      <c r="B943" t="s">
        <v>45</v>
      </c>
      <c r="C943" t="s">
        <v>57</v>
      </c>
      <c r="D943">
        <v>2011</v>
      </c>
      <c r="E943">
        <v>21</v>
      </c>
      <c r="F943">
        <v>3.5807920000000002</v>
      </c>
      <c r="G943">
        <v>3.5807920000000002</v>
      </c>
      <c r="H943">
        <v>75.595699999999994</v>
      </c>
      <c r="I943">
        <v>4.6871500000000003E-2</v>
      </c>
      <c r="J943">
        <v>-6.0068299999999998E-2</v>
      </c>
      <c r="K943">
        <v>-2.4579500000000001E-2</v>
      </c>
      <c r="L943">
        <v>0</v>
      </c>
      <c r="M943">
        <v>2.4579500000000001E-2</v>
      </c>
      <c r="N943">
        <v>6.0068299999999998E-2</v>
      </c>
      <c r="O943">
        <v>10</v>
      </c>
      <c r="P943">
        <v>31069</v>
      </c>
      <c r="Q943">
        <v>99</v>
      </c>
      <c r="R943">
        <v>11125.16</v>
      </c>
      <c r="S943">
        <v>11125.16</v>
      </c>
      <c r="T943">
        <v>6.17</v>
      </c>
    </row>
    <row r="944" spans="1:20">
      <c r="A944" t="s">
        <v>53</v>
      </c>
      <c r="B944" t="s">
        <v>45</v>
      </c>
      <c r="C944" t="s">
        <v>57</v>
      </c>
      <c r="D944">
        <v>2011</v>
      </c>
      <c r="E944">
        <v>22</v>
      </c>
      <c r="F944">
        <v>3.182229</v>
      </c>
      <c r="G944">
        <v>3.182229</v>
      </c>
      <c r="H944">
        <v>74.608400000000003</v>
      </c>
      <c r="I944">
        <v>4.1325800000000003E-2</v>
      </c>
      <c r="J944">
        <v>-5.29612E-2</v>
      </c>
      <c r="K944">
        <v>-2.1671300000000001E-2</v>
      </c>
      <c r="L944">
        <v>0</v>
      </c>
      <c r="M944">
        <v>2.1671300000000001E-2</v>
      </c>
      <c r="N944">
        <v>5.29612E-2</v>
      </c>
      <c r="O944">
        <v>9.83</v>
      </c>
      <c r="P944">
        <v>48516</v>
      </c>
      <c r="Q944">
        <v>99</v>
      </c>
      <c r="R944">
        <v>15705.9</v>
      </c>
      <c r="S944">
        <v>15705.9</v>
      </c>
      <c r="T944">
        <v>6.34</v>
      </c>
    </row>
    <row r="945" spans="1:20">
      <c r="A945" t="s">
        <v>54</v>
      </c>
      <c r="B945" t="s">
        <v>45</v>
      </c>
      <c r="C945" t="s">
        <v>57</v>
      </c>
      <c r="D945">
        <v>2011</v>
      </c>
      <c r="E945">
        <v>22</v>
      </c>
      <c r="F945">
        <v>3.3660559999999999</v>
      </c>
      <c r="G945">
        <v>3.3660559999999999</v>
      </c>
      <c r="H945">
        <v>74.625</v>
      </c>
      <c r="I945">
        <v>6.5849900000000003E-2</v>
      </c>
      <c r="J945">
        <v>-8.4390000000000007E-2</v>
      </c>
      <c r="K945">
        <v>-3.4531699999999999E-2</v>
      </c>
      <c r="L945">
        <v>0</v>
      </c>
      <c r="M945">
        <v>3.4531699999999999E-2</v>
      </c>
      <c r="N945">
        <v>8.4390000000000007E-2</v>
      </c>
      <c r="O945">
        <v>9.5399999999999991</v>
      </c>
      <c r="P945">
        <v>17447</v>
      </c>
      <c r="Q945">
        <v>99</v>
      </c>
      <c r="R945">
        <v>6155.9309999999996</v>
      </c>
      <c r="S945">
        <v>6155.9309999999996</v>
      </c>
      <c r="T945">
        <v>6.65</v>
      </c>
    </row>
    <row r="946" spans="1:20">
      <c r="A946" t="s">
        <v>55</v>
      </c>
      <c r="B946" t="s">
        <v>45</v>
      </c>
      <c r="C946" t="s">
        <v>57</v>
      </c>
      <c r="D946">
        <v>2011</v>
      </c>
      <c r="E946">
        <v>22</v>
      </c>
      <c r="F946">
        <v>3.045633</v>
      </c>
      <c r="G946">
        <v>3.045633</v>
      </c>
      <c r="H946">
        <v>74.598600000000005</v>
      </c>
      <c r="I946">
        <v>5.2990099999999998E-2</v>
      </c>
      <c r="J946">
        <v>-6.7909600000000001E-2</v>
      </c>
      <c r="K946">
        <v>-2.77881E-2</v>
      </c>
      <c r="L946">
        <v>0</v>
      </c>
      <c r="M946">
        <v>2.77881E-2</v>
      </c>
      <c r="N946">
        <v>6.7909600000000001E-2</v>
      </c>
      <c r="O946">
        <v>10</v>
      </c>
      <c r="P946">
        <v>31069</v>
      </c>
      <c r="Q946">
        <v>99</v>
      </c>
      <c r="R946">
        <v>9462.4779999999992</v>
      </c>
      <c r="S946">
        <v>9462.4779999999992</v>
      </c>
      <c r="T946">
        <v>6.17</v>
      </c>
    </row>
    <row r="947" spans="1:20">
      <c r="A947" t="s">
        <v>53</v>
      </c>
      <c r="B947" t="s">
        <v>45</v>
      </c>
      <c r="C947" t="s">
        <v>57</v>
      </c>
      <c r="D947">
        <v>2011</v>
      </c>
      <c r="E947">
        <v>23</v>
      </c>
      <c r="F947">
        <v>2.672898</v>
      </c>
      <c r="G947">
        <v>2.672898</v>
      </c>
      <c r="H947">
        <v>73.341800000000006</v>
      </c>
      <c r="I947">
        <v>3.5806999999999999E-2</v>
      </c>
      <c r="J947">
        <v>-4.5888600000000002E-2</v>
      </c>
      <c r="K947">
        <v>-1.8777200000000001E-2</v>
      </c>
      <c r="L947">
        <v>0</v>
      </c>
      <c r="M947">
        <v>1.8777200000000001E-2</v>
      </c>
      <c r="N947">
        <v>4.5888600000000002E-2</v>
      </c>
      <c r="O947">
        <v>9.83</v>
      </c>
      <c r="P947">
        <v>48516</v>
      </c>
      <c r="Q947">
        <v>99</v>
      </c>
      <c r="R947">
        <v>13192.1</v>
      </c>
      <c r="S947">
        <v>13192.1</v>
      </c>
      <c r="T947">
        <v>6.34</v>
      </c>
    </row>
    <row r="948" spans="1:20">
      <c r="A948" t="s">
        <v>54</v>
      </c>
      <c r="B948" t="s">
        <v>45</v>
      </c>
      <c r="C948" t="s">
        <v>57</v>
      </c>
      <c r="D948">
        <v>2011</v>
      </c>
      <c r="E948">
        <v>23</v>
      </c>
      <c r="F948">
        <v>2.7621380000000002</v>
      </c>
      <c r="G948">
        <v>2.7621380000000002</v>
      </c>
      <c r="H948">
        <v>73.2834</v>
      </c>
      <c r="I948">
        <v>6.2077899999999998E-2</v>
      </c>
      <c r="J948">
        <v>-7.9556100000000005E-2</v>
      </c>
      <c r="K948">
        <v>-3.2553699999999998E-2</v>
      </c>
      <c r="L948">
        <v>0</v>
      </c>
      <c r="M948">
        <v>3.2553699999999998E-2</v>
      </c>
      <c r="N948">
        <v>7.9556100000000005E-2</v>
      </c>
      <c r="O948">
        <v>9.5399999999999991</v>
      </c>
      <c r="P948">
        <v>17447</v>
      </c>
      <c r="Q948">
        <v>99</v>
      </c>
      <c r="R948">
        <v>5051.47</v>
      </c>
      <c r="S948">
        <v>5051.47</v>
      </c>
      <c r="T948">
        <v>6.65</v>
      </c>
    </row>
    <row r="949" spans="1:20">
      <c r="A949" t="s">
        <v>55</v>
      </c>
      <c r="B949" t="s">
        <v>45</v>
      </c>
      <c r="C949" t="s">
        <v>57</v>
      </c>
      <c r="D949">
        <v>2011</v>
      </c>
      <c r="E949">
        <v>23</v>
      </c>
      <c r="F949">
        <v>2.6015630000000001</v>
      </c>
      <c r="G949">
        <v>2.6015630000000001</v>
      </c>
      <c r="H949">
        <v>73.376199999999997</v>
      </c>
      <c r="I949">
        <v>4.3590900000000002E-2</v>
      </c>
      <c r="J949">
        <v>-5.5863999999999997E-2</v>
      </c>
      <c r="K949">
        <v>-2.28591E-2</v>
      </c>
      <c r="L949">
        <v>0</v>
      </c>
      <c r="M949">
        <v>2.28591E-2</v>
      </c>
      <c r="N949">
        <v>5.5863999999999997E-2</v>
      </c>
      <c r="O949">
        <v>10</v>
      </c>
      <c r="P949">
        <v>31069</v>
      </c>
      <c r="Q949">
        <v>99</v>
      </c>
      <c r="R949">
        <v>8082.7960000000003</v>
      </c>
      <c r="S949">
        <v>8082.7960000000003</v>
      </c>
      <c r="T949">
        <v>6.17</v>
      </c>
    </row>
    <row r="950" spans="1:20">
      <c r="A950" t="s">
        <v>53</v>
      </c>
      <c r="B950" t="s">
        <v>45</v>
      </c>
      <c r="C950" t="s">
        <v>57</v>
      </c>
      <c r="D950">
        <v>2011</v>
      </c>
      <c r="E950">
        <v>24</v>
      </c>
      <c r="F950">
        <v>2.4370880000000001</v>
      </c>
      <c r="G950">
        <v>2.4370880000000001</v>
      </c>
      <c r="H950">
        <v>72.663799999999995</v>
      </c>
      <c r="I950">
        <v>3.5227799999999997E-2</v>
      </c>
      <c r="J950">
        <v>-4.51463E-2</v>
      </c>
      <c r="K950">
        <v>-1.84735E-2</v>
      </c>
      <c r="L950">
        <v>0</v>
      </c>
      <c r="M950">
        <v>1.84735E-2</v>
      </c>
      <c r="N950">
        <v>4.51463E-2</v>
      </c>
      <c r="O950">
        <v>9.83</v>
      </c>
      <c r="P950">
        <v>48516</v>
      </c>
      <c r="Q950">
        <v>99</v>
      </c>
      <c r="R950">
        <v>12028.26</v>
      </c>
      <c r="S950">
        <v>12028.26</v>
      </c>
      <c r="T950">
        <v>6.34</v>
      </c>
    </row>
    <row r="951" spans="1:20">
      <c r="A951" t="s">
        <v>54</v>
      </c>
      <c r="B951" t="s">
        <v>45</v>
      </c>
      <c r="C951" t="s">
        <v>57</v>
      </c>
      <c r="D951">
        <v>2011</v>
      </c>
      <c r="E951">
        <v>24</v>
      </c>
      <c r="F951">
        <v>2.5142880000000001</v>
      </c>
      <c r="G951">
        <v>2.5142880000000001</v>
      </c>
      <c r="H951">
        <v>72.592799999999997</v>
      </c>
      <c r="I951">
        <v>6.1812499999999999E-2</v>
      </c>
      <c r="J951">
        <v>-7.9215900000000006E-2</v>
      </c>
      <c r="K951">
        <v>-3.2414499999999999E-2</v>
      </c>
      <c r="L951">
        <v>0</v>
      </c>
      <c r="M951">
        <v>3.2414499999999999E-2</v>
      </c>
      <c r="N951">
        <v>7.9215900000000006E-2</v>
      </c>
      <c r="O951">
        <v>9.5399999999999991</v>
      </c>
      <c r="P951">
        <v>17447</v>
      </c>
      <c r="Q951">
        <v>99</v>
      </c>
      <c r="R951">
        <v>4598.1959999999999</v>
      </c>
      <c r="S951">
        <v>4598.1959999999999</v>
      </c>
      <c r="T951">
        <v>6.65</v>
      </c>
    </row>
    <row r="952" spans="1:20">
      <c r="A952" t="s">
        <v>55</v>
      </c>
      <c r="B952" t="s">
        <v>45</v>
      </c>
      <c r="C952" t="s">
        <v>57</v>
      </c>
      <c r="D952">
        <v>2011</v>
      </c>
      <c r="E952">
        <v>24</v>
      </c>
      <c r="F952">
        <v>2.374822</v>
      </c>
      <c r="G952">
        <v>2.374822</v>
      </c>
      <c r="H952">
        <v>72.705699999999993</v>
      </c>
      <c r="I952">
        <v>4.2516499999999999E-2</v>
      </c>
      <c r="J952">
        <v>-5.4487099999999997E-2</v>
      </c>
      <c r="K952">
        <v>-2.2295700000000002E-2</v>
      </c>
      <c r="L952">
        <v>0</v>
      </c>
      <c r="M952">
        <v>2.2295700000000002E-2</v>
      </c>
      <c r="N952">
        <v>5.4487099999999997E-2</v>
      </c>
      <c r="O952">
        <v>10</v>
      </c>
      <c r="P952">
        <v>31069</v>
      </c>
      <c r="Q952">
        <v>99</v>
      </c>
      <c r="R952">
        <v>7378.3339999999998</v>
      </c>
      <c r="S952">
        <v>7378.3339999999998</v>
      </c>
      <c r="T952">
        <v>6.17</v>
      </c>
    </row>
    <row r="953" spans="1:20">
      <c r="A953" t="s">
        <v>53</v>
      </c>
      <c r="B953" t="s">
        <v>46</v>
      </c>
      <c r="C953" t="s">
        <v>57</v>
      </c>
      <c r="D953">
        <v>2011</v>
      </c>
      <c r="E953">
        <v>1</v>
      </c>
      <c r="F953">
        <v>2.2173530000000001</v>
      </c>
      <c r="G953">
        <v>2.2173530000000001</v>
      </c>
      <c r="H953">
        <v>69.439800000000005</v>
      </c>
      <c r="I953">
        <v>6.1533600000000001E-2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9.83</v>
      </c>
      <c r="P953">
        <v>48516</v>
      </c>
      <c r="Q953">
        <v>99</v>
      </c>
      <c r="R953">
        <v>10943.76</v>
      </c>
      <c r="S953">
        <v>10943.76</v>
      </c>
      <c r="T953">
        <v>6.34</v>
      </c>
    </row>
    <row r="954" spans="1:20">
      <c r="A954" t="s">
        <v>54</v>
      </c>
      <c r="B954" t="s">
        <v>46</v>
      </c>
      <c r="C954" t="s">
        <v>57</v>
      </c>
      <c r="D954">
        <v>2011</v>
      </c>
      <c r="E954">
        <v>1</v>
      </c>
      <c r="F954">
        <v>2.0958739999999998</v>
      </c>
      <c r="G954">
        <v>2.0958739999999998</v>
      </c>
      <c r="H954">
        <v>69.313199999999995</v>
      </c>
      <c r="I954">
        <v>6.5954899999999997E-2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9.5399999999999991</v>
      </c>
      <c r="P954">
        <v>17447</v>
      </c>
      <c r="Q954">
        <v>99</v>
      </c>
      <c r="R954">
        <v>3832.9879999999998</v>
      </c>
      <c r="S954">
        <v>3832.9879999999998</v>
      </c>
      <c r="T954">
        <v>6.65</v>
      </c>
    </row>
    <row r="955" spans="1:20">
      <c r="A955" t="s">
        <v>55</v>
      </c>
      <c r="B955" t="s">
        <v>46</v>
      </c>
      <c r="C955" t="s">
        <v>57</v>
      </c>
      <c r="D955">
        <v>2011</v>
      </c>
      <c r="E955">
        <v>1</v>
      </c>
      <c r="F955">
        <v>2.2883810000000002</v>
      </c>
      <c r="G955">
        <v>2.2883810000000002</v>
      </c>
      <c r="H955">
        <v>69.514300000000006</v>
      </c>
      <c r="I955">
        <v>8.9746900000000004E-2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10</v>
      </c>
      <c r="P955">
        <v>31069</v>
      </c>
      <c r="Q955">
        <v>99</v>
      </c>
      <c r="R955">
        <v>7109.7709999999997</v>
      </c>
      <c r="S955">
        <v>7109.7709999999997</v>
      </c>
      <c r="T955">
        <v>6.17</v>
      </c>
    </row>
    <row r="956" spans="1:20">
      <c r="A956" t="s">
        <v>53</v>
      </c>
      <c r="B956" t="s">
        <v>46</v>
      </c>
      <c r="C956" t="s">
        <v>57</v>
      </c>
      <c r="D956">
        <v>2011</v>
      </c>
      <c r="E956">
        <v>2</v>
      </c>
      <c r="F956">
        <v>2.1758479999999998</v>
      </c>
      <c r="G956">
        <v>2.1758479999999998</v>
      </c>
      <c r="H956">
        <v>68.715100000000007</v>
      </c>
      <c r="I956">
        <v>6.4582799999999996E-2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9.83</v>
      </c>
      <c r="P956">
        <v>48516</v>
      </c>
      <c r="Q956">
        <v>99</v>
      </c>
      <c r="R956">
        <v>10738.9</v>
      </c>
      <c r="S956">
        <v>10738.9</v>
      </c>
      <c r="T956">
        <v>6.34</v>
      </c>
    </row>
    <row r="957" spans="1:20">
      <c r="A957" t="s">
        <v>54</v>
      </c>
      <c r="B957" t="s">
        <v>46</v>
      </c>
      <c r="C957" t="s">
        <v>57</v>
      </c>
      <c r="D957">
        <v>2011</v>
      </c>
      <c r="E957">
        <v>2</v>
      </c>
      <c r="F957">
        <v>2.0391400000000002</v>
      </c>
      <c r="G957">
        <v>2.0391400000000002</v>
      </c>
      <c r="H957">
        <v>68.569000000000003</v>
      </c>
      <c r="I957">
        <v>7.4771199999999996E-2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9.5399999999999991</v>
      </c>
      <c r="P957">
        <v>17447</v>
      </c>
      <c r="Q957">
        <v>99</v>
      </c>
      <c r="R957">
        <v>3729.2330000000002</v>
      </c>
      <c r="S957">
        <v>3729.2330000000002</v>
      </c>
      <c r="T957">
        <v>6.65</v>
      </c>
    </row>
    <row r="958" spans="1:20">
      <c r="A958" t="s">
        <v>55</v>
      </c>
      <c r="B958" t="s">
        <v>46</v>
      </c>
      <c r="C958" t="s">
        <v>57</v>
      </c>
      <c r="D958">
        <v>2011</v>
      </c>
      <c r="E958">
        <v>2</v>
      </c>
      <c r="F958">
        <v>2.2572009999999998</v>
      </c>
      <c r="G958">
        <v>2.2572009999999998</v>
      </c>
      <c r="H958">
        <v>68.801199999999994</v>
      </c>
      <c r="I958">
        <v>9.2708899999999997E-2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10</v>
      </c>
      <c r="P958">
        <v>31069</v>
      </c>
      <c r="Q958">
        <v>99</v>
      </c>
      <c r="R958">
        <v>7012.8969999999999</v>
      </c>
      <c r="S958">
        <v>7012.8969999999999</v>
      </c>
      <c r="T958">
        <v>6.17</v>
      </c>
    </row>
    <row r="959" spans="1:20">
      <c r="A959" t="s">
        <v>53</v>
      </c>
      <c r="B959" t="s">
        <v>46</v>
      </c>
      <c r="C959" t="s">
        <v>57</v>
      </c>
      <c r="D959">
        <v>2011</v>
      </c>
      <c r="E959">
        <v>3</v>
      </c>
      <c r="F959">
        <v>2.037995</v>
      </c>
      <c r="G959">
        <v>2.037995</v>
      </c>
      <c r="H959">
        <v>68.176400000000001</v>
      </c>
      <c r="I959">
        <v>5.9868900000000003E-2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9.83</v>
      </c>
      <c r="P959">
        <v>48516</v>
      </c>
      <c r="Q959">
        <v>99</v>
      </c>
      <c r="R959">
        <v>10058.530000000001</v>
      </c>
      <c r="S959">
        <v>10058.530000000001</v>
      </c>
      <c r="T959">
        <v>6.34</v>
      </c>
    </row>
    <row r="960" spans="1:20">
      <c r="A960" t="s">
        <v>54</v>
      </c>
      <c r="B960" t="s">
        <v>46</v>
      </c>
      <c r="C960" t="s">
        <v>57</v>
      </c>
      <c r="D960">
        <v>2011</v>
      </c>
      <c r="E960">
        <v>3</v>
      </c>
      <c r="F960">
        <v>1.936828</v>
      </c>
      <c r="G960">
        <v>1.936828</v>
      </c>
      <c r="H960">
        <v>67.989199999999997</v>
      </c>
      <c r="I960">
        <v>7.4335999999999999E-2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9.5399999999999991</v>
      </c>
      <c r="P960">
        <v>17447</v>
      </c>
      <c r="Q960">
        <v>99</v>
      </c>
      <c r="R960">
        <v>3542.1210000000001</v>
      </c>
      <c r="S960">
        <v>3542.1210000000001</v>
      </c>
      <c r="T960">
        <v>6.65</v>
      </c>
    </row>
    <row r="961" spans="1:20">
      <c r="A961" t="s">
        <v>55</v>
      </c>
      <c r="B961" t="s">
        <v>46</v>
      </c>
      <c r="C961" t="s">
        <v>57</v>
      </c>
      <c r="D961">
        <v>2011</v>
      </c>
      <c r="E961">
        <v>3</v>
      </c>
      <c r="F961">
        <v>2.0962930000000002</v>
      </c>
      <c r="G961">
        <v>2.0962930000000002</v>
      </c>
      <c r="H961">
        <v>68.286699999999996</v>
      </c>
      <c r="I961">
        <v>8.4470900000000002E-2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10</v>
      </c>
      <c r="P961">
        <v>31069</v>
      </c>
      <c r="Q961">
        <v>99</v>
      </c>
      <c r="R961">
        <v>6512.9740000000002</v>
      </c>
      <c r="S961">
        <v>6512.9740000000002</v>
      </c>
      <c r="T961">
        <v>6.17</v>
      </c>
    </row>
    <row r="962" spans="1:20">
      <c r="A962" t="s">
        <v>53</v>
      </c>
      <c r="B962" t="s">
        <v>46</v>
      </c>
      <c r="C962" t="s">
        <v>57</v>
      </c>
      <c r="D962">
        <v>2011</v>
      </c>
      <c r="E962">
        <v>4</v>
      </c>
      <c r="F962">
        <v>1.9939929999999999</v>
      </c>
      <c r="G962">
        <v>1.9939929999999999</v>
      </c>
      <c r="H962">
        <v>67.673299999999998</v>
      </c>
      <c r="I962">
        <v>3.7650700000000002E-2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9.83</v>
      </c>
      <c r="P962">
        <v>48516</v>
      </c>
      <c r="Q962">
        <v>99</v>
      </c>
      <c r="R962">
        <v>9841.3590000000004</v>
      </c>
      <c r="S962">
        <v>9841.3590000000004</v>
      </c>
      <c r="T962">
        <v>6.34</v>
      </c>
    </row>
    <row r="963" spans="1:20">
      <c r="A963" t="s">
        <v>54</v>
      </c>
      <c r="B963" t="s">
        <v>46</v>
      </c>
      <c r="C963" t="s">
        <v>57</v>
      </c>
      <c r="D963">
        <v>2011</v>
      </c>
      <c r="E963">
        <v>4</v>
      </c>
      <c r="F963">
        <v>1.8928389999999999</v>
      </c>
      <c r="G963">
        <v>1.8928389999999999</v>
      </c>
      <c r="H963">
        <v>67.506500000000003</v>
      </c>
      <c r="I963">
        <v>7.4526700000000001E-2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9.5399999999999991</v>
      </c>
      <c r="P963">
        <v>17447</v>
      </c>
      <c r="Q963">
        <v>99</v>
      </c>
      <c r="R963">
        <v>3461.674</v>
      </c>
      <c r="S963">
        <v>3461.674</v>
      </c>
      <c r="T963">
        <v>6.65</v>
      </c>
    </row>
    <row r="964" spans="1:20">
      <c r="A964" t="s">
        <v>55</v>
      </c>
      <c r="B964" t="s">
        <v>46</v>
      </c>
      <c r="C964" t="s">
        <v>57</v>
      </c>
      <c r="D964">
        <v>2011</v>
      </c>
      <c r="E964">
        <v>4</v>
      </c>
      <c r="F964">
        <v>2.0524789999999999</v>
      </c>
      <c r="G964">
        <v>2.0524789999999999</v>
      </c>
      <c r="H964">
        <v>67.771699999999996</v>
      </c>
      <c r="I964">
        <v>4.0637600000000003E-2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10</v>
      </c>
      <c r="P964">
        <v>31069</v>
      </c>
      <c r="Q964">
        <v>99</v>
      </c>
      <c r="R964">
        <v>6376.8459999999995</v>
      </c>
      <c r="S964">
        <v>6376.8459999999995</v>
      </c>
      <c r="T964">
        <v>6.17</v>
      </c>
    </row>
    <row r="965" spans="1:20">
      <c r="A965" t="s">
        <v>53</v>
      </c>
      <c r="B965" t="s">
        <v>46</v>
      </c>
      <c r="C965" t="s">
        <v>57</v>
      </c>
      <c r="D965">
        <v>2011</v>
      </c>
      <c r="E965">
        <v>5</v>
      </c>
      <c r="F965">
        <v>1.962507</v>
      </c>
      <c r="G965">
        <v>1.962507</v>
      </c>
      <c r="H965">
        <v>67.5886</v>
      </c>
      <c r="I965">
        <v>5.6835200000000002E-2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9.83</v>
      </c>
      <c r="P965">
        <v>48516</v>
      </c>
      <c r="Q965">
        <v>99</v>
      </c>
      <c r="R965">
        <v>9685.9609999999993</v>
      </c>
      <c r="S965">
        <v>9685.9609999999993</v>
      </c>
      <c r="T965">
        <v>6.34</v>
      </c>
    </row>
    <row r="966" spans="1:20">
      <c r="A966" t="s">
        <v>54</v>
      </c>
      <c r="B966" t="s">
        <v>46</v>
      </c>
      <c r="C966" t="s">
        <v>57</v>
      </c>
      <c r="D966">
        <v>2011</v>
      </c>
      <c r="E966">
        <v>5</v>
      </c>
      <c r="F966">
        <v>1.9550989999999999</v>
      </c>
      <c r="G966">
        <v>1.9550989999999999</v>
      </c>
      <c r="H966">
        <v>67.421300000000002</v>
      </c>
      <c r="I966">
        <v>5.3893799999999999E-2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9.5399999999999991</v>
      </c>
      <c r="P966">
        <v>17447</v>
      </c>
      <c r="Q966">
        <v>99</v>
      </c>
      <c r="R966">
        <v>3575.5360000000001</v>
      </c>
      <c r="S966">
        <v>3575.5360000000001</v>
      </c>
      <c r="T966">
        <v>6.65</v>
      </c>
    </row>
    <row r="967" spans="1:20">
      <c r="A967" t="s">
        <v>55</v>
      </c>
      <c r="B967" t="s">
        <v>46</v>
      </c>
      <c r="C967" t="s">
        <v>57</v>
      </c>
      <c r="D967">
        <v>2011</v>
      </c>
      <c r="E967">
        <v>5</v>
      </c>
      <c r="F967">
        <v>1.9587000000000001</v>
      </c>
      <c r="G967">
        <v>1.9587000000000001</v>
      </c>
      <c r="H967">
        <v>67.687100000000001</v>
      </c>
      <c r="I967">
        <v>8.4567900000000001E-2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10</v>
      </c>
      <c r="P967">
        <v>31069</v>
      </c>
      <c r="Q967">
        <v>99</v>
      </c>
      <c r="R967">
        <v>6085.4859999999999</v>
      </c>
      <c r="S967">
        <v>6085.4859999999999</v>
      </c>
      <c r="T967">
        <v>6.17</v>
      </c>
    </row>
    <row r="968" spans="1:20">
      <c r="A968" t="s">
        <v>53</v>
      </c>
      <c r="B968" t="s">
        <v>46</v>
      </c>
      <c r="C968" t="s">
        <v>57</v>
      </c>
      <c r="D968">
        <v>2011</v>
      </c>
      <c r="E968">
        <v>6</v>
      </c>
      <c r="F968">
        <v>2.0579529999999999</v>
      </c>
      <c r="G968">
        <v>2.0579529999999999</v>
      </c>
      <c r="H968">
        <v>67.367999999999995</v>
      </c>
      <c r="I968">
        <v>5.6757000000000002E-2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9.83</v>
      </c>
      <c r="P968">
        <v>48516</v>
      </c>
      <c r="Q968">
        <v>99</v>
      </c>
      <c r="R968">
        <v>10157.030000000001</v>
      </c>
      <c r="S968">
        <v>10157.030000000001</v>
      </c>
      <c r="T968">
        <v>6.34</v>
      </c>
    </row>
    <row r="969" spans="1:20">
      <c r="A969" t="s">
        <v>54</v>
      </c>
      <c r="B969" t="s">
        <v>46</v>
      </c>
      <c r="C969" t="s">
        <v>57</v>
      </c>
      <c r="D969">
        <v>2011</v>
      </c>
      <c r="E969">
        <v>6</v>
      </c>
      <c r="F969">
        <v>2.0642719999999999</v>
      </c>
      <c r="G969">
        <v>2.0642719999999999</v>
      </c>
      <c r="H969">
        <v>67.186700000000002</v>
      </c>
      <c r="I969">
        <v>5.3900900000000002E-2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9.5399999999999991</v>
      </c>
      <c r="P969">
        <v>17447</v>
      </c>
      <c r="Q969">
        <v>99</v>
      </c>
      <c r="R969">
        <v>3775.1950000000002</v>
      </c>
      <c r="S969">
        <v>3775.1950000000002</v>
      </c>
      <c r="T969">
        <v>6.65</v>
      </c>
    </row>
    <row r="970" spans="1:20">
      <c r="A970" t="s">
        <v>55</v>
      </c>
      <c r="B970" t="s">
        <v>46</v>
      </c>
      <c r="C970" t="s">
        <v>57</v>
      </c>
      <c r="D970">
        <v>2011</v>
      </c>
      <c r="E970">
        <v>6</v>
      </c>
      <c r="F970">
        <v>2.0445790000000001</v>
      </c>
      <c r="G970">
        <v>2.0445790000000001</v>
      </c>
      <c r="H970">
        <v>67.474900000000005</v>
      </c>
      <c r="I970">
        <v>8.4433499999999995E-2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10</v>
      </c>
      <c r="P970">
        <v>31069</v>
      </c>
      <c r="Q970">
        <v>99</v>
      </c>
      <c r="R970">
        <v>6352.3029999999999</v>
      </c>
      <c r="S970">
        <v>6352.3029999999999</v>
      </c>
      <c r="T970">
        <v>6.17</v>
      </c>
    </row>
    <row r="971" spans="1:20">
      <c r="A971" t="s">
        <v>53</v>
      </c>
      <c r="B971" t="s">
        <v>46</v>
      </c>
      <c r="C971" t="s">
        <v>57</v>
      </c>
      <c r="D971">
        <v>2011</v>
      </c>
      <c r="E971">
        <v>7</v>
      </c>
      <c r="F971">
        <v>2.4086310000000002</v>
      </c>
      <c r="G971">
        <v>2.4086310000000002</v>
      </c>
      <c r="H971">
        <v>67.644900000000007</v>
      </c>
      <c r="I971">
        <v>3.75845E-2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9.83</v>
      </c>
      <c r="P971">
        <v>48516</v>
      </c>
      <c r="Q971">
        <v>99</v>
      </c>
      <c r="R971">
        <v>11887.81</v>
      </c>
      <c r="S971">
        <v>11887.81</v>
      </c>
      <c r="T971">
        <v>6.34</v>
      </c>
    </row>
    <row r="972" spans="1:20">
      <c r="A972" t="s">
        <v>54</v>
      </c>
      <c r="B972" t="s">
        <v>46</v>
      </c>
      <c r="C972" t="s">
        <v>57</v>
      </c>
      <c r="D972">
        <v>2011</v>
      </c>
      <c r="E972">
        <v>7</v>
      </c>
      <c r="F972">
        <v>2.311226</v>
      </c>
      <c r="G972">
        <v>2.311226</v>
      </c>
      <c r="H972">
        <v>67.4452</v>
      </c>
      <c r="I972">
        <v>5.3900900000000002E-2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9.5399999999999991</v>
      </c>
      <c r="P972">
        <v>17447</v>
      </c>
      <c r="Q972">
        <v>99</v>
      </c>
      <c r="R972">
        <v>4226.83</v>
      </c>
      <c r="S972">
        <v>4226.83</v>
      </c>
      <c r="T972">
        <v>6.65</v>
      </c>
    </row>
    <row r="973" spans="1:20">
      <c r="A973" t="s">
        <v>55</v>
      </c>
      <c r="B973" t="s">
        <v>46</v>
      </c>
      <c r="C973" t="s">
        <v>57</v>
      </c>
      <c r="D973">
        <v>2011</v>
      </c>
      <c r="E973">
        <v>7</v>
      </c>
      <c r="F973">
        <v>2.4627729999999999</v>
      </c>
      <c r="G973">
        <v>2.4627729999999999</v>
      </c>
      <c r="H973">
        <v>67.762600000000006</v>
      </c>
      <c r="I973">
        <v>5.05894E-2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10</v>
      </c>
      <c r="P973">
        <v>31069</v>
      </c>
      <c r="Q973">
        <v>99</v>
      </c>
      <c r="R973">
        <v>7651.59</v>
      </c>
      <c r="S973">
        <v>7651.59</v>
      </c>
      <c r="T973">
        <v>6.17</v>
      </c>
    </row>
    <row r="974" spans="1:20">
      <c r="A974" t="s">
        <v>53</v>
      </c>
      <c r="B974" t="s">
        <v>46</v>
      </c>
      <c r="C974" t="s">
        <v>57</v>
      </c>
      <c r="D974">
        <v>2011</v>
      </c>
      <c r="E974">
        <v>8</v>
      </c>
      <c r="F974">
        <v>2.881475</v>
      </c>
      <c r="G974">
        <v>2.881475</v>
      </c>
      <c r="H974">
        <v>71.823999999999998</v>
      </c>
      <c r="I974">
        <v>6.2028199999999999E-2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9.83</v>
      </c>
      <c r="P974">
        <v>48516</v>
      </c>
      <c r="Q974">
        <v>99</v>
      </c>
      <c r="R974">
        <v>14221.53</v>
      </c>
      <c r="S974">
        <v>14221.53</v>
      </c>
      <c r="T974">
        <v>6.34</v>
      </c>
    </row>
    <row r="975" spans="1:20">
      <c r="A975" t="s">
        <v>54</v>
      </c>
      <c r="B975" t="s">
        <v>46</v>
      </c>
      <c r="C975" t="s">
        <v>57</v>
      </c>
      <c r="D975">
        <v>2011</v>
      </c>
      <c r="E975">
        <v>8</v>
      </c>
      <c r="F975">
        <v>2.7964329999999999</v>
      </c>
      <c r="G975">
        <v>2.7964329999999999</v>
      </c>
      <c r="H975">
        <v>71.945700000000002</v>
      </c>
      <c r="I975">
        <v>7.4293700000000004E-2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9.5399999999999991</v>
      </c>
      <c r="P975">
        <v>17447</v>
      </c>
      <c r="Q975">
        <v>99</v>
      </c>
      <c r="R975">
        <v>5114.1899999999996</v>
      </c>
      <c r="S975">
        <v>5114.1899999999996</v>
      </c>
      <c r="T975">
        <v>6.65</v>
      </c>
    </row>
    <row r="976" spans="1:20">
      <c r="A976" t="s">
        <v>55</v>
      </c>
      <c r="B976" t="s">
        <v>46</v>
      </c>
      <c r="C976" t="s">
        <v>57</v>
      </c>
      <c r="D976">
        <v>2011</v>
      </c>
      <c r="E976">
        <v>8</v>
      </c>
      <c r="F976">
        <v>2.9252769999999999</v>
      </c>
      <c r="G976">
        <v>2.9252769999999999</v>
      </c>
      <c r="H976">
        <v>71.752300000000005</v>
      </c>
      <c r="I976">
        <v>8.8331999999999994E-2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10</v>
      </c>
      <c r="P976">
        <v>31069</v>
      </c>
      <c r="Q976">
        <v>99</v>
      </c>
      <c r="R976">
        <v>9088.5450000000001</v>
      </c>
      <c r="S976">
        <v>9088.5450000000001</v>
      </c>
      <c r="T976">
        <v>6.17</v>
      </c>
    </row>
    <row r="977" spans="1:20">
      <c r="A977" t="s">
        <v>53</v>
      </c>
      <c r="B977" t="s">
        <v>46</v>
      </c>
      <c r="C977" t="s">
        <v>57</v>
      </c>
      <c r="D977">
        <v>2011</v>
      </c>
      <c r="E977">
        <v>9</v>
      </c>
      <c r="F977">
        <v>3.9389630000000002</v>
      </c>
      <c r="G977">
        <v>3.9389630000000002</v>
      </c>
      <c r="H977">
        <v>77.430400000000006</v>
      </c>
      <c r="I977">
        <v>5.8850699999999999E-2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9.83</v>
      </c>
      <c r="P977">
        <v>48516</v>
      </c>
      <c r="Q977">
        <v>99</v>
      </c>
      <c r="R977">
        <v>19440.77</v>
      </c>
      <c r="S977">
        <v>19440.77</v>
      </c>
      <c r="T977">
        <v>6.34</v>
      </c>
    </row>
    <row r="978" spans="1:20">
      <c r="A978" t="s">
        <v>54</v>
      </c>
      <c r="B978" t="s">
        <v>46</v>
      </c>
      <c r="C978" t="s">
        <v>57</v>
      </c>
      <c r="D978">
        <v>2011</v>
      </c>
      <c r="E978">
        <v>9</v>
      </c>
      <c r="F978">
        <v>3.8486379999999998</v>
      </c>
      <c r="G978">
        <v>3.8486379999999998</v>
      </c>
      <c r="H978">
        <v>77.843500000000006</v>
      </c>
      <c r="I978">
        <v>7.3233699999999999E-2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9.5399999999999991</v>
      </c>
      <c r="P978">
        <v>17447</v>
      </c>
      <c r="Q978">
        <v>99</v>
      </c>
      <c r="R978">
        <v>7038.4880000000003</v>
      </c>
      <c r="S978">
        <v>7038.4880000000003</v>
      </c>
      <c r="T978">
        <v>6.65</v>
      </c>
    </row>
    <row r="979" spans="1:20">
      <c r="A979" t="s">
        <v>55</v>
      </c>
      <c r="B979" t="s">
        <v>46</v>
      </c>
      <c r="C979" t="s">
        <v>57</v>
      </c>
      <c r="D979">
        <v>2011</v>
      </c>
      <c r="E979">
        <v>9</v>
      </c>
      <c r="F979">
        <v>3.9815749999999999</v>
      </c>
      <c r="G979">
        <v>3.9815749999999999</v>
      </c>
      <c r="H979">
        <v>77.186800000000005</v>
      </c>
      <c r="I979">
        <v>8.2984699999999995E-2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10</v>
      </c>
      <c r="P979">
        <v>31069</v>
      </c>
      <c r="Q979">
        <v>99</v>
      </c>
      <c r="R979">
        <v>12370.36</v>
      </c>
      <c r="S979">
        <v>12370.36</v>
      </c>
      <c r="T979">
        <v>6.17</v>
      </c>
    </row>
    <row r="980" spans="1:20">
      <c r="A980" t="s">
        <v>53</v>
      </c>
      <c r="B980" t="s">
        <v>46</v>
      </c>
      <c r="C980" t="s">
        <v>57</v>
      </c>
      <c r="D980">
        <v>2011</v>
      </c>
      <c r="E980">
        <v>10</v>
      </c>
      <c r="F980">
        <v>4.9848179999999997</v>
      </c>
      <c r="G980">
        <v>4.9848179999999997</v>
      </c>
      <c r="H980">
        <v>82.130700000000004</v>
      </c>
      <c r="I980">
        <v>3.7973600000000003E-2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9.83</v>
      </c>
      <c r="P980">
        <v>48516</v>
      </c>
      <c r="Q980">
        <v>99</v>
      </c>
      <c r="R980">
        <v>24602.59</v>
      </c>
      <c r="S980">
        <v>24602.59</v>
      </c>
      <c r="T980">
        <v>6.34</v>
      </c>
    </row>
    <row r="981" spans="1:20">
      <c r="A981" t="s">
        <v>54</v>
      </c>
      <c r="B981" t="s">
        <v>46</v>
      </c>
      <c r="C981" t="s">
        <v>57</v>
      </c>
      <c r="D981">
        <v>2011</v>
      </c>
      <c r="E981">
        <v>10</v>
      </c>
      <c r="F981">
        <v>5.1142459999999996</v>
      </c>
      <c r="G981">
        <v>5.1142459999999996</v>
      </c>
      <c r="H981">
        <v>82.688100000000006</v>
      </c>
      <c r="I981">
        <v>7.3025599999999996E-2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9.5399999999999991</v>
      </c>
      <c r="P981">
        <v>17447</v>
      </c>
      <c r="Q981">
        <v>99</v>
      </c>
      <c r="R981">
        <v>9353.0650000000005</v>
      </c>
      <c r="S981">
        <v>9353.0650000000005</v>
      </c>
      <c r="T981">
        <v>6.65</v>
      </c>
    </row>
    <row r="982" spans="1:20">
      <c r="A982" t="s">
        <v>55</v>
      </c>
      <c r="B982" t="s">
        <v>46</v>
      </c>
      <c r="C982" t="s">
        <v>57</v>
      </c>
      <c r="D982">
        <v>2011</v>
      </c>
      <c r="E982">
        <v>10</v>
      </c>
      <c r="F982">
        <v>4.8764240000000001</v>
      </c>
      <c r="G982">
        <v>4.8764240000000001</v>
      </c>
      <c r="H982">
        <v>81.802099999999996</v>
      </c>
      <c r="I982">
        <v>4.2309100000000002E-2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10</v>
      </c>
      <c r="P982">
        <v>31069</v>
      </c>
      <c r="Q982">
        <v>99</v>
      </c>
      <c r="R982">
        <v>15150.56</v>
      </c>
      <c r="S982">
        <v>15150.56</v>
      </c>
      <c r="T982">
        <v>6.17</v>
      </c>
    </row>
    <row r="983" spans="1:20">
      <c r="A983" t="s">
        <v>53</v>
      </c>
      <c r="B983" t="s">
        <v>46</v>
      </c>
      <c r="C983" t="s">
        <v>57</v>
      </c>
      <c r="D983">
        <v>2011</v>
      </c>
      <c r="E983">
        <v>11</v>
      </c>
      <c r="F983">
        <v>6.0214119999999998</v>
      </c>
      <c r="G983">
        <v>6.0214119999999998</v>
      </c>
      <c r="H983">
        <v>86.105999999999995</v>
      </c>
      <c r="I983">
        <v>3.3714899999999999E-2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9.83</v>
      </c>
      <c r="P983">
        <v>48516</v>
      </c>
      <c r="Q983">
        <v>99</v>
      </c>
      <c r="R983">
        <v>29718.7</v>
      </c>
      <c r="S983">
        <v>29718.7</v>
      </c>
      <c r="T983">
        <v>6.34</v>
      </c>
    </row>
    <row r="984" spans="1:20">
      <c r="A984" t="s">
        <v>54</v>
      </c>
      <c r="B984" t="s">
        <v>46</v>
      </c>
      <c r="C984" t="s">
        <v>57</v>
      </c>
      <c r="D984">
        <v>2011</v>
      </c>
      <c r="E984">
        <v>11</v>
      </c>
      <c r="F984">
        <v>6.1915050000000003</v>
      </c>
      <c r="G984">
        <v>6.1915050000000003</v>
      </c>
      <c r="H984">
        <v>86.734300000000005</v>
      </c>
      <c r="I984">
        <v>5.5811600000000003E-2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9.5399999999999991</v>
      </c>
      <c r="P984">
        <v>17447</v>
      </c>
      <c r="Q984">
        <v>99</v>
      </c>
      <c r="R984">
        <v>11323.19</v>
      </c>
      <c r="S984">
        <v>11323.19</v>
      </c>
      <c r="T984">
        <v>6.65</v>
      </c>
    </row>
    <row r="985" spans="1:20">
      <c r="A985" t="s">
        <v>55</v>
      </c>
      <c r="B985" t="s">
        <v>46</v>
      </c>
      <c r="C985" t="s">
        <v>57</v>
      </c>
      <c r="D985">
        <v>2011</v>
      </c>
      <c r="E985">
        <v>11</v>
      </c>
      <c r="F985">
        <v>5.8813190000000004</v>
      </c>
      <c r="G985">
        <v>5.8813190000000004</v>
      </c>
      <c r="H985">
        <v>85.735699999999994</v>
      </c>
      <c r="I985">
        <v>4.23013E-2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10</v>
      </c>
      <c r="P985">
        <v>31069</v>
      </c>
      <c r="Q985">
        <v>99</v>
      </c>
      <c r="R985">
        <v>18272.669999999998</v>
      </c>
      <c r="S985">
        <v>18272.669999999998</v>
      </c>
      <c r="T985">
        <v>6.17</v>
      </c>
    </row>
    <row r="986" spans="1:20">
      <c r="A986" t="s">
        <v>53</v>
      </c>
      <c r="B986" t="s">
        <v>46</v>
      </c>
      <c r="C986" t="s">
        <v>57</v>
      </c>
      <c r="D986">
        <v>2011</v>
      </c>
      <c r="E986">
        <v>12</v>
      </c>
      <c r="F986">
        <v>6.8237740000000002</v>
      </c>
      <c r="G986">
        <v>6.8237740000000002</v>
      </c>
      <c r="H986">
        <v>86.688900000000004</v>
      </c>
      <c r="I986">
        <v>5.5455299999999999E-2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9.83</v>
      </c>
      <c r="P986">
        <v>48516</v>
      </c>
      <c r="Q986">
        <v>99</v>
      </c>
      <c r="R986">
        <v>33678.76</v>
      </c>
      <c r="S986">
        <v>33678.76</v>
      </c>
      <c r="T986">
        <v>6.34</v>
      </c>
    </row>
    <row r="987" spans="1:20">
      <c r="A987" t="s">
        <v>54</v>
      </c>
      <c r="B987" t="s">
        <v>46</v>
      </c>
      <c r="C987" t="s">
        <v>57</v>
      </c>
      <c r="D987">
        <v>2011</v>
      </c>
      <c r="E987">
        <v>12</v>
      </c>
      <c r="F987">
        <v>7.3743100000000004</v>
      </c>
      <c r="G987">
        <v>7.3743100000000004</v>
      </c>
      <c r="H987">
        <v>87.406099999999995</v>
      </c>
      <c r="I987">
        <v>0.1180822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9.5399999999999991</v>
      </c>
      <c r="P987">
        <v>17447</v>
      </c>
      <c r="Q987">
        <v>99</v>
      </c>
      <c r="R987">
        <v>13486.33</v>
      </c>
      <c r="S987">
        <v>13486.33</v>
      </c>
      <c r="T987">
        <v>6.65</v>
      </c>
    </row>
    <row r="988" spans="1:20">
      <c r="A988" t="s">
        <v>55</v>
      </c>
      <c r="B988" t="s">
        <v>46</v>
      </c>
      <c r="C988" t="s">
        <v>57</v>
      </c>
      <c r="D988">
        <v>2011</v>
      </c>
      <c r="E988">
        <v>12</v>
      </c>
      <c r="F988">
        <v>6.426742</v>
      </c>
      <c r="G988">
        <v>6.426742</v>
      </c>
      <c r="H988">
        <v>86.266000000000005</v>
      </c>
      <c r="I988">
        <v>5.4078000000000001E-2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10</v>
      </c>
      <c r="P988">
        <v>31069</v>
      </c>
      <c r="Q988">
        <v>99</v>
      </c>
      <c r="R988">
        <v>19967.240000000002</v>
      </c>
      <c r="S988">
        <v>19967.240000000002</v>
      </c>
      <c r="T988">
        <v>6.17</v>
      </c>
    </row>
    <row r="989" spans="1:20">
      <c r="A989" t="s">
        <v>53</v>
      </c>
      <c r="B989" t="s">
        <v>46</v>
      </c>
      <c r="C989" t="s">
        <v>57</v>
      </c>
      <c r="D989">
        <v>2011</v>
      </c>
      <c r="E989">
        <v>13</v>
      </c>
      <c r="F989">
        <v>6.8459159999999999</v>
      </c>
      <c r="G989">
        <v>6.8459159999999999</v>
      </c>
      <c r="H989">
        <v>86.0946</v>
      </c>
      <c r="I989">
        <v>3.9420200000000002E-2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9.83</v>
      </c>
      <c r="P989">
        <v>48516</v>
      </c>
      <c r="Q989">
        <v>99</v>
      </c>
      <c r="R989">
        <v>33788.04</v>
      </c>
      <c r="S989">
        <v>33788.04</v>
      </c>
      <c r="T989">
        <v>6.34</v>
      </c>
    </row>
    <row r="990" spans="1:20">
      <c r="A990" t="s">
        <v>54</v>
      </c>
      <c r="B990" t="s">
        <v>46</v>
      </c>
      <c r="C990" t="s">
        <v>57</v>
      </c>
      <c r="D990">
        <v>2011</v>
      </c>
      <c r="E990">
        <v>13</v>
      </c>
      <c r="F990">
        <v>7.171062</v>
      </c>
      <c r="G990">
        <v>7.171062</v>
      </c>
      <c r="H990">
        <v>86.753</v>
      </c>
      <c r="I990">
        <v>6.8644399999999994E-2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9.5399999999999991</v>
      </c>
      <c r="P990">
        <v>17447</v>
      </c>
      <c r="Q990">
        <v>99</v>
      </c>
      <c r="R990">
        <v>13114.63</v>
      </c>
      <c r="S990">
        <v>13114.63</v>
      </c>
      <c r="T990">
        <v>6.65</v>
      </c>
    </row>
    <row r="991" spans="1:20">
      <c r="A991" t="s">
        <v>55</v>
      </c>
      <c r="B991" t="s">
        <v>46</v>
      </c>
      <c r="C991" t="s">
        <v>57</v>
      </c>
      <c r="D991">
        <v>2011</v>
      </c>
      <c r="E991">
        <v>13</v>
      </c>
      <c r="F991">
        <v>6.5988899999999999</v>
      </c>
      <c r="G991">
        <v>6.5988899999999999</v>
      </c>
      <c r="H991">
        <v>85.706500000000005</v>
      </c>
      <c r="I991">
        <v>4.7839300000000001E-2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10</v>
      </c>
      <c r="P991">
        <v>31069</v>
      </c>
      <c r="Q991">
        <v>99</v>
      </c>
      <c r="R991">
        <v>20502.09</v>
      </c>
      <c r="S991">
        <v>20502.09</v>
      </c>
      <c r="T991">
        <v>6.17</v>
      </c>
    </row>
    <row r="992" spans="1:20">
      <c r="A992" t="s">
        <v>53</v>
      </c>
      <c r="B992" t="s">
        <v>46</v>
      </c>
      <c r="C992" t="s">
        <v>57</v>
      </c>
      <c r="D992">
        <v>2011</v>
      </c>
      <c r="E992">
        <v>19</v>
      </c>
      <c r="F992">
        <v>4.8987569999999998</v>
      </c>
      <c r="G992">
        <v>4.8987569999999998</v>
      </c>
      <c r="H992">
        <v>77.584800000000001</v>
      </c>
      <c r="I992">
        <v>4.2826700000000002E-2</v>
      </c>
      <c r="J992">
        <v>-9.2862100000000003E-2</v>
      </c>
      <c r="K992">
        <v>-6.0435799999999998E-2</v>
      </c>
      <c r="L992">
        <v>-3.7977499999999997E-2</v>
      </c>
      <c r="M992">
        <v>-1.5519099999999999E-2</v>
      </c>
      <c r="N992">
        <v>1.6907200000000001E-2</v>
      </c>
      <c r="O992">
        <v>9.83</v>
      </c>
      <c r="P992">
        <v>48516</v>
      </c>
      <c r="Q992">
        <v>99</v>
      </c>
      <c r="R992">
        <v>24177.83</v>
      </c>
      <c r="S992">
        <v>24177.83</v>
      </c>
      <c r="T992">
        <v>6.34</v>
      </c>
    </row>
    <row r="993" spans="1:20">
      <c r="A993" t="s">
        <v>54</v>
      </c>
      <c r="B993" t="s">
        <v>46</v>
      </c>
      <c r="C993" t="s">
        <v>57</v>
      </c>
      <c r="D993">
        <v>2011</v>
      </c>
      <c r="E993">
        <v>19</v>
      </c>
      <c r="F993">
        <v>5.174639</v>
      </c>
      <c r="G993">
        <v>5.174639</v>
      </c>
      <c r="H993">
        <v>77.882300000000001</v>
      </c>
      <c r="I993">
        <v>7.2239300000000006E-2</v>
      </c>
      <c r="J993">
        <v>-7.9333799999999996E-2</v>
      </c>
      <c r="K993">
        <v>-2.4637699999999998E-2</v>
      </c>
      <c r="L993">
        <v>1.32446E-2</v>
      </c>
      <c r="M993">
        <v>5.1126999999999999E-2</v>
      </c>
      <c r="N993">
        <v>0.105823</v>
      </c>
      <c r="O993">
        <v>9.5399999999999991</v>
      </c>
      <c r="P993">
        <v>17447</v>
      </c>
      <c r="Q993">
        <v>99</v>
      </c>
      <c r="R993">
        <v>9463.5139999999992</v>
      </c>
      <c r="S993">
        <v>9463.5139999999992</v>
      </c>
      <c r="T993">
        <v>6.65</v>
      </c>
    </row>
    <row r="994" spans="1:20">
      <c r="A994" t="s">
        <v>55</v>
      </c>
      <c r="B994" t="s">
        <v>46</v>
      </c>
      <c r="C994" t="s">
        <v>57</v>
      </c>
      <c r="D994">
        <v>2011</v>
      </c>
      <c r="E994">
        <v>19</v>
      </c>
      <c r="F994">
        <v>4.6932109999999998</v>
      </c>
      <c r="G994">
        <v>4.6932109999999998</v>
      </c>
      <c r="H994">
        <v>77.409400000000005</v>
      </c>
      <c r="I994">
        <v>5.3108000000000002E-2</v>
      </c>
      <c r="J994">
        <v>-0.1362322</v>
      </c>
      <c r="K994">
        <v>-9.6021400000000007E-2</v>
      </c>
      <c r="L994">
        <v>-6.8171499999999996E-2</v>
      </c>
      <c r="M994">
        <v>-4.0321599999999999E-2</v>
      </c>
      <c r="N994">
        <v>-1.108E-4</v>
      </c>
      <c r="O994">
        <v>10</v>
      </c>
      <c r="P994">
        <v>31069</v>
      </c>
      <c r="Q994">
        <v>99</v>
      </c>
      <c r="R994">
        <v>14581.34</v>
      </c>
      <c r="S994">
        <v>14581.34</v>
      </c>
      <c r="T994">
        <v>6.17</v>
      </c>
    </row>
    <row r="995" spans="1:20">
      <c r="A995" t="s">
        <v>53</v>
      </c>
      <c r="B995" t="s">
        <v>46</v>
      </c>
      <c r="C995" t="s">
        <v>57</v>
      </c>
      <c r="D995">
        <v>2011</v>
      </c>
      <c r="E995">
        <v>20</v>
      </c>
      <c r="F995">
        <v>4.1064350000000003</v>
      </c>
      <c r="G995">
        <v>4.1064350000000003</v>
      </c>
      <c r="H995">
        <v>74.6126</v>
      </c>
      <c r="I995">
        <v>4.3388599999999999E-2</v>
      </c>
      <c r="J995">
        <v>-0.12796279999999999</v>
      </c>
      <c r="K995">
        <v>-9.5111100000000004E-2</v>
      </c>
      <c r="L995">
        <v>-7.2358099999999995E-2</v>
      </c>
      <c r="M995">
        <v>-4.9605099999999999E-2</v>
      </c>
      <c r="N995">
        <v>-1.6753500000000001E-2</v>
      </c>
      <c r="O995">
        <v>9.83</v>
      </c>
      <c r="P995">
        <v>48516</v>
      </c>
      <c r="Q995">
        <v>99</v>
      </c>
      <c r="R995">
        <v>20267.330000000002</v>
      </c>
      <c r="S995">
        <v>20267.330000000002</v>
      </c>
      <c r="T995">
        <v>6.34</v>
      </c>
    </row>
    <row r="996" spans="1:20">
      <c r="A996" t="s">
        <v>54</v>
      </c>
      <c r="B996" t="s">
        <v>46</v>
      </c>
      <c r="C996" t="s">
        <v>57</v>
      </c>
      <c r="D996">
        <v>2011</v>
      </c>
      <c r="E996">
        <v>20</v>
      </c>
      <c r="F996">
        <v>4.4260130000000002</v>
      </c>
      <c r="G996">
        <v>4.4260130000000002</v>
      </c>
      <c r="H996">
        <v>74.770600000000002</v>
      </c>
      <c r="I996">
        <v>7.1580099999999994E-2</v>
      </c>
      <c r="J996">
        <v>-0.13701769999999999</v>
      </c>
      <c r="K996">
        <v>-8.2820699999999997E-2</v>
      </c>
      <c r="L996">
        <v>-4.5283999999999998E-2</v>
      </c>
      <c r="M996">
        <v>-7.7473999999999998E-3</v>
      </c>
      <c r="N996">
        <v>4.6449600000000001E-2</v>
      </c>
      <c r="O996">
        <v>9.5399999999999991</v>
      </c>
      <c r="P996">
        <v>17447</v>
      </c>
      <c r="Q996">
        <v>99</v>
      </c>
      <c r="R996">
        <v>8094.4070000000002</v>
      </c>
      <c r="S996">
        <v>8094.4070000000002</v>
      </c>
      <c r="T996">
        <v>6.65</v>
      </c>
    </row>
    <row r="997" spans="1:20">
      <c r="A997" t="s">
        <v>55</v>
      </c>
      <c r="B997" t="s">
        <v>46</v>
      </c>
      <c r="C997" t="s">
        <v>57</v>
      </c>
      <c r="D997">
        <v>2011</v>
      </c>
      <c r="E997">
        <v>20</v>
      </c>
      <c r="F997">
        <v>3.875318</v>
      </c>
      <c r="G997">
        <v>3.875318</v>
      </c>
      <c r="H997">
        <v>74.519400000000005</v>
      </c>
      <c r="I997">
        <v>5.4550700000000001E-2</v>
      </c>
      <c r="J997">
        <v>-0.15822720000000001</v>
      </c>
      <c r="K997">
        <v>-0.1169241</v>
      </c>
      <c r="L997">
        <v>-8.8317599999999996E-2</v>
      </c>
      <c r="M997">
        <v>-5.9711199999999999E-2</v>
      </c>
      <c r="N997">
        <v>-1.8408000000000001E-2</v>
      </c>
      <c r="O997">
        <v>10</v>
      </c>
      <c r="P997">
        <v>31069</v>
      </c>
      <c r="Q997">
        <v>99</v>
      </c>
      <c r="R997">
        <v>12040.22</v>
      </c>
      <c r="S997">
        <v>12040.22</v>
      </c>
      <c r="T997">
        <v>6.17</v>
      </c>
    </row>
    <row r="998" spans="1:20">
      <c r="A998" t="s">
        <v>53</v>
      </c>
      <c r="B998" t="s">
        <v>46</v>
      </c>
      <c r="C998" t="s">
        <v>57</v>
      </c>
      <c r="D998">
        <v>2011</v>
      </c>
      <c r="E998">
        <v>21</v>
      </c>
      <c r="F998">
        <v>3.5055450000000001</v>
      </c>
      <c r="G998">
        <v>3.5055450000000001</v>
      </c>
      <c r="H998">
        <v>72.762900000000002</v>
      </c>
      <c r="I998">
        <v>3.5443700000000002E-2</v>
      </c>
      <c r="J998">
        <v>-4.5422900000000002E-2</v>
      </c>
      <c r="K998">
        <v>-1.8586700000000001E-2</v>
      </c>
      <c r="L998">
        <v>0</v>
      </c>
      <c r="M998">
        <v>1.8586700000000001E-2</v>
      </c>
      <c r="N998">
        <v>4.5422900000000002E-2</v>
      </c>
      <c r="O998">
        <v>9.83</v>
      </c>
      <c r="P998">
        <v>48516</v>
      </c>
      <c r="Q998">
        <v>99</v>
      </c>
      <c r="R998">
        <v>17301.63</v>
      </c>
      <c r="S998">
        <v>17301.63</v>
      </c>
      <c r="T998">
        <v>6.34</v>
      </c>
    </row>
    <row r="999" spans="1:20">
      <c r="A999" t="s">
        <v>54</v>
      </c>
      <c r="B999" t="s">
        <v>46</v>
      </c>
      <c r="C999" t="s">
        <v>57</v>
      </c>
      <c r="D999">
        <v>2011</v>
      </c>
      <c r="E999">
        <v>21</v>
      </c>
      <c r="F999">
        <v>3.7135220000000002</v>
      </c>
      <c r="G999">
        <v>3.7135220000000002</v>
      </c>
      <c r="H999">
        <v>72.822900000000004</v>
      </c>
      <c r="I999">
        <v>5.9989899999999999E-2</v>
      </c>
      <c r="J999">
        <v>-7.6880100000000007E-2</v>
      </c>
      <c r="K999">
        <v>-3.1458699999999999E-2</v>
      </c>
      <c r="L999">
        <v>0</v>
      </c>
      <c r="M999">
        <v>3.1458699999999999E-2</v>
      </c>
      <c r="N999">
        <v>7.6880100000000007E-2</v>
      </c>
      <c r="O999">
        <v>9.5399999999999991</v>
      </c>
      <c r="P999">
        <v>17447</v>
      </c>
      <c r="Q999">
        <v>99</v>
      </c>
      <c r="R999">
        <v>6791.3860000000004</v>
      </c>
      <c r="S999">
        <v>6791.3860000000004</v>
      </c>
      <c r="T999">
        <v>6.65</v>
      </c>
    </row>
    <row r="1000" spans="1:20">
      <c r="A1000" t="s">
        <v>55</v>
      </c>
      <c r="B1000" t="s">
        <v>46</v>
      </c>
      <c r="C1000" t="s">
        <v>57</v>
      </c>
      <c r="D1000">
        <v>2011</v>
      </c>
      <c r="E1000">
        <v>21</v>
      </c>
      <c r="F1000">
        <v>3.351426</v>
      </c>
      <c r="G1000">
        <v>3.351426</v>
      </c>
      <c r="H1000">
        <v>72.727500000000006</v>
      </c>
      <c r="I1000">
        <v>4.38558E-2</v>
      </c>
      <c r="J1000">
        <v>-5.6203500000000003E-2</v>
      </c>
      <c r="K1000">
        <v>-2.2998000000000001E-2</v>
      </c>
      <c r="L1000">
        <v>0</v>
      </c>
      <c r="M1000">
        <v>2.2998000000000001E-2</v>
      </c>
      <c r="N1000">
        <v>5.6203500000000003E-2</v>
      </c>
      <c r="O1000">
        <v>10</v>
      </c>
      <c r="P1000">
        <v>31069</v>
      </c>
      <c r="Q1000">
        <v>99</v>
      </c>
      <c r="R1000">
        <v>10412.540000000001</v>
      </c>
      <c r="S1000">
        <v>10412.540000000001</v>
      </c>
      <c r="T1000">
        <v>6.17</v>
      </c>
    </row>
    <row r="1001" spans="1:20">
      <c r="A1001" t="s">
        <v>53</v>
      </c>
      <c r="B1001" t="s">
        <v>46</v>
      </c>
      <c r="C1001" t="s">
        <v>57</v>
      </c>
      <c r="D1001">
        <v>2011</v>
      </c>
      <c r="E1001">
        <v>22</v>
      </c>
      <c r="F1001">
        <v>2.9832169999999998</v>
      </c>
      <c r="G1001">
        <v>2.9832169999999998</v>
      </c>
      <c r="H1001">
        <v>71.901700000000005</v>
      </c>
      <c r="I1001">
        <v>3.5863300000000001E-2</v>
      </c>
      <c r="J1001">
        <v>-4.5960599999999997E-2</v>
      </c>
      <c r="K1001">
        <v>-1.8806699999999999E-2</v>
      </c>
      <c r="L1001">
        <v>0</v>
      </c>
      <c r="M1001">
        <v>1.8806699999999999E-2</v>
      </c>
      <c r="N1001">
        <v>4.5960599999999997E-2</v>
      </c>
      <c r="O1001">
        <v>9.83</v>
      </c>
      <c r="P1001">
        <v>48516</v>
      </c>
      <c r="Q1001">
        <v>99</v>
      </c>
      <c r="R1001">
        <v>14723.68</v>
      </c>
      <c r="S1001">
        <v>14723.68</v>
      </c>
      <c r="T1001">
        <v>6.34</v>
      </c>
    </row>
    <row r="1002" spans="1:20">
      <c r="A1002" t="s">
        <v>54</v>
      </c>
      <c r="B1002" t="s">
        <v>46</v>
      </c>
      <c r="C1002" t="s">
        <v>57</v>
      </c>
      <c r="D1002">
        <v>2011</v>
      </c>
      <c r="E1002">
        <v>22</v>
      </c>
      <c r="F1002">
        <v>3.1559870000000001</v>
      </c>
      <c r="G1002">
        <v>3.1559870000000001</v>
      </c>
      <c r="H1002">
        <v>71.913600000000002</v>
      </c>
      <c r="I1002">
        <v>5.8606999999999999E-2</v>
      </c>
      <c r="J1002">
        <v>-7.5107900000000005E-2</v>
      </c>
      <c r="K1002">
        <v>-3.07335E-2</v>
      </c>
      <c r="L1002">
        <v>0</v>
      </c>
      <c r="M1002">
        <v>3.07335E-2</v>
      </c>
      <c r="N1002">
        <v>7.5107900000000005E-2</v>
      </c>
      <c r="O1002">
        <v>9.5399999999999991</v>
      </c>
      <c r="P1002">
        <v>17447</v>
      </c>
      <c r="Q1002">
        <v>99</v>
      </c>
      <c r="R1002">
        <v>5771.7510000000002</v>
      </c>
      <c r="S1002">
        <v>5771.7510000000002</v>
      </c>
      <c r="T1002">
        <v>6.65</v>
      </c>
    </row>
    <row r="1003" spans="1:20">
      <c r="A1003" t="s">
        <v>55</v>
      </c>
      <c r="B1003" t="s">
        <v>46</v>
      </c>
      <c r="C1003" t="s">
        <v>57</v>
      </c>
      <c r="D1003">
        <v>2011</v>
      </c>
      <c r="E1003">
        <v>22</v>
      </c>
      <c r="F1003">
        <v>2.8548719999999999</v>
      </c>
      <c r="G1003">
        <v>2.8548719999999999</v>
      </c>
      <c r="H1003">
        <v>71.894800000000004</v>
      </c>
      <c r="I1003">
        <v>4.5342100000000003E-2</v>
      </c>
      <c r="J1003">
        <v>-5.8108199999999999E-2</v>
      </c>
      <c r="K1003">
        <v>-2.3777400000000001E-2</v>
      </c>
      <c r="L1003">
        <v>0</v>
      </c>
      <c r="M1003">
        <v>2.3777400000000001E-2</v>
      </c>
      <c r="N1003">
        <v>5.8108199999999999E-2</v>
      </c>
      <c r="O1003">
        <v>10</v>
      </c>
      <c r="P1003">
        <v>31069</v>
      </c>
      <c r="Q1003">
        <v>99</v>
      </c>
      <c r="R1003">
        <v>8869.8009999999995</v>
      </c>
      <c r="S1003">
        <v>8869.8009999999995</v>
      </c>
      <c r="T1003">
        <v>6.17</v>
      </c>
    </row>
    <row r="1004" spans="1:20">
      <c r="A1004" t="s">
        <v>53</v>
      </c>
      <c r="B1004" t="s">
        <v>46</v>
      </c>
      <c r="C1004" t="s">
        <v>57</v>
      </c>
      <c r="D1004">
        <v>2011</v>
      </c>
      <c r="E1004">
        <v>23</v>
      </c>
      <c r="F1004">
        <v>2.541525</v>
      </c>
      <c r="G1004">
        <v>2.541525</v>
      </c>
      <c r="H1004">
        <v>70.960300000000004</v>
      </c>
      <c r="I1004">
        <v>3.3459999999999997E-2</v>
      </c>
      <c r="J1004">
        <v>-4.2880700000000001E-2</v>
      </c>
      <c r="K1004">
        <v>-1.75464E-2</v>
      </c>
      <c r="L1004">
        <v>0</v>
      </c>
      <c r="M1004">
        <v>1.75464E-2</v>
      </c>
      <c r="N1004">
        <v>4.2880700000000001E-2</v>
      </c>
      <c r="O1004">
        <v>9.83</v>
      </c>
      <c r="P1004">
        <v>48516</v>
      </c>
      <c r="Q1004">
        <v>99</v>
      </c>
      <c r="R1004">
        <v>12543.71</v>
      </c>
      <c r="S1004">
        <v>12543.71</v>
      </c>
      <c r="T1004">
        <v>6.34</v>
      </c>
    </row>
    <row r="1005" spans="1:20">
      <c r="A1005" t="s">
        <v>54</v>
      </c>
      <c r="B1005" t="s">
        <v>46</v>
      </c>
      <c r="C1005" t="s">
        <v>57</v>
      </c>
      <c r="D1005">
        <v>2011</v>
      </c>
      <c r="E1005">
        <v>23</v>
      </c>
      <c r="F1005">
        <v>2.6366459999999998</v>
      </c>
      <c r="G1005">
        <v>2.6366459999999998</v>
      </c>
      <c r="H1005">
        <v>70.910799999999995</v>
      </c>
      <c r="I1005">
        <v>5.66334E-2</v>
      </c>
      <c r="J1005">
        <v>-7.2578599999999993E-2</v>
      </c>
      <c r="K1005">
        <v>-2.9698599999999999E-2</v>
      </c>
      <c r="L1005">
        <v>0</v>
      </c>
      <c r="M1005">
        <v>2.9698599999999999E-2</v>
      </c>
      <c r="N1005">
        <v>7.2578599999999993E-2</v>
      </c>
      <c r="O1005">
        <v>9.5399999999999991</v>
      </c>
      <c r="P1005">
        <v>17447</v>
      </c>
      <c r="Q1005">
        <v>99</v>
      </c>
      <c r="R1005">
        <v>4821.9669999999996</v>
      </c>
      <c r="S1005">
        <v>4821.9669999999996</v>
      </c>
      <c r="T1005">
        <v>6.65</v>
      </c>
    </row>
    <row r="1006" spans="1:20">
      <c r="A1006" t="s">
        <v>55</v>
      </c>
      <c r="B1006" t="s">
        <v>46</v>
      </c>
      <c r="C1006" t="s">
        <v>57</v>
      </c>
      <c r="D1006">
        <v>2011</v>
      </c>
      <c r="E1006">
        <v>23</v>
      </c>
      <c r="F1006">
        <v>2.4668589999999999</v>
      </c>
      <c r="G1006">
        <v>2.4668589999999999</v>
      </c>
      <c r="H1006">
        <v>70.989400000000003</v>
      </c>
      <c r="I1006">
        <v>4.1400800000000001E-2</v>
      </c>
      <c r="J1006">
        <v>-5.3057300000000002E-2</v>
      </c>
      <c r="K1006">
        <v>-2.17106E-2</v>
      </c>
      <c r="L1006">
        <v>0</v>
      </c>
      <c r="M1006">
        <v>2.17106E-2</v>
      </c>
      <c r="N1006">
        <v>5.3057300000000002E-2</v>
      </c>
      <c r="O1006">
        <v>10</v>
      </c>
      <c r="P1006">
        <v>31069</v>
      </c>
      <c r="Q1006">
        <v>99</v>
      </c>
      <c r="R1006">
        <v>7664.2839999999997</v>
      </c>
      <c r="S1006">
        <v>7664.2839999999997</v>
      </c>
      <c r="T1006">
        <v>6.17</v>
      </c>
    </row>
    <row r="1007" spans="1:20">
      <c r="A1007" t="s">
        <v>53</v>
      </c>
      <c r="B1007" t="s">
        <v>46</v>
      </c>
      <c r="C1007" t="s">
        <v>57</v>
      </c>
      <c r="D1007">
        <v>2011</v>
      </c>
      <c r="E1007">
        <v>24</v>
      </c>
      <c r="F1007">
        <v>2.3202989999999999</v>
      </c>
      <c r="G1007">
        <v>2.3202989999999999</v>
      </c>
      <c r="H1007">
        <v>70.090800000000002</v>
      </c>
      <c r="I1007">
        <v>3.3111000000000002E-2</v>
      </c>
      <c r="J1007">
        <v>-4.2433400000000003E-2</v>
      </c>
      <c r="K1007">
        <v>-1.7363400000000001E-2</v>
      </c>
      <c r="L1007">
        <v>0</v>
      </c>
      <c r="M1007">
        <v>1.7363400000000001E-2</v>
      </c>
      <c r="N1007">
        <v>4.2433400000000003E-2</v>
      </c>
      <c r="O1007">
        <v>9.83</v>
      </c>
      <c r="P1007">
        <v>48516</v>
      </c>
      <c r="Q1007">
        <v>99</v>
      </c>
      <c r="R1007">
        <v>11451.85</v>
      </c>
      <c r="S1007">
        <v>11451.85</v>
      </c>
      <c r="T1007">
        <v>6.34</v>
      </c>
    </row>
    <row r="1008" spans="1:20">
      <c r="A1008" t="s">
        <v>54</v>
      </c>
      <c r="B1008" t="s">
        <v>46</v>
      </c>
      <c r="C1008" t="s">
        <v>57</v>
      </c>
      <c r="D1008">
        <v>2011</v>
      </c>
      <c r="E1008">
        <v>24</v>
      </c>
      <c r="F1008">
        <v>2.3944040000000002</v>
      </c>
      <c r="G1008">
        <v>2.3944040000000002</v>
      </c>
      <c r="H1008">
        <v>69.989900000000006</v>
      </c>
      <c r="I1008">
        <v>5.6331199999999998E-2</v>
      </c>
      <c r="J1008">
        <v>-7.2191400000000003E-2</v>
      </c>
      <c r="K1008">
        <v>-2.95401E-2</v>
      </c>
      <c r="L1008">
        <v>0</v>
      </c>
      <c r="M1008">
        <v>2.95401E-2</v>
      </c>
      <c r="N1008">
        <v>7.2191400000000003E-2</v>
      </c>
      <c r="O1008">
        <v>9.5399999999999991</v>
      </c>
      <c r="P1008">
        <v>17447</v>
      </c>
      <c r="Q1008">
        <v>99</v>
      </c>
      <c r="R1008">
        <v>4378.9489999999996</v>
      </c>
      <c r="S1008">
        <v>4378.9489999999996</v>
      </c>
      <c r="T1008">
        <v>6.65</v>
      </c>
    </row>
    <row r="1009" spans="1:20">
      <c r="A1009" t="s">
        <v>55</v>
      </c>
      <c r="B1009" t="s">
        <v>46</v>
      </c>
      <c r="C1009" t="s">
        <v>57</v>
      </c>
      <c r="D1009">
        <v>2011</v>
      </c>
      <c r="E1009">
        <v>24</v>
      </c>
      <c r="F1009">
        <v>2.2606139999999999</v>
      </c>
      <c r="G1009">
        <v>2.2606139999999999</v>
      </c>
      <c r="H1009">
        <v>70.150199999999998</v>
      </c>
      <c r="I1009">
        <v>4.0831300000000001E-2</v>
      </c>
      <c r="J1009">
        <v>-5.2327400000000003E-2</v>
      </c>
      <c r="K1009">
        <v>-2.1411900000000001E-2</v>
      </c>
      <c r="L1009">
        <v>0</v>
      </c>
      <c r="M1009">
        <v>2.1411900000000001E-2</v>
      </c>
      <c r="N1009">
        <v>5.2327400000000003E-2</v>
      </c>
      <c r="O1009">
        <v>10</v>
      </c>
      <c r="P1009">
        <v>31069</v>
      </c>
      <c r="Q1009">
        <v>99</v>
      </c>
      <c r="R1009">
        <v>7023.5029999999997</v>
      </c>
      <c r="S1009">
        <v>7023.5029999999997</v>
      </c>
      <c r="T1009">
        <v>6.17</v>
      </c>
    </row>
    <row r="1010" spans="1:20">
      <c r="Q1010">
        <v>8</v>
      </c>
    </row>
    <row r="1011" spans="1:20">
      <c r="Q1011">
        <v>8</v>
      </c>
    </row>
    <row r="1012" spans="1:20">
      <c r="Q1012">
        <v>8</v>
      </c>
    </row>
    <row r="1013" spans="1:20">
      <c r="Q1013">
        <v>8</v>
      </c>
    </row>
    <row r="1014" spans="1:20">
      <c r="Q1014">
        <v>8</v>
      </c>
    </row>
    <row r="1015" spans="1:20">
      <c r="Q1015">
        <v>8</v>
      </c>
    </row>
    <row r="1016" spans="1:20">
      <c r="Q1016">
        <v>8</v>
      </c>
    </row>
    <row r="1017" spans="1:20">
      <c r="Q1017">
        <v>8</v>
      </c>
    </row>
    <row r="1018" spans="1:20">
      <c r="Q1018">
        <v>8</v>
      </c>
    </row>
    <row r="1019" spans="1:20">
      <c r="Q1019">
        <v>8</v>
      </c>
    </row>
    <row r="1020" spans="1:20">
      <c r="Q1020">
        <v>8</v>
      </c>
    </row>
    <row r="1021" spans="1:20">
      <c r="Q1021">
        <v>8</v>
      </c>
    </row>
    <row r="1022" spans="1:20">
      <c r="Q1022">
        <v>8</v>
      </c>
    </row>
    <row r="1023" spans="1:20">
      <c r="Q1023">
        <v>8</v>
      </c>
    </row>
    <row r="1024" spans="1:20">
      <c r="Q1024">
        <v>8</v>
      </c>
    </row>
    <row r="1025" spans="17:17">
      <c r="Q1025">
        <v>8</v>
      </c>
    </row>
    <row r="1026" spans="17:17">
      <c r="Q1026">
        <v>8</v>
      </c>
    </row>
    <row r="1027" spans="17:17">
      <c r="Q1027">
        <v>8</v>
      </c>
    </row>
    <row r="1028" spans="17:17">
      <c r="Q1028">
        <v>8</v>
      </c>
    </row>
    <row r="1029" spans="17:17">
      <c r="Q1029">
        <v>8</v>
      </c>
    </row>
    <row r="1030" spans="17:17">
      <c r="Q1030">
        <v>8</v>
      </c>
    </row>
    <row r="1031" spans="17:17">
      <c r="Q1031">
        <v>8</v>
      </c>
    </row>
    <row r="1032" spans="17:17">
      <c r="Q1032">
        <v>8</v>
      </c>
    </row>
    <row r="1033" spans="17:17">
      <c r="Q1033">
        <v>8</v>
      </c>
    </row>
    <row r="1034" spans="17:17">
      <c r="Q1034">
        <v>7</v>
      </c>
    </row>
    <row r="1035" spans="17:17">
      <c r="Q1035">
        <v>7</v>
      </c>
    </row>
    <row r="1036" spans="17:17">
      <c r="Q1036">
        <v>7</v>
      </c>
    </row>
    <row r="1037" spans="17:17">
      <c r="Q1037">
        <v>7</v>
      </c>
    </row>
    <row r="1038" spans="17:17">
      <c r="Q1038">
        <v>7</v>
      </c>
    </row>
    <row r="1039" spans="17:17">
      <c r="Q1039">
        <v>7</v>
      </c>
    </row>
    <row r="1040" spans="17:17">
      <c r="Q1040">
        <v>7</v>
      </c>
    </row>
    <row r="1041" spans="17:17">
      <c r="Q1041">
        <v>7</v>
      </c>
    </row>
    <row r="1042" spans="17:17">
      <c r="Q1042">
        <v>7</v>
      </c>
    </row>
    <row r="1043" spans="17:17">
      <c r="Q1043">
        <v>7</v>
      </c>
    </row>
    <row r="1044" spans="17:17">
      <c r="Q1044">
        <v>7</v>
      </c>
    </row>
    <row r="1045" spans="17:17">
      <c r="Q1045">
        <v>7</v>
      </c>
    </row>
    <row r="1046" spans="17:17">
      <c r="Q1046">
        <v>7</v>
      </c>
    </row>
    <row r="1047" spans="17:17">
      <c r="Q1047">
        <v>7</v>
      </c>
    </row>
    <row r="1048" spans="17:17">
      <c r="Q1048">
        <v>7</v>
      </c>
    </row>
    <row r="1049" spans="17:17">
      <c r="Q1049">
        <v>7</v>
      </c>
    </row>
    <row r="1050" spans="17:17">
      <c r="Q1050">
        <v>7</v>
      </c>
    </row>
    <row r="1051" spans="17:17">
      <c r="Q1051">
        <v>7</v>
      </c>
    </row>
    <row r="1052" spans="17:17">
      <c r="Q1052">
        <v>7</v>
      </c>
    </row>
    <row r="1053" spans="17:17">
      <c r="Q1053">
        <v>7</v>
      </c>
    </row>
    <row r="1054" spans="17:17">
      <c r="Q1054">
        <v>7</v>
      </c>
    </row>
    <row r="1055" spans="17:17">
      <c r="Q1055">
        <v>7</v>
      </c>
    </row>
    <row r="1056" spans="17:17">
      <c r="Q1056">
        <v>7</v>
      </c>
    </row>
    <row r="1057" spans="17:17">
      <c r="Q1057">
        <v>7</v>
      </c>
    </row>
    <row r="1058" spans="17:17">
      <c r="Q1058">
        <v>6</v>
      </c>
    </row>
    <row r="1059" spans="17:17">
      <c r="Q1059">
        <v>6</v>
      </c>
    </row>
    <row r="1060" spans="17:17">
      <c r="Q1060">
        <v>6</v>
      </c>
    </row>
    <row r="1061" spans="17:17">
      <c r="Q1061">
        <v>6</v>
      </c>
    </row>
    <row r="1062" spans="17:17">
      <c r="Q1062">
        <v>6</v>
      </c>
    </row>
    <row r="1063" spans="17:17">
      <c r="Q1063">
        <v>6</v>
      </c>
    </row>
    <row r="1064" spans="17:17">
      <c r="Q1064">
        <v>6</v>
      </c>
    </row>
    <row r="1065" spans="17:17">
      <c r="Q1065">
        <v>6</v>
      </c>
    </row>
    <row r="1066" spans="17:17">
      <c r="Q1066">
        <v>6</v>
      </c>
    </row>
    <row r="1067" spans="17:17">
      <c r="Q1067">
        <v>6</v>
      </c>
    </row>
    <row r="1068" spans="17:17">
      <c r="Q1068">
        <v>6</v>
      </c>
    </row>
    <row r="1069" spans="17:17">
      <c r="Q1069">
        <v>6</v>
      </c>
    </row>
    <row r="1070" spans="17:17">
      <c r="Q1070">
        <v>6</v>
      </c>
    </row>
    <row r="1071" spans="17:17">
      <c r="Q1071">
        <v>6</v>
      </c>
    </row>
    <row r="1072" spans="17:17">
      <c r="Q1072">
        <v>6</v>
      </c>
    </row>
    <row r="1073" spans="17:17">
      <c r="Q1073">
        <v>6</v>
      </c>
    </row>
    <row r="1074" spans="17:17">
      <c r="Q1074">
        <v>6</v>
      </c>
    </row>
    <row r="1075" spans="17:17">
      <c r="Q1075">
        <v>6</v>
      </c>
    </row>
    <row r="1076" spans="17:17">
      <c r="Q1076">
        <v>6</v>
      </c>
    </row>
    <row r="1077" spans="17:17">
      <c r="Q1077">
        <v>6</v>
      </c>
    </row>
    <row r="1078" spans="17:17">
      <c r="Q1078">
        <v>6</v>
      </c>
    </row>
    <row r="1079" spans="17:17">
      <c r="Q1079">
        <v>6</v>
      </c>
    </row>
    <row r="1080" spans="17:17">
      <c r="Q1080">
        <v>6</v>
      </c>
    </row>
    <row r="1081" spans="17:17">
      <c r="Q1081">
        <v>6</v>
      </c>
    </row>
    <row r="1082" spans="17:17">
      <c r="Q1082">
        <v>5</v>
      </c>
    </row>
    <row r="1083" spans="17:17">
      <c r="Q1083">
        <v>5</v>
      </c>
    </row>
    <row r="1084" spans="17:17">
      <c r="Q1084">
        <v>5</v>
      </c>
    </row>
    <row r="1085" spans="17:17">
      <c r="Q1085">
        <v>5</v>
      </c>
    </row>
    <row r="1086" spans="17:17">
      <c r="Q1086">
        <v>5</v>
      </c>
    </row>
    <row r="1087" spans="17:17">
      <c r="Q1087">
        <v>5</v>
      </c>
    </row>
    <row r="1088" spans="17:17">
      <c r="Q1088">
        <v>5</v>
      </c>
    </row>
    <row r="1089" spans="17:17">
      <c r="Q1089">
        <v>5</v>
      </c>
    </row>
    <row r="1090" spans="17:17">
      <c r="Q1090">
        <v>5</v>
      </c>
    </row>
    <row r="1091" spans="17:17">
      <c r="Q1091">
        <v>5</v>
      </c>
    </row>
    <row r="1092" spans="17:17">
      <c r="Q1092">
        <v>5</v>
      </c>
    </row>
    <row r="1093" spans="17:17">
      <c r="Q1093">
        <v>5</v>
      </c>
    </row>
    <row r="1094" spans="17:17">
      <c r="Q1094">
        <v>5</v>
      </c>
    </row>
    <row r="1095" spans="17:17">
      <c r="Q1095">
        <v>5</v>
      </c>
    </row>
    <row r="1096" spans="17:17">
      <c r="Q1096">
        <v>5</v>
      </c>
    </row>
    <row r="1097" spans="17:17">
      <c r="Q1097">
        <v>5</v>
      </c>
    </row>
    <row r="1098" spans="17:17">
      <c r="Q1098">
        <v>5</v>
      </c>
    </row>
    <row r="1099" spans="17:17">
      <c r="Q1099">
        <v>5</v>
      </c>
    </row>
    <row r="1100" spans="17:17">
      <c r="Q1100">
        <v>5</v>
      </c>
    </row>
    <row r="1101" spans="17:17">
      <c r="Q1101">
        <v>5</v>
      </c>
    </row>
    <row r="1102" spans="17:17">
      <c r="Q1102">
        <v>5</v>
      </c>
    </row>
    <row r="1103" spans="17:17">
      <c r="Q1103">
        <v>5</v>
      </c>
    </row>
    <row r="1104" spans="17:17">
      <c r="Q1104">
        <v>5</v>
      </c>
    </row>
    <row r="1105" spans="17:17">
      <c r="Q1105">
        <v>5</v>
      </c>
    </row>
    <row r="1106" spans="17:17">
      <c r="Q1106">
        <v>10</v>
      </c>
    </row>
    <row r="1107" spans="17:17">
      <c r="Q1107">
        <v>10</v>
      </c>
    </row>
    <row r="1108" spans="17:17">
      <c r="Q1108">
        <v>10</v>
      </c>
    </row>
    <row r="1109" spans="17:17">
      <c r="Q1109">
        <v>10</v>
      </c>
    </row>
    <row r="1110" spans="17:17">
      <c r="Q1110">
        <v>10</v>
      </c>
    </row>
    <row r="1111" spans="17:17">
      <c r="Q1111">
        <v>10</v>
      </c>
    </row>
    <row r="1112" spans="17:17">
      <c r="Q1112">
        <v>10</v>
      </c>
    </row>
    <row r="1113" spans="17:17">
      <c r="Q1113">
        <v>10</v>
      </c>
    </row>
    <row r="1114" spans="17:17">
      <c r="Q1114">
        <v>10</v>
      </c>
    </row>
    <row r="1115" spans="17:17">
      <c r="Q1115">
        <v>10</v>
      </c>
    </row>
    <row r="1116" spans="17:17">
      <c r="Q1116">
        <v>10</v>
      </c>
    </row>
    <row r="1117" spans="17:17">
      <c r="Q1117">
        <v>10</v>
      </c>
    </row>
    <row r="1118" spans="17:17">
      <c r="Q1118">
        <v>10</v>
      </c>
    </row>
    <row r="1119" spans="17:17">
      <c r="Q1119">
        <v>10</v>
      </c>
    </row>
    <row r="1120" spans="17:17">
      <c r="Q1120">
        <v>10</v>
      </c>
    </row>
    <row r="1121" spans="17:17">
      <c r="Q1121">
        <v>10</v>
      </c>
    </row>
    <row r="1122" spans="17:17">
      <c r="Q1122">
        <v>10</v>
      </c>
    </row>
    <row r="1123" spans="17:17">
      <c r="Q1123">
        <v>10</v>
      </c>
    </row>
    <row r="1124" spans="17:17">
      <c r="Q1124">
        <v>10</v>
      </c>
    </row>
    <row r="1125" spans="17:17">
      <c r="Q1125">
        <v>10</v>
      </c>
    </row>
    <row r="1126" spans="17:17">
      <c r="Q1126">
        <v>10</v>
      </c>
    </row>
    <row r="1127" spans="17:17">
      <c r="Q1127">
        <v>10</v>
      </c>
    </row>
    <row r="1128" spans="17:17">
      <c r="Q1128">
        <v>10</v>
      </c>
    </row>
    <row r="1129" spans="17:17">
      <c r="Q1129">
        <v>10</v>
      </c>
    </row>
    <row r="1130" spans="17:17">
      <c r="Q1130">
        <v>9</v>
      </c>
    </row>
    <row r="1131" spans="17:17">
      <c r="Q1131">
        <v>9</v>
      </c>
    </row>
    <row r="1132" spans="17:17">
      <c r="Q1132">
        <v>9</v>
      </c>
    </row>
    <row r="1133" spans="17:17">
      <c r="Q1133">
        <v>9</v>
      </c>
    </row>
    <row r="1134" spans="17:17">
      <c r="Q1134">
        <v>9</v>
      </c>
    </row>
    <row r="1135" spans="17:17">
      <c r="Q1135">
        <v>9</v>
      </c>
    </row>
    <row r="1136" spans="17:17">
      <c r="Q1136">
        <v>9</v>
      </c>
    </row>
    <row r="1137" spans="17:17">
      <c r="Q1137">
        <v>9</v>
      </c>
    </row>
    <row r="1138" spans="17:17">
      <c r="Q1138">
        <v>9</v>
      </c>
    </row>
    <row r="1139" spans="17:17">
      <c r="Q1139">
        <v>9</v>
      </c>
    </row>
    <row r="1140" spans="17:17">
      <c r="Q1140">
        <v>9</v>
      </c>
    </row>
    <row r="1141" spans="17:17">
      <c r="Q1141">
        <v>9</v>
      </c>
    </row>
    <row r="1142" spans="17:17">
      <c r="Q1142">
        <v>9</v>
      </c>
    </row>
    <row r="1143" spans="17:17">
      <c r="Q1143">
        <v>9</v>
      </c>
    </row>
    <row r="1144" spans="17:17">
      <c r="Q1144">
        <v>9</v>
      </c>
    </row>
    <row r="1145" spans="17:17">
      <c r="Q1145">
        <v>9</v>
      </c>
    </row>
    <row r="1146" spans="17:17">
      <c r="Q1146">
        <v>9</v>
      </c>
    </row>
    <row r="1147" spans="17:17">
      <c r="Q1147">
        <v>9</v>
      </c>
    </row>
    <row r="1148" spans="17:17">
      <c r="Q1148">
        <v>9</v>
      </c>
    </row>
    <row r="1149" spans="17:17">
      <c r="Q1149">
        <v>9</v>
      </c>
    </row>
    <row r="1150" spans="17:17">
      <c r="Q1150">
        <v>9</v>
      </c>
    </row>
    <row r="1151" spans="17:17">
      <c r="Q1151">
        <v>9</v>
      </c>
    </row>
    <row r="1152" spans="17:17">
      <c r="Q1152">
        <v>9</v>
      </c>
    </row>
    <row r="1153" spans="17:17">
      <c r="Q1153">
        <v>9</v>
      </c>
    </row>
    <row r="1154" spans="17:17">
      <c r="Q1154">
        <v>8</v>
      </c>
    </row>
    <row r="1155" spans="17:17">
      <c r="Q1155">
        <v>8</v>
      </c>
    </row>
    <row r="1156" spans="17:17">
      <c r="Q1156">
        <v>8</v>
      </c>
    </row>
    <row r="1157" spans="17:17">
      <c r="Q1157">
        <v>8</v>
      </c>
    </row>
    <row r="1158" spans="17:17">
      <c r="Q1158">
        <v>8</v>
      </c>
    </row>
    <row r="1159" spans="17:17">
      <c r="Q1159">
        <v>8</v>
      </c>
    </row>
    <row r="1160" spans="17:17">
      <c r="Q1160">
        <v>8</v>
      </c>
    </row>
    <row r="1161" spans="17:17">
      <c r="Q1161">
        <v>8</v>
      </c>
    </row>
    <row r="1162" spans="17:17">
      <c r="Q1162">
        <v>8</v>
      </c>
    </row>
    <row r="1163" spans="17:17">
      <c r="Q1163">
        <v>8</v>
      </c>
    </row>
    <row r="1164" spans="17:17">
      <c r="Q1164">
        <v>8</v>
      </c>
    </row>
    <row r="1165" spans="17:17">
      <c r="Q1165">
        <v>8</v>
      </c>
    </row>
    <row r="1166" spans="17:17">
      <c r="Q1166">
        <v>8</v>
      </c>
    </row>
    <row r="1167" spans="17:17">
      <c r="Q1167">
        <v>8</v>
      </c>
    </row>
    <row r="1168" spans="17:17">
      <c r="Q1168">
        <v>8</v>
      </c>
    </row>
    <row r="1169" spans="17:17">
      <c r="Q1169">
        <v>8</v>
      </c>
    </row>
    <row r="1170" spans="17:17">
      <c r="Q1170">
        <v>8</v>
      </c>
    </row>
    <row r="1171" spans="17:17">
      <c r="Q1171">
        <v>8</v>
      </c>
    </row>
    <row r="1172" spans="17:17">
      <c r="Q1172">
        <v>8</v>
      </c>
    </row>
    <row r="1173" spans="17:17">
      <c r="Q1173">
        <v>8</v>
      </c>
    </row>
    <row r="1174" spans="17:17">
      <c r="Q1174">
        <v>8</v>
      </c>
    </row>
    <row r="1175" spans="17:17">
      <c r="Q1175">
        <v>8</v>
      </c>
    </row>
    <row r="1176" spans="17:17">
      <c r="Q1176">
        <v>8</v>
      </c>
    </row>
    <row r="1177" spans="17:17">
      <c r="Q1177">
        <v>8</v>
      </c>
    </row>
    <row r="1178" spans="17:17">
      <c r="Q1178">
        <v>9</v>
      </c>
    </row>
    <row r="1179" spans="17:17">
      <c r="Q1179">
        <v>9</v>
      </c>
    </row>
    <row r="1180" spans="17:17">
      <c r="Q1180">
        <v>9</v>
      </c>
    </row>
    <row r="1181" spans="17:17">
      <c r="Q1181">
        <v>9</v>
      </c>
    </row>
    <row r="1182" spans="17:17">
      <c r="Q1182">
        <v>9</v>
      </c>
    </row>
    <row r="1183" spans="17:17">
      <c r="Q1183">
        <v>9</v>
      </c>
    </row>
    <row r="1184" spans="17:17">
      <c r="Q1184">
        <v>9</v>
      </c>
    </row>
    <row r="1185" spans="17:17">
      <c r="Q1185">
        <v>9</v>
      </c>
    </row>
    <row r="1186" spans="17:17">
      <c r="Q1186">
        <v>9</v>
      </c>
    </row>
    <row r="1187" spans="17:17">
      <c r="Q1187">
        <v>9</v>
      </c>
    </row>
    <row r="1188" spans="17:17">
      <c r="Q1188">
        <v>9</v>
      </c>
    </row>
    <row r="1189" spans="17:17">
      <c r="Q1189">
        <v>9</v>
      </c>
    </row>
    <row r="1190" spans="17:17">
      <c r="Q1190">
        <v>9</v>
      </c>
    </row>
    <row r="1191" spans="17:17">
      <c r="Q1191">
        <v>9</v>
      </c>
    </row>
    <row r="1192" spans="17:17">
      <c r="Q1192">
        <v>9</v>
      </c>
    </row>
    <row r="1193" spans="17:17">
      <c r="Q1193">
        <v>9</v>
      </c>
    </row>
    <row r="1194" spans="17:17">
      <c r="Q1194">
        <v>9</v>
      </c>
    </row>
    <row r="1195" spans="17:17">
      <c r="Q1195">
        <v>9</v>
      </c>
    </row>
    <row r="1196" spans="17:17">
      <c r="Q1196">
        <v>9</v>
      </c>
    </row>
    <row r="1197" spans="17:17">
      <c r="Q1197">
        <v>9</v>
      </c>
    </row>
    <row r="1198" spans="17:17">
      <c r="Q1198">
        <v>9</v>
      </c>
    </row>
    <row r="1199" spans="17:17">
      <c r="Q1199">
        <v>9</v>
      </c>
    </row>
    <row r="1200" spans="17:17">
      <c r="Q1200">
        <v>9</v>
      </c>
    </row>
    <row r="1201" spans="17:17">
      <c r="Q1201">
        <v>9</v>
      </c>
    </row>
    <row r="1202" spans="17:17">
      <c r="Q1202">
        <v>10</v>
      </c>
    </row>
    <row r="1203" spans="17:17">
      <c r="Q1203">
        <v>10</v>
      </c>
    </row>
    <row r="1204" spans="17:17">
      <c r="Q1204">
        <v>10</v>
      </c>
    </row>
    <row r="1205" spans="17:17">
      <c r="Q1205">
        <v>10</v>
      </c>
    </row>
    <row r="1206" spans="17:17">
      <c r="Q1206">
        <v>10</v>
      </c>
    </row>
    <row r="1207" spans="17:17">
      <c r="Q1207">
        <v>10</v>
      </c>
    </row>
    <row r="1208" spans="17:17">
      <c r="Q1208">
        <v>10</v>
      </c>
    </row>
    <row r="1209" spans="17:17">
      <c r="Q1209">
        <v>10</v>
      </c>
    </row>
    <row r="1210" spans="17:17">
      <c r="Q1210">
        <v>10</v>
      </c>
    </row>
    <row r="1211" spans="17:17">
      <c r="Q1211">
        <v>10</v>
      </c>
    </row>
    <row r="1212" spans="17:17">
      <c r="Q1212">
        <v>10</v>
      </c>
    </row>
    <row r="1213" spans="17:17">
      <c r="Q1213">
        <v>10</v>
      </c>
    </row>
    <row r="1214" spans="17:17">
      <c r="Q1214">
        <v>10</v>
      </c>
    </row>
    <row r="1215" spans="17:17">
      <c r="Q1215">
        <v>10</v>
      </c>
    </row>
    <row r="1216" spans="17:17">
      <c r="Q1216">
        <v>10</v>
      </c>
    </row>
    <row r="1217" spans="17:17">
      <c r="Q1217">
        <v>10</v>
      </c>
    </row>
    <row r="1218" spans="17:17">
      <c r="Q1218">
        <v>10</v>
      </c>
    </row>
    <row r="1219" spans="17:17">
      <c r="Q1219">
        <v>10</v>
      </c>
    </row>
    <row r="1220" spans="17:17">
      <c r="Q1220">
        <v>10</v>
      </c>
    </row>
    <row r="1221" spans="17:17">
      <c r="Q1221">
        <v>10</v>
      </c>
    </row>
    <row r="1222" spans="17:17">
      <c r="Q1222">
        <v>10</v>
      </c>
    </row>
    <row r="1223" spans="17:17">
      <c r="Q1223">
        <v>10</v>
      </c>
    </row>
    <row r="1224" spans="17:17">
      <c r="Q1224">
        <v>10</v>
      </c>
    </row>
    <row r="1225" spans="17:17">
      <c r="Q1225">
        <v>10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40</vt:i4>
      </vt:variant>
    </vt:vector>
  </HeadingPairs>
  <TitlesOfParts>
    <vt:vector size="43" baseType="lpstr">
      <vt:lpstr>INPUTS-OUTPUTS</vt:lpstr>
      <vt:lpstr>LOOKUP</vt:lpstr>
      <vt:lpstr>DATA</vt:lpstr>
      <vt:lpstr>AggregateTons</vt:lpstr>
      <vt:lpstr>ATDP</vt:lpstr>
      <vt:lpstr>AverageTons</vt:lpstr>
      <vt:lpstr>criteria1</vt:lpstr>
      <vt:lpstr>criteria10</vt:lpstr>
      <vt:lpstr>criteria11</vt:lpstr>
      <vt:lpstr>criteria12</vt:lpstr>
      <vt:lpstr>criteria13</vt:lpstr>
      <vt:lpstr>criteria14</vt:lpstr>
      <vt:lpstr>criteria15</vt:lpstr>
      <vt:lpstr>criteria16</vt:lpstr>
      <vt:lpstr>criteria17</vt:lpstr>
      <vt:lpstr>criteria18</vt:lpstr>
      <vt:lpstr>criteria19</vt:lpstr>
      <vt:lpstr>criteria2</vt:lpstr>
      <vt:lpstr>criteria20</vt:lpstr>
      <vt:lpstr>criteria21</vt:lpstr>
      <vt:lpstr>criteria22</vt:lpstr>
      <vt:lpstr>criteria23</vt:lpstr>
      <vt:lpstr>criteria24</vt:lpstr>
      <vt:lpstr>criteria3</vt:lpstr>
      <vt:lpstr>criteria4</vt:lpstr>
      <vt:lpstr>criteria5</vt:lpstr>
      <vt:lpstr>criteria6</vt:lpstr>
      <vt:lpstr>criteria7</vt:lpstr>
      <vt:lpstr>criteria8</vt:lpstr>
      <vt:lpstr>criteria9</vt:lpstr>
      <vt:lpstr>CustChar</vt:lpstr>
      <vt:lpstr>CustCharList</vt:lpstr>
      <vt:lpstr>DATA</vt:lpstr>
      <vt:lpstr>DayType</vt:lpstr>
      <vt:lpstr>DayTypeList</vt:lpstr>
      <vt:lpstr>EnrollmentCriteria</vt:lpstr>
      <vt:lpstr>ForecastYear</vt:lpstr>
      <vt:lpstr>ForecastYearList</vt:lpstr>
      <vt:lpstr>GrowthYearList</vt:lpstr>
      <vt:lpstr>TypeofResult</vt:lpstr>
      <vt:lpstr>TypeofResultList</vt:lpstr>
      <vt:lpstr>WeatherYear</vt:lpstr>
      <vt:lpstr>WeatherYearList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Peter Malaspina</cp:lastModifiedBy>
  <dcterms:created xsi:type="dcterms:W3CDTF">2009-02-12T23:40:36Z</dcterms:created>
  <dcterms:modified xsi:type="dcterms:W3CDTF">2012-05-21T19:25:35Z</dcterms:modified>
</cp:coreProperties>
</file>