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520" windowHeight="12810"/>
  </bookViews>
  <sheets>
    <sheet name="INPUTS-OUTPUTS" sheetId="2" r:id="rId1"/>
    <sheet name="LOOKUP" sheetId="3" state="hidden" r:id="rId2"/>
    <sheet name="DATA" sheetId="1" r:id="rId3"/>
  </sheets>
  <definedNames>
    <definedName name="_xlnm._FilterDatabase" localSheetId="2" hidden="1">DATA!$A$1:$Q$2594</definedName>
    <definedName name="AggregateTons">'INPUTS-OUTPUTS'!$B$11</definedName>
    <definedName name="AverageTons">'INPUTS-OUTPUTS'!$B$10</definedName>
    <definedName name="criteria1">LOOKUP!$G$2:$I$3</definedName>
    <definedName name="criteria10">LOOKUP!$G$29:$I$30</definedName>
    <definedName name="criteria11">LOOKUP!$G$32:$I$33</definedName>
    <definedName name="criteria12">LOOKUP!$G$35:$I$36</definedName>
    <definedName name="criteria13">LOOKUP!$G$38:$I$39</definedName>
    <definedName name="criteria14">LOOKUP!$G$41:$I$42</definedName>
    <definedName name="criteria15">LOOKUP!$G$44:$I$45</definedName>
    <definedName name="criteria16">LOOKUP!$G$47:$I$48</definedName>
    <definedName name="criteria17">LOOKUP!$G$50:$I$51</definedName>
    <definedName name="criteria18">LOOKUP!$G$53:$I$54</definedName>
    <definedName name="criteria19">LOOKUP!$G$56:$I$57</definedName>
    <definedName name="criteria2">LOOKUP!$G$5:$I$6</definedName>
    <definedName name="criteria20">LOOKUP!$G$59:$I$60</definedName>
    <definedName name="criteria21">LOOKUP!$G$62:$I$63</definedName>
    <definedName name="criteria22">LOOKUP!$G$65:$I$66</definedName>
    <definedName name="criteria23">LOOKUP!$G$68:$I$69</definedName>
    <definedName name="criteria24">LOOKUP!$G$71:$I$72</definedName>
    <definedName name="criteria25">LOOKUP!#REF!</definedName>
    <definedName name="criteria26">LOOKUP!#REF!</definedName>
    <definedName name="criteria27">LOOKUP!#REF!</definedName>
    <definedName name="criteria28">LOOKUP!#REF!</definedName>
    <definedName name="criteria29">LOOKUP!#REF!</definedName>
    <definedName name="criteria3">LOOKUP!$G$8:$I$9</definedName>
    <definedName name="criteria30">LOOKUP!#REF!</definedName>
    <definedName name="criteria31">LOOKUP!#REF!</definedName>
    <definedName name="criteria32">LOOKUP!#REF!</definedName>
    <definedName name="criteria33">LOOKUP!#REF!</definedName>
    <definedName name="criteria34">LOOKUP!#REF!</definedName>
    <definedName name="criteria35">LOOKUP!#REF!</definedName>
    <definedName name="criteria36">LOOKUP!#REF!</definedName>
    <definedName name="criteria37">LOOKUP!#REF!</definedName>
    <definedName name="criteria38">LOOKUP!#REF!</definedName>
    <definedName name="criteria39">LOOKUP!#REF!</definedName>
    <definedName name="criteria4">LOOKUP!$G$11:$I$12</definedName>
    <definedName name="criteria40">LOOKUP!#REF!</definedName>
    <definedName name="criteria41">LOOKUP!#REF!</definedName>
    <definedName name="criteria42">LOOKUP!#REF!</definedName>
    <definedName name="criteria43">LOOKUP!#REF!</definedName>
    <definedName name="criteria44">LOOKUP!#REF!</definedName>
    <definedName name="criteria45">LOOKUP!#REF!</definedName>
    <definedName name="criteria46">LOOKUP!#REF!</definedName>
    <definedName name="criteria47">LOOKUP!#REF!</definedName>
    <definedName name="criteria48">LOOKUP!#REF!</definedName>
    <definedName name="criteria5">LOOKUP!$G$14:$I$15</definedName>
    <definedName name="criteria6">LOOKUP!$G$17:$I$18</definedName>
    <definedName name="criteria7">LOOKUP!$G$20:$I$21</definedName>
    <definedName name="criteria8">LOOKUP!$G$23:$I$24</definedName>
    <definedName name="criteria9">LOOKUP!$G$26:$I$27</definedName>
    <definedName name="CustChar">'INPUTS-OUTPUTS'!$B$8</definedName>
    <definedName name="CustCharList">LOOKUP!$C$2:$C$4</definedName>
    <definedName name="DATA">DATA!$A:$O</definedName>
    <definedName name="Event">'INPUTS-OUTPUTS'!$B$7</definedName>
    <definedName name="EventList">LOOKUP!$A$2:$A$8</definedName>
    <definedName name="TotalParticipants">'INPUTS-OUTPUTS'!$B$12</definedName>
    <definedName name="TypeofResult">'INPUTS-OUTPUTS'!$B$6</definedName>
    <definedName name="TypeofResultList">LOOKUP!$E$2:$E$4</definedName>
  </definedNames>
  <calcPr calcId="125725"/>
</workbook>
</file>

<file path=xl/calcChain.xml><?xml version="1.0" encoding="utf-8"?>
<calcChain xmlns="http://schemas.openxmlformats.org/spreadsheetml/2006/main">
  <c r="C8" i="2"/>
  <c r="C7"/>
  <c r="E8" l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G5"/>
  <c r="H31"/>
  <c r="G31"/>
  <c r="F31"/>
  <c r="H5"/>
  <c r="F5"/>
  <c r="G3" i="3"/>
  <c r="G6"/>
  <c r="G9"/>
  <c r="G12"/>
  <c r="G15"/>
  <c r="H9"/>
  <c r="H12"/>
  <c r="H15"/>
  <c r="H18"/>
  <c r="H21"/>
  <c r="H24"/>
  <c r="H27"/>
  <c r="H30"/>
  <c r="H33"/>
  <c r="H36"/>
  <c r="H39"/>
  <c r="H42"/>
  <c r="H45"/>
  <c r="H48"/>
  <c r="H51"/>
  <c r="H54"/>
  <c r="H57"/>
  <c r="H60"/>
  <c r="H63"/>
  <c r="H66"/>
  <c r="H69"/>
  <c r="H72"/>
  <c r="H6"/>
  <c r="H3"/>
  <c r="A3" i="2"/>
  <c r="G48" i="3"/>
  <c r="G51"/>
  <c r="G54"/>
  <c r="G45"/>
  <c r="G18"/>
  <c r="G21"/>
  <c r="G24"/>
  <c r="G27"/>
  <c r="G30"/>
  <c r="G33"/>
  <c r="G36"/>
  <c r="G39"/>
  <c r="G42"/>
  <c r="G57"/>
  <c r="G60"/>
  <c r="G63"/>
  <c r="G66"/>
  <c r="G69"/>
  <c r="G72"/>
  <c r="M29" i="2" l="1"/>
  <c r="G29"/>
  <c r="L29"/>
  <c r="N29"/>
  <c r="J29"/>
  <c r="Q29"/>
  <c r="K29"/>
  <c r="F29"/>
  <c r="M21"/>
  <c r="G21"/>
  <c r="Q21"/>
  <c r="F21"/>
  <c r="N21"/>
  <c r="J21"/>
  <c r="K21"/>
  <c r="L21"/>
  <c r="M13"/>
  <c r="G13"/>
  <c r="K13"/>
  <c r="F13"/>
  <c r="N13"/>
  <c r="J13"/>
  <c r="Q13"/>
  <c r="L13"/>
  <c r="M30"/>
  <c r="G30"/>
  <c r="L30"/>
  <c r="N30"/>
  <c r="J30"/>
  <c r="Q30"/>
  <c r="K30"/>
  <c r="F30"/>
  <c r="M26"/>
  <c r="G26"/>
  <c r="Q26"/>
  <c r="F26"/>
  <c r="N26"/>
  <c r="J26"/>
  <c r="K26"/>
  <c r="L26"/>
  <c r="M22"/>
  <c r="G22"/>
  <c r="Q22"/>
  <c r="F22"/>
  <c r="N22"/>
  <c r="J22"/>
  <c r="K22"/>
  <c r="L22"/>
  <c r="M18"/>
  <c r="G18"/>
  <c r="Q18"/>
  <c r="F18"/>
  <c r="N18"/>
  <c r="J18"/>
  <c r="K18"/>
  <c r="L18"/>
  <c r="M14"/>
  <c r="G14"/>
  <c r="K14"/>
  <c r="F14"/>
  <c r="N14"/>
  <c r="J14"/>
  <c r="Q14"/>
  <c r="L14"/>
  <c r="L10"/>
  <c r="F10"/>
  <c r="J10"/>
  <c r="Q10"/>
  <c r="M10"/>
  <c r="G10"/>
  <c r="N10"/>
  <c r="K10"/>
  <c r="L8"/>
  <c r="F8"/>
  <c r="J8"/>
  <c r="Q8"/>
  <c r="M8"/>
  <c r="G8"/>
  <c r="N8"/>
  <c r="K8"/>
  <c r="M27"/>
  <c r="G27"/>
  <c r="F27"/>
  <c r="N27"/>
  <c r="J27"/>
  <c r="Q27"/>
  <c r="K27"/>
  <c r="L27"/>
  <c r="M23"/>
  <c r="G23"/>
  <c r="Q23"/>
  <c r="L23"/>
  <c r="N23"/>
  <c r="J23"/>
  <c r="K23"/>
  <c r="F23"/>
  <c r="M19"/>
  <c r="G19"/>
  <c r="Q19"/>
  <c r="F19"/>
  <c r="N19"/>
  <c r="J19"/>
  <c r="K19"/>
  <c r="L19"/>
  <c r="M15"/>
  <c r="G15"/>
  <c r="Q15"/>
  <c r="F15"/>
  <c r="N15"/>
  <c r="J15"/>
  <c r="K15"/>
  <c r="L15"/>
  <c r="L11"/>
  <c r="F11"/>
  <c r="J11"/>
  <c r="Q11"/>
  <c r="M11"/>
  <c r="G11"/>
  <c r="N11"/>
  <c r="K11"/>
  <c r="M25"/>
  <c r="G25"/>
  <c r="Q25"/>
  <c r="F25"/>
  <c r="N25"/>
  <c r="J25"/>
  <c r="K25"/>
  <c r="L25"/>
  <c r="M17"/>
  <c r="G17"/>
  <c r="Q17"/>
  <c r="F17"/>
  <c r="N17"/>
  <c r="J17"/>
  <c r="K17"/>
  <c r="L17"/>
  <c r="L9"/>
  <c r="F9"/>
  <c r="J9"/>
  <c r="Q9"/>
  <c r="M9"/>
  <c r="G9"/>
  <c r="N9"/>
  <c r="K9"/>
  <c r="L7"/>
  <c r="F7"/>
  <c r="J7"/>
  <c r="Q7"/>
  <c r="M7"/>
  <c r="G7"/>
  <c r="N7"/>
  <c r="K7"/>
  <c r="M28"/>
  <c r="G28"/>
  <c r="K28"/>
  <c r="F28"/>
  <c r="N28"/>
  <c r="J28"/>
  <c r="Q28"/>
  <c r="L28"/>
  <c r="M24"/>
  <c r="G24"/>
  <c r="Q24"/>
  <c r="F24"/>
  <c r="N24"/>
  <c r="J24"/>
  <c r="K24"/>
  <c r="L24"/>
  <c r="M20"/>
  <c r="G20"/>
  <c r="Q20"/>
  <c r="F20"/>
  <c r="N20"/>
  <c r="J20"/>
  <c r="K20"/>
  <c r="L20"/>
  <c r="M16"/>
  <c r="G16"/>
  <c r="Q16"/>
  <c r="L16"/>
  <c r="N16"/>
  <c r="J16"/>
  <c r="K16"/>
  <c r="F16"/>
  <c r="M12"/>
  <c r="F12"/>
  <c r="K12"/>
  <c r="G12"/>
  <c r="N12"/>
  <c r="J12"/>
  <c r="Q12"/>
  <c r="L12"/>
  <c r="I12"/>
  <c r="P12" s="1"/>
  <c r="I7"/>
  <c r="P7" s="1"/>
  <c r="B11"/>
  <c r="I10"/>
  <c r="P10" s="1"/>
  <c r="B10"/>
  <c r="I28"/>
  <c r="P28" s="1"/>
  <c r="I16"/>
  <c r="P16" s="1"/>
  <c r="I20"/>
  <c r="P20" s="1"/>
  <c r="B12"/>
  <c r="I19"/>
  <c r="P19" s="1"/>
  <c r="I25"/>
  <c r="P25" s="1"/>
  <c r="I13"/>
  <c r="P13" s="1"/>
  <c r="I24"/>
  <c r="P24" s="1"/>
  <c r="I15"/>
  <c r="P15" s="1"/>
  <c r="I18"/>
  <c r="P18" s="1"/>
  <c r="I23"/>
  <c r="P23" s="1"/>
  <c r="I9"/>
  <c r="P9" s="1"/>
  <c r="I14"/>
  <c r="P14" s="1"/>
  <c r="I8"/>
  <c r="P8" s="1"/>
  <c r="I29"/>
  <c r="P29" s="1"/>
  <c r="I11"/>
  <c r="P11" s="1"/>
  <c r="I30"/>
  <c r="P30" s="1"/>
  <c r="I22"/>
  <c r="P22" s="1"/>
  <c r="I26"/>
  <c r="P26" s="1"/>
  <c r="I27"/>
  <c r="P27" s="1"/>
  <c r="I21"/>
  <c r="P21" s="1"/>
  <c r="I17"/>
  <c r="P17" s="1"/>
  <c r="R27" l="1"/>
  <c r="R8"/>
  <c r="R16"/>
  <c r="R9"/>
  <c r="R30"/>
  <c r="R21"/>
  <c r="R14"/>
  <c r="H30"/>
  <c r="H17"/>
  <c r="R13"/>
  <c r="R11"/>
  <c r="R25"/>
  <c r="R18"/>
  <c r="R10"/>
  <c r="R22"/>
  <c r="R12"/>
  <c r="R17"/>
  <c r="R20"/>
  <c r="R26"/>
  <c r="R28"/>
  <c r="R19"/>
  <c r="R7"/>
  <c r="R29"/>
  <c r="R23"/>
  <c r="R24"/>
  <c r="R15"/>
  <c r="H12" l="1"/>
  <c r="N33"/>
  <c r="J33"/>
  <c r="L33"/>
  <c r="K33"/>
  <c r="M33"/>
  <c r="H27"/>
  <c r="H13"/>
  <c r="H21"/>
  <c r="H10"/>
  <c r="H15"/>
  <c r="H23"/>
  <c r="H11"/>
  <c r="H25"/>
  <c r="H18"/>
  <c r="H26"/>
  <c r="H16"/>
  <c r="H8"/>
  <c r="R31"/>
  <c r="Q31" s="1"/>
  <c r="H9"/>
  <c r="H20"/>
  <c r="H14"/>
  <c r="H24"/>
  <c r="H22"/>
  <c r="H19"/>
  <c r="H29"/>
  <c r="H28"/>
  <c r="H7"/>
  <c r="F33"/>
  <c r="G33"/>
  <c r="H33" l="1"/>
</calcChain>
</file>

<file path=xl/sharedStrings.xml><?xml version="1.0" encoding="utf-8"?>
<sst xmlns="http://schemas.openxmlformats.org/spreadsheetml/2006/main" count="2865" uniqueCount="52">
  <si>
    <t>Type of Result List</t>
  </si>
  <si>
    <t>Aggregate</t>
  </si>
  <si>
    <t>PCTILE10</t>
  </si>
  <si>
    <t>PCTILE30</t>
  </si>
  <si>
    <t>PCTILE50</t>
  </si>
  <si>
    <t>PCTILE70</t>
  </si>
  <si>
    <t>PCTILE90</t>
  </si>
  <si>
    <t>Reference Load</t>
  </si>
  <si>
    <t>Observed Load</t>
  </si>
  <si>
    <t>Temperature</t>
  </si>
  <si>
    <t>Standard Error</t>
  </si>
  <si>
    <t>TABLE 1: Menu options</t>
  </si>
  <si>
    <t>Weighted Temp (F)</t>
  </si>
  <si>
    <t>Uncertainty Adjusted Impact - Percentiles</t>
  </si>
  <si>
    <t>Type of Results</t>
  </si>
  <si>
    <t>10th</t>
  </si>
  <si>
    <t>30th</t>
  </si>
  <si>
    <t>50th</t>
  </si>
  <si>
    <t>70th</t>
  </si>
  <si>
    <t>90th</t>
  </si>
  <si>
    <t xml:space="preserve"> </t>
  </si>
  <si>
    <t>Daily</t>
  </si>
  <si>
    <t>TABLE 2: Output</t>
  </si>
  <si>
    <t>Customer Characteristic</t>
  </si>
  <si>
    <t>Customer Characteristic List</t>
  </si>
  <si>
    <t>Event</t>
  </si>
  <si>
    <t>Event List</t>
  </si>
  <si>
    <t>CDH 70</t>
  </si>
  <si>
    <t>Std Err</t>
  </si>
  <si>
    <t>Variance</t>
  </si>
  <si>
    <t>Interval</t>
  </si>
  <si>
    <t>Interval Ending</t>
  </si>
  <si>
    <t>San Diego Gas &amp; Electric</t>
  </si>
  <si>
    <t>Per Ton</t>
  </si>
  <si>
    <t>All Residential Customers</t>
  </si>
  <si>
    <t>Residential - 50% Cycling</t>
  </si>
  <si>
    <t>Residential - 100% Cycling</t>
  </si>
  <si>
    <t>Aggregate Tons</t>
  </si>
  <si>
    <t>Total Participants</t>
  </si>
  <si>
    <t>Average Tons</t>
  </si>
  <si>
    <t>Residential - Monday-Friday</t>
  </si>
  <si>
    <t>Residential - Monday-Sunday</t>
  </si>
  <si>
    <t>Residential 50% Mon-Fri</t>
  </si>
  <si>
    <t>Residential 50% Mon-Sun</t>
  </si>
  <si>
    <t>Residential 100% Mon-Fri</t>
  </si>
  <si>
    <t>Residential 100% Mon-Sun</t>
  </si>
  <si>
    <t>Average Event</t>
  </si>
  <si>
    <t>Aggregate Ref Load</t>
  </si>
  <si>
    <t>Aggregate Observed Load</t>
  </si>
  <si>
    <t>2011 Summer Saver Ex-Post Load Impact Tables</t>
  </si>
  <si>
    <t>Average Premise</t>
  </si>
  <si>
    <t>Average Tons per Premise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</si>
</sst>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:mm;@"/>
    <numFmt numFmtId="166" formatCode="[$-F800]dddd\,\ mmmm\ dd\,\ yyyy"/>
    <numFmt numFmtId="167" formatCode="0.0%"/>
    <numFmt numFmtId="168" formatCode="#,##0.0"/>
    <numFmt numFmtId="169" formatCode="0.00000000000000"/>
  </numFmts>
  <fonts count="18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6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thin">
        <color indexed="9"/>
      </left>
      <right style="medium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9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indexed="9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8"/>
      </right>
      <top style="thin">
        <color indexed="56"/>
      </top>
      <bottom/>
      <diagonal/>
    </border>
    <border>
      <left style="medium">
        <color indexed="56"/>
      </left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 style="thin">
        <color indexed="8"/>
      </right>
      <top/>
      <bottom style="medium">
        <color indexed="56"/>
      </bottom>
      <diagonal/>
    </border>
    <border>
      <left style="thin">
        <color indexed="8"/>
      </left>
      <right style="medium">
        <color indexed="56"/>
      </right>
      <top/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56"/>
      </left>
      <right style="medium">
        <color indexed="56"/>
      </right>
      <top/>
      <bottom/>
      <diagonal/>
    </border>
    <border>
      <left style="thin">
        <color indexed="56"/>
      </left>
      <right style="medium">
        <color indexed="56"/>
      </right>
      <top style="thin">
        <color indexed="9"/>
      </top>
      <bottom style="thin">
        <color indexed="64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/>
      <right style="thin">
        <color indexed="9"/>
      </right>
      <top style="thin">
        <color indexed="56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indexed="9"/>
      </left>
      <right style="thin">
        <color theme="0"/>
      </right>
      <top/>
      <bottom style="thin">
        <color indexed="56"/>
      </bottom>
      <diagonal/>
    </border>
    <border>
      <left style="thin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164" fontId="4" fillId="3" borderId="3" xfId="0" applyNumberFormat="1" applyFont="1" applyFill="1" applyBorder="1" applyAlignment="1">
      <alignment horizontal="right" indent="1"/>
    </xf>
    <xf numFmtId="164" fontId="4" fillId="3" borderId="4" xfId="0" applyNumberFormat="1" applyFont="1" applyFill="1" applyBorder="1" applyAlignment="1">
      <alignment horizontal="right" indent="1"/>
    </xf>
    <xf numFmtId="168" fontId="4" fillId="3" borderId="5" xfId="0" applyNumberFormat="1" applyFont="1" applyFill="1" applyBorder="1" applyAlignment="1">
      <alignment horizontal="right" indent="1"/>
    </xf>
    <xf numFmtId="164" fontId="4" fillId="3" borderId="6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vertical="center"/>
    </xf>
    <xf numFmtId="0" fontId="6" fillId="3" borderId="7" xfId="0" applyFont="1" applyFill="1" applyBorder="1"/>
    <xf numFmtId="0" fontId="6" fillId="0" borderId="0" xfId="0" applyFont="1"/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/>
    <xf numFmtId="0" fontId="5" fillId="3" borderId="8" xfId="0" applyFont="1" applyFill="1" applyBorder="1" applyAlignment="1">
      <alignment vertical="center"/>
    </xf>
    <xf numFmtId="0" fontId="8" fillId="3" borderId="8" xfId="0" applyFont="1" applyFill="1" applyBorder="1"/>
    <xf numFmtId="0" fontId="8" fillId="3" borderId="8" xfId="0" applyFont="1" applyFill="1" applyBorder="1" applyAlignment="1">
      <alignment vertical="center"/>
    </xf>
    <xf numFmtId="0" fontId="8" fillId="0" borderId="8" xfId="0" applyFont="1" applyBorder="1"/>
    <xf numFmtId="0" fontId="6" fillId="0" borderId="0" xfId="0" applyFont="1" applyAlignment="1">
      <alignment horizontal="right" indent="1"/>
    </xf>
    <xf numFmtId="0" fontId="9" fillId="0" borderId="0" xfId="0" applyFont="1"/>
    <xf numFmtId="0" fontId="6" fillId="0" borderId="0" xfId="0" applyFont="1" applyFill="1"/>
    <xf numFmtId="4" fontId="4" fillId="0" borderId="0" xfId="0" applyNumberFormat="1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0" fontId="6" fillId="0" borderId="0" xfId="0" applyNumberFormat="1" applyFont="1"/>
    <xf numFmtId="0" fontId="8" fillId="0" borderId="0" xfId="0" applyFont="1"/>
    <xf numFmtId="0" fontId="10" fillId="2" borderId="9" xfId="0" applyFont="1" applyFill="1" applyBorder="1" applyAlignment="1">
      <alignment horizontal="centerContinuous"/>
    </xf>
    <xf numFmtId="0" fontId="11" fillId="2" borderId="9" xfId="0" applyFont="1" applyFill="1" applyBorder="1" applyAlignment="1">
      <alignment horizontal="centerContinuous"/>
    </xf>
    <xf numFmtId="0" fontId="11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right" wrapText="1" indent="1"/>
    </xf>
    <xf numFmtId="0" fontId="13" fillId="2" borderId="15" xfId="0" applyFont="1" applyFill="1" applyBorder="1" applyAlignment="1">
      <alignment horizontal="right" wrapText="1" indent="1"/>
    </xf>
    <xf numFmtId="165" fontId="6" fillId="0" borderId="12" xfId="0" applyNumberFormat="1" applyFont="1" applyBorder="1" applyAlignment="1">
      <alignment horizontal="center" vertical="center"/>
    </xf>
    <xf numFmtId="2" fontId="6" fillId="0" borderId="0" xfId="0" applyNumberFormat="1" applyFo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indent="1"/>
    </xf>
    <xf numFmtId="3" fontId="6" fillId="0" borderId="0" xfId="0" applyNumberFormat="1" applyFont="1"/>
    <xf numFmtId="0" fontId="14" fillId="0" borderId="0" xfId="0" applyFont="1" applyAlignment="1">
      <alignment horizontal="left" vertical="top" wrapText="1" readingOrder="1"/>
    </xf>
    <xf numFmtId="0" fontId="11" fillId="2" borderId="16" xfId="0" applyFont="1" applyFill="1" applyBorder="1"/>
    <xf numFmtId="0" fontId="11" fillId="2" borderId="17" xfId="0" applyFont="1" applyFill="1" applyBorder="1" applyAlignment="1">
      <alignment horizontal="centerContinuous"/>
    </xf>
    <xf numFmtId="0" fontId="11" fillId="2" borderId="18" xfId="0" applyFont="1" applyFill="1" applyBorder="1" applyAlignment="1">
      <alignment horizontal="centerContinuous"/>
    </xf>
    <xf numFmtId="0" fontId="8" fillId="3" borderId="19" xfId="0" applyFont="1" applyFill="1" applyBorder="1"/>
    <xf numFmtId="168" fontId="4" fillId="3" borderId="20" xfId="0" applyNumberFormat="1" applyFont="1" applyFill="1" applyBorder="1" applyAlignment="1">
      <alignment horizontal="right" indent="1"/>
    </xf>
    <xf numFmtId="169" fontId="6" fillId="0" borderId="0" xfId="0" applyNumberFormat="1" applyFont="1"/>
    <xf numFmtId="0" fontId="6" fillId="0" borderId="0" xfId="0" applyFont="1" applyAlignment="1">
      <alignment vertical="top"/>
    </xf>
    <xf numFmtId="0" fontId="4" fillId="3" borderId="21" xfId="0" applyFont="1" applyFill="1" applyBorder="1"/>
    <xf numFmtId="4" fontId="4" fillId="3" borderId="22" xfId="0" applyNumberFormat="1" applyFont="1" applyFill="1" applyBorder="1" applyAlignment="1">
      <alignment horizontal="left" indent="1"/>
    </xf>
    <xf numFmtId="4" fontId="4" fillId="3" borderId="6" xfId="0" applyNumberFormat="1" applyFont="1" applyFill="1" applyBorder="1" applyAlignment="1">
      <alignment horizontal="left" indent="1"/>
    </xf>
    <xf numFmtId="2" fontId="4" fillId="3" borderId="6" xfId="0" applyNumberFormat="1" applyFont="1" applyFill="1" applyBorder="1"/>
    <xf numFmtId="2" fontId="4" fillId="3" borderId="23" xfId="0" applyNumberFormat="1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10" fontId="6" fillId="0" borderId="0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right" indent="1"/>
    </xf>
    <xf numFmtId="0" fontId="15" fillId="0" borderId="0" xfId="0" applyFont="1" applyFill="1" applyBorder="1"/>
    <xf numFmtId="0" fontId="6" fillId="0" borderId="0" xfId="0" applyFont="1" applyFill="1" applyBorder="1" applyAlignment="1">
      <alignment horizontal="right" indent="1"/>
    </xf>
    <xf numFmtId="0" fontId="9" fillId="0" borderId="0" xfId="0" applyFont="1" applyFill="1" applyBorder="1"/>
    <xf numFmtId="166" fontId="15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0" xfId="0" applyBorder="1"/>
    <xf numFmtId="0" fontId="12" fillId="2" borderId="24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 readingOrder="1"/>
    </xf>
    <xf numFmtId="0" fontId="11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166" fontId="0" fillId="0" borderId="0" xfId="0" applyNumberFormat="1" applyBorder="1"/>
    <xf numFmtId="166" fontId="6" fillId="0" borderId="1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right" indent="1"/>
    </xf>
    <xf numFmtId="164" fontId="4" fillId="0" borderId="4" xfId="0" applyNumberFormat="1" applyFont="1" applyFill="1" applyBorder="1" applyAlignment="1">
      <alignment horizontal="right" indent="1"/>
    </xf>
    <xf numFmtId="0" fontId="13" fillId="2" borderId="33" xfId="0" applyFont="1" applyFill="1" applyBorder="1" applyAlignment="1">
      <alignment horizontal="center" wrapText="1"/>
    </xf>
    <xf numFmtId="0" fontId="13" fillId="2" borderId="34" xfId="0" applyFont="1" applyFill="1" applyBorder="1" applyAlignment="1">
      <alignment horizontal="center" wrapText="1"/>
    </xf>
    <xf numFmtId="0" fontId="13" fillId="2" borderId="35" xfId="0" applyFont="1" applyFill="1" applyBorder="1" applyAlignment="1">
      <alignment horizontal="center" wrapText="1"/>
    </xf>
    <xf numFmtId="164" fontId="4" fillId="0" borderId="0" xfId="0" applyNumberFormat="1" applyFont="1"/>
    <xf numFmtId="164" fontId="4" fillId="3" borderId="5" xfId="0" applyNumberFormat="1" applyFont="1" applyFill="1" applyBorder="1" applyAlignment="1">
      <alignment horizontal="center"/>
    </xf>
    <xf numFmtId="0" fontId="6" fillId="0" borderId="0" xfId="0" applyFont="1" applyBorder="1"/>
    <xf numFmtId="14" fontId="0" fillId="0" borderId="0" xfId="0" applyNumberFormat="1"/>
    <xf numFmtId="15" fontId="0" fillId="0" borderId="0" xfId="0" applyNumberFormat="1" applyBorder="1"/>
    <xf numFmtId="0" fontId="11" fillId="2" borderId="36" xfId="0" applyFont="1" applyFill="1" applyBorder="1"/>
    <xf numFmtId="0" fontId="0" fillId="0" borderId="0" xfId="0" applyFont="1" applyFill="1" applyBorder="1"/>
    <xf numFmtId="0" fontId="11" fillId="2" borderId="2" xfId="0" applyFont="1" applyFill="1" applyBorder="1" applyAlignment="1">
      <alignment wrapText="1"/>
    </xf>
    <xf numFmtId="164" fontId="16" fillId="4" borderId="12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0" fontId="1" fillId="0" borderId="0" xfId="0" applyFont="1"/>
    <xf numFmtId="15" fontId="0" fillId="0" borderId="0" xfId="0" applyNumberFormat="1"/>
    <xf numFmtId="164" fontId="1" fillId="0" borderId="0" xfId="0" applyNumberFormat="1" applyFont="1"/>
    <xf numFmtId="2" fontId="4" fillId="3" borderId="3" xfId="0" applyNumberFormat="1" applyFont="1" applyFill="1" applyBorder="1" applyAlignment="1">
      <alignment horizontal="right" indent="1"/>
    </xf>
    <xf numFmtId="9" fontId="1" fillId="0" borderId="0" xfId="3" applyFont="1"/>
    <xf numFmtId="1" fontId="4" fillId="3" borderId="27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right" indent="1"/>
    </xf>
    <xf numFmtId="164" fontId="1" fillId="0" borderId="0" xfId="0" applyNumberFormat="1" applyFont="1" applyBorder="1"/>
    <xf numFmtId="0" fontId="10" fillId="2" borderId="28" xfId="0" applyFont="1" applyFill="1" applyBorder="1" applyAlignment="1">
      <alignment horizontal="centerContinuous"/>
    </xf>
    <xf numFmtId="0" fontId="13" fillId="2" borderId="29" xfId="0" applyFont="1" applyFill="1" applyBorder="1" applyAlignment="1">
      <alignment horizontal="right" wrapText="1" indent="1"/>
    </xf>
    <xf numFmtId="0" fontId="0" fillId="0" borderId="0" xfId="0" applyNumberFormat="1" applyBorder="1"/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" fillId="5" borderId="30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11" fillId="2" borderId="37" xfId="0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  <xf numFmtId="0" fontId="11" fillId="2" borderId="31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 readingOrder="1"/>
    </xf>
    <xf numFmtId="0" fontId="10" fillId="2" borderId="9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3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</cellXfs>
  <cellStyles count="4">
    <cellStyle name="Normal" xfId="0" builtinId="0"/>
    <cellStyle name="Normal 3 2" xfId="1"/>
    <cellStyle name="Normal 4 2" xfId="2"/>
    <cellStyle name="Percent" xfId="3" builtinId="5"/>
  </cellStyles>
  <dxfs count="2">
    <dxf>
      <font>
        <b/>
        <i val="0"/>
        <condense val="0"/>
        <extend val="0"/>
        <color indexed="8"/>
      </font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125911199470471E-2"/>
          <c:y val="0.12698440818188494"/>
          <c:w val="0.87740225314778064"/>
          <c:h val="0.7392306619159712"/>
        </c:manualLayout>
      </c:layout>
      <c:scatterChart>
        <c:scatterStyle val="smoothMarker"/>
        <c:ser>
          <c:idx val="1"/>
          <c:order val="0"/>
          <c:tx>
            <c:strRef>
              <c:f>'INPUTS-OUTPUTS'!$F$5</c:f>
              <c:strCache>
                <c:ptCount val="1"/>
                <c:pt idx="0">
                  <c:v>Reference Load (kW)</c:v>
                </c:pt>
              </c:strCache>
            </c:strRef>
          </c:tx>
          <c:spPr>
            <a:ln w="3175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'INPUTS-OUTPUTS'!$E$7:$E$30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'INPUTS-OUTPUTS'!$F$7:$F$30</c:f>
              <c:numCache>
                <c:formatCode>0.00</c:formatCode>
                <c:ptCount val="24"/>
                <c:pt idx="0">
                  <c:v>0.97290299999999996</c:v>
                </c:pt>
                <c:pt idx="1">
                  <c:v>0.83220729999999998</c:v>
                </c:pt>
                <c:pt idx="2">
                  <c:v>0.74945170000000005</c:v>
                </c:pt>
                <c:pt idx="3">
                  <c:v>0.70038929999999999</c:v>
                </c:pt>
                <c:pt idx="4">
                  <c:v>0.6797957</c:v>
                </c:pt>
                <c:pt idx="5">
                  <c:v>0.69836160000000003</c:v>
                </c:pt>
                <c:pt idx="6">
                  <c:v>0.78108049999999996</c:v>
                </c:pt>
                <c:pt idx="7">
                  <c:v>0.83463949999999998</c:v>
                </c:pt>
                <c:pt idx="8">
                  <c:v>0.96208490000000002</c:v>
                </c:pt>
                <c:pt idx="9">
                  <c:v>1.11693</c:v>
                </c:pt>
                <c:pt idx="10">
                  <c:v>1.268284</c:v>
                </c:pt>
                <c:pt idx="11">
                  <c:v>1.482273</c:v>
                </c:pt>
                <c:pt idx="12">
                  <c:v>1.7965599999999999</c:v>
                </c:pt>
                <c:pt idx="13">
                  <c:v>2.1337890000000002</c:v>
                </c:pt>
                <c:pt idx="14">
                  <c:v>2.364681</c:v>
                </c:pt>
                <c:pt idx="15">
                  <c:v>2.5167830000000002</c:v>
                </c:pt>
                <c:pt idx="16">
                  <c:v>2.5527440000000001</c:v>
                </c:pt>
                <c:pt idx="17">
                  <c:v>2.5525959999999999</c:v>
                </c:pt>
                <c:pt idx="18">
                  <c:v>2.409303</c:v>
                </c:pt>
                <c:pt idx="19">
                  <c:v>2.2442549999999999</c:v>
                </c:pt>
                <c:pt idx="20">
                  <c:v>2.3439100000000002</c:v>
                </c:pt>
                <c:pt idx="21">
                  <c:v>2.1679520000000001</c:v>
                </c:pt>
                <c:pt idx="22">
                  <c:v>1.806424</c:v>
                </c:pt>
                <c:pt idx="23">
                  <c:v>1.328136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'INPUTS-OUTPUTS'!$G$5</c:f>
              <c:strCache>
                <c:ptCount val="1"/>
                <c:pt idx="0">
                  <c:v>Estimated Load w/ DR (kW)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'INPUTS-OUTPUTS'!$E$7:$E$30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'INPUTS-OUTPUTS'!$G$7:$G$30</c:f>
              <c:numCache>
                <c:formatCode>0.00</c:formatCode>
                <c:ptCount val="24"/>
                <c:pt idx="0">
                  <c:v>0.97290299999999996</c:v>
                </c:pt>
                <c:pt idx="1">
                  <c:v>0.83220729999999998</c:v>
                </c:pt>
                <c:pt idx="2">
                  <c:v>0.74945170000000005</c:v>
                </c:pt>
                <c:pt idx="3">
                  <c:v>0.70038929999999999</c:v>
                </c:pt>
                <c:pt idx="4">
                  <c:v>0.6797957</c:v>
                </c:pt>
                <c:pt idx="5">
                  <c:v>0.69836160000000003</c:v>
                </c:pt>
                <c:pt idx="6">
                  <c:v>0.78108049999999996</c:v>
                </c:pt>
                <c:pt idx="7">
                  <c:v>0.83463949999999998</c:v>
                </c:pt>
                <c:pt idx="8">
                  <c:v>0.96208490000000002</c:v>
                </c:pt>
                <c:pt idx="9">
                  <c:v>1.11693</c:v>
                </c:pt>
                <c:pt idx="10">
                  <c:v>1.268284</c:v>
                </c:pt>
                <c:pt idx="11">
                  <c:v>1.482273</c:v>
                </c:pt>
                <c:pt idx="12">
                  <c:v>1.7965599999999999</c:v>
                </c:pt>
                <c:pt idx="13">
                  <c:v>2.1337890000000002</c:v>
                </c:pt>
                <c:pt idx="14">
                  <c:v>1.749304</c:v>
                </c:pt>
                <c:pt idx="15">
                  <c:v>1.660895</c:v>
                </c:pt>
                <c:pt idx="16">
                  <c:v>1.7103390000000001</c:v>
                </c:pt>
                <c:pt idx="17">
                  <c:v>1.791391</c:v>
                </c:pt>
                <c:pt idx="18">
                  <c:v>2.6488489999999998</c:v>
                </c:pt>
                <c:pt idx="19">
                  <c:v>2.825529</c:v>
                </c:pt>
                <c:pt idx="20">
                  <c:v>2.3439100000000002</c:v>
                </c:pt>
                <c:pt idx="21">
                  <c:v>2.1679520000000001</c:v>
                </c:pt>
                <c:pt idx="22">
                  <c:v>1.806424</c:v>
                </c:pt>
                <c:pt idx="23">
                  <c:v>1.328136</c:v>
                </c:pt>
              </c:numCache>
            </c:numRef>
          </c:yVal>
          <c:smooth val="1"/>
        </c:ser>
        <c:axId val="47310336"/>
        <c:axId val="47312896"/>
      </c:scatterChart>
      <c:valAx>
        <c:axId val="47310336"/>
        <c:scaling>
          <c:orientation val="minMax"/>
          <c:max val="24"/>
          <c:min val="1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 Ending</a:t>
                </a:r>
              </a:p>
            </c:rich>
          </c:tx>
          <c:layout/>
        </c:title>
        <c:numFmt formatCode="0" sourceLinked="1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47312896"/>
        <c:crosses val="autoZero"/>
        <c:crossBetween val="midCat"/>
        <c:majorUnit val="4"/>
        <c:minorUnit val="4"/>
      </c:valAx>
      <c:valAx>
        <c:axId val="47312896"/>
        <c:scaling>
          <c:orientation val="minMax"/>
          <c:min val="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Franklin Gothic Demi Cond"/>
                <a:ea typeface="Franklin Gothic Demi Cond"/>
                <a:cs typeface="Franklin Gothic Demi Cond"/>
              </a:defRPr>
            </a:pPr>
            <a:endParaRPr lang="en-US"/>
          </a:p>
        </c:txPr>
        <c:crossAx val="473103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</c:legend>
    <c:plotVisOnly val="1"/>
    <c:dispBlanksAs val="gap"/>
  </c:chart>
  <c:spPr>
    <a:solidFill>
      <a:srgbClr val="EAEAEA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171450</xdr:rowOff>
    </xdr:from>
    <xdr:to>
      <xdr:col>3</xdr:col>
      <xdr:colOff>1114425</xdr:colOff>
      <xdr:row>29</xdr:row>
      <xdr:rowOff>161925</xdr:rowOff>
    </xdr:to>
    <xdr:graphicFrame macro="">
      <xdr:nvGraphicFramePr>
        <xdr:cNvPr id="13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228600</xdr:colOff>
      <xdr:row>0</xdr:row>
      <xdr:rowOff>200025</xdr:rowOff>
    </xdr:from>
    <xdr:to>
      <xdr:col>12</xdr:col>
      <xdr:colOff>68036</xdr:colOff>
      <xdr:row>2</xdr:row>
      <xdr:rowOff>19050</xdr:rowOff>
    </xdr:to>
    <xdr:pic>
      <xdr:nvPicPr>
        <xdr:cNvPr id="1379" name="Picture 2" descr="FSC Logo NEW PURPLE 20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0938"/>
        <a:stretch>
          <a:fillRect/>
        </a:stretch>
      </xdr:blipFill>
      <xdr:spPr bwMode="auto">
        <a:xfrm>
          <a:off x="10610850" y="200025"/>
          <a:ext cx="1981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257175</xdr:colOff>
      <xdr:row>0</xdr:row>
      <xdr:rowOff>38100</xdr:rowOff>
    </xdr:from>
    <xdr:to>
      <xdr:col>13</xdr:col>
      <xdr:colOff>624566</xdr:colOff>
      <xdr:row>2</xdr:row>
      <xdr:rowOff>161925</xdr:rowOff>
    </xdr:to>
    <xdr:pic>
      <xdr:nvPicPr>
        <xdr:cNvPr id="1380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10850" y="38100"/>
          <a:ext cx="10858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9"/>
  <sheetViews>
    <sheetView showGridLines="0" tabSelected="1" zoomScale="70" zoomScaleNormal="70" workbookViewId="0">
      <selection activeCell="K26" sqref="K26"/>
    </sheetView>
  </sheetViews>
  <sheetFormatPr defaultColWidth="9.140625" defaultRowHeight="12.75"/>
  <cols>
    <col min="1" max="1" width="35" style="11" customWidth="1"/>
    <col min="2" max="2" width="36" style="11" customWidth="1"/>
    <col min="3" max="3" width="11.85546875" style="11" customWidth="1"/>
    <col min="4" max="4" width="23" style="11" customWidth="1"/>
    <col min="5" max="5" width="9.140625" style="11"/>
    <col min="6" max="7" width="10.7109375" style="11" customWidth="1"/>
    <col min="8" max="9" width="12.140625" style="11" customWidth="1"/>
    <col min="10" max="10" width="10.5703125" style="11" customWidth="1"/>
    <col min="11" max="14" width="10.7109375" style="11" customWidth="1"/>
    <col min="15" max="15" width="9.140625" style="11" customWidth="1"/>
    <col min="16" max="18" width="11.28515625" style="11" hidden="1" customWidth="1"/>
    <col min="19" max="16384" width="9.140625" style="11"/>
  </cols>
  <sheetData>
    <row r="1" spans="1:19" ht="18">
      <c r="A1" s="9" t="s">
        <v>32</v>
      </c>
      <c r="B1" s="10"/>
      <c r="C1" s="10"/>
      <c r="D1" s="10"/>
      <c r="E1" s="9"/>
      <c r="F1" s="10"/>
      <c r="G1" s="10"/>
      <c r="H1" s="10"/>
      <c r="I1" s="10"/>
      <c r="J1" s="10"/>
      <c r="K1" s="10"/>
      <c r="L1" s="10"/>
      <c r="M1" s="10"/>
      <c r="N1" s="10"/>
    </row>
    <row r="2" spans="1:19" ht="27">
      <c r="A2" s="12" t="s">
        <v>49</v>
      </c>
      <c r="B2" s="13"/>
      <c r="C2" s="13"/>
      <c r="D2" s="13"/>
      <c r="E2" s="12"/>
      <c r="F2" s="13"/>
      <c r="G2" s="13"/>
      <c r="H2" s="13"/>
      <c r="I2" s="13"/>
      <c r="J2" s="13"/>
      <c r="K2" s="13"/>
      <c r="L2" s="13"/>
      <c r="M2" s="13"/>
      <c r="N2" s="13"/>
    </row>
    <row r="3" spans="1:19" s="17" customFormat="1" ht="18" customHeight="1" thickBot="1">
      <c r="A3" s="14" t="str">
        <f>CustChar</f>
        <v>All Residential Customers</v>
      </c>
      <c r="B3" s="15"/>
      <c r="C3" s="15"/>
      <c r="D3" s="15"/>
      <c r="E3" s="16"/>
      <c r="F3" s="15"/>
      <c r="G3" s="15"/>
      <c r="H3" s="15"/>
      <c r="I3" s="15"/>
      <c r="J3" s="15"/>
      <c r="K3" s="15"/>
      <c r="L3" s="15"/>
      <c r="M3" s="15"/>
      <c r="N3" s="15"/>
    </row>
    <row r="4" spans="1:19" ht="9" customHeight="1" thickBot="1">
      <c r="A4" s="18"/>
      <c r="B4" s="19"/>
      <c r="D4" s="20"/>
      <c r="F4" s="21"/>
      <c r="G4" s="22"/>
      <c r="H4" s="23"/>
      <c r="I4" s="24"/>
    </row>
    <row r="5" spans="1:19" ht="33" customHeight="1">
      <c r="A5" s="25" t="s">
        <v>11</v>
      </c>
      <c r="D5" s="20"/>
      <c r="E5" s="114" t="s">
        <v>31</v>
      </c>
      <c r="F5" s="112" t="str">
        <f>IF(TypeofResult="Aggregate","Reference Load (MW)",IF(TypeofResult="Per Ton","Reference Load (kW/Ton)","Reference Load (kW)"))</f>
        <v>Reference Load (kW)</v>
      </c>
      <c r="G5" s="112" t="str">
        <f>IF(TypeofResult="Aggregate","Estimated Load w/ DR (MW)",IF(TypeofResult="Per Ton","Estimated Load w/ DR (kW/Ton)","Estimated Load w/ DR (kW)"))</f>
        <v>Estimated Load w/ DR (kW)</v>
      </c>
      <c r="H5" s="112" t="str">
        <f>IF(TypeofResult="Aggregate"," Load Impact (MW)",IF(TypeofResult="Per Ton","Load Impact (kW/Ton)","Load Impact (kW)"))</f>
        <v>Load Impact (kW)</v>
      </c>
      <c r="I5" s="112" t="s">
        <v>12</v>
      </c>
      <c r="J5" s="26" t="s">
        <v>13</v>
      </c>
      <c r="K5" s="27"/>
      <c r="L5" s="27"/>
      <c r="M5" s="27"/>
      <c r="N5" s="28"/>
    </row>
    <row r="6" spans="1:19" ht="19.5" customHeight="1">
      <c r="A6" s="29" t="s">
        <v>14</v>
      </c>
      <c r="B6" s="30" t="s">
        <v>50</v>
      </c>
      <c r="D6" s="31"/>
      <c r="E6" s="115"/>
      <c r="F6" s="113"/>
      <c r="G6" s="113"/>
      <c r="H6" s="113"/>
      <c r="I6" s="113"/>
      <c r="J6" s="33" t="s">
        <v>15</v>
      </c>
      <c r="K6" s="33" t="s">
        <v>16</v>
      </c>
      <c r="L6" s="33" t="s">
        <v>17</v>
      </c>
      <c r="M6" s="33" t="s">
        <v>18</v>
      </c>
      <c r="N6" s="34" t="s">
        <v>19</v>
      </c>
      <c r="P6" s="78" t="s">
        <v>27</v>
      </c>
      <c r="Q6" s="79" t="s">
        <v>28</v>
      </c>
      <c r="R6" s="80" t="s">
        <v>29</v>
      </c>
    </row>
    <row r="7" spans="1:19" ht="20.100000000000001" customHeight="1">
      <c r="A7" s="67" t="s">
        <v>25</v>
      </c>
      <c r="B7" s="75">
        <v>40793</v>
      </c>
      <c r="C7" s="103" t="str">
        <f>IF(OR(Event=40794,Event=40795), "An outage occurred during this event.", "")</f>
        <v/>
      </c>
      <c r="D7" s="104"/>
      <c r="E7" s="97">
        <v>1</v>
      </c>
      <c r="F7" s="95">
        <f>DGET(DATA,"Reference Load",criteria1)*IF(TypeofResult="Aggregate",AggregateTons/1000,1)*IF(TypeofResult&lt;&gt;"Average Premise",1/AverageTons,1)</f>
        <v>0.97290299999999996</v>
      </c>
      <c r="G7" s="95">
        <f>DGET(DATA,"Observed Load",criteria1)*IF(TypeofResult="Aggregate",AggregateTons/1000,1)*IF(TypeofResult&lt;&gt;"Average Premise",1/AverageTons,1)</f>
        <v>0.97290299999999996</v>
      </c>
      <c r="H7" s="95">
        <f>F7-G7</f>
        <v>0</v>
      </c>
      <c r="I7" s="4">
        <f>DGET(DATA,"Temperature", criteria1)</f>
        <v>72.570700000000002</v>
      </c>
      <c r="J7" s="4">
        <f>DGET(DATA,"PCTILE10",criteria1)*IF(TypeofResult="Aggregate",AggregateTons/1000,1)*IF(TypeofResult&lt;&gt;"Average Premise",1/AverageTons,1)</f>
        <v>0</v>
      </c>
      <c r="K7" s="4">
        <f>DGET(DATA,"PCTILE30",criteria1)*IF(TypeofResult="Aggregate",AggregateTons/1000,1)*IF(TypeofResult&lt;&gt;"Average Premise",1/AverageTons,1)</f>
        <v>0</v>
      </c>
      <c r="L7" s="4">
        <f>DGET(DATA,"PCTILE50",criteria1)*IF(TypeofResult="Aggregate",AggregateTons/1000,1)*IF(TypeofResult&lt;&gt;"Average Premise",1/AverageTons,1)</f>
        <v>0</v>
      </c>
      <c r="M7" s="4">
        <f>DGET(DATA,"PCTILE70",criteria1)*IF(TypeofResult="Aggregate",AggregateTons/1000,1)*IF(TypeofResult&lt;&gt;"Average Premise",1/AverageTons,1)</f>
        <v>0</v>
      </c>
      <c r="N7" s="4">
        <f>DGET(DATA,"PCTILE90",criteria1)*IF(TypeofResult="Aggregate",AggregateTons/1000,1)*IF(TypeofResult&lt;&gt;"Average Premise",1/AverageTons,1)</f>
        <v>0</v>
      </c>
      <c r="O7" s="69"/>
      <c r="P7" s="76">
        <f>MAX(0,I7-70)</f>
        <v>2.5707000000000022</v>
      </c>
      <c r="Q7" s="76">
        <f>DGET(DATA,"Standard Error",criteria1)*IF(TypeofResult="Aggregate",AggregateTons/1000,1)*IF(TypeofResult&lt;&gt;"Average Premise",1/AverageTons,1)</f>
        <v>2.25875E-2</v>
      </c>
      <c r="R7" s="76">
        <f>Q7^2</f>
        <v>5.1019515624999999E-4</v>
      </c>
      <c r="S7" s="36"/>
    </row>
    <row r="8" spans="1:19" ht="20.100000000000001" customHeight="1">
      <c r="A8" s="71" t="s">
        <v>23</v>
      </c>
      <c r="B8" s="35" t="s">
        <v>34</v>
      </c>
      <c r="C8" s="103" t="str">
        <f>IF(OR(Event=40794,Event=40795), "Results include projections.", "")</f>
        <v/>
      </c>
      <c r="D8" s="104"/>
      <c r="E8" s="97">
        <f>E7+1</f>
        <v>2</v>
      </c>
      <c r="F8" s="98">
        <f>DGET(DATA,"Reference Load",criteria2)*IF(TypeofResult="Aggregate",AggregateTons/1000,1)*IF(TypeofResult&lt;&gt;"Average Premise",1/AverageTons,1)</f>
        <v>0.83220729999999998</v>
      </c>
      <c r="G8" s="98">
        <f>DGET(DATA,"Observed Load",criteria2)*IF(TypeofResult="Aggregate",AggregateTons/1000,1)*IF(TypeofResult&lt;&gt;"Average Premise",1/AverageTons,1)</f>
        <v>0.83220729999999998</v>
      </c>
      <c r="H8" s="95">
        <f t="shared" ref="H8:H30" si="0">F8-G8</f>
        <v>0</v>
      </c>
      <c r="I8" s="5">
        <f>DGET(DATA,"Temperature", criteria2)</f>
        <v>71.276499999999999</v>
      </c>
      <c r="J8" s="5">
        <f>DGET(DATA,"PCTILE10",criteria2)*IF(TypeofResult="Aggregate",AggregateTons/1000,1)*IF(TypeofResult&lt;&gt;"Average Premise",1/AverageTons,1)</f>
        <v>0</v>
      </c>
      <c r="K8" s="5">
        <f>DGET(DATA,"PCTILE30",criteria2)*IF(TypeofResult="Aggregate",AggregateTons/1000,1)*IF(TypeofResult&lt;&gt;"Average Premise",1/AverageTons,1)</f>
        <v>0</v>
      </c>
      <c r="L8" s="5">
        <f>DGET(DATA,"PCTILE50",criteria2)*IF(TypeofResult="Aggregate",AggregateTons/1000,1)*IF(TypeofResult&lt;&gt;"Average Premise",1/AverageTons,1)</f>
        <v>0</v>
      </c>
      <c r="M8" s="5">
        <f>DGET(DATA,"PCTILE70",criteria2)*IF(TypeofResult="Aggregate",AggregateTons/1000,1)*IF(TypeofResult&lt;&gt;"Average Premise",1/AverageTons,1)</f>
        <v>0</v>
      </c>
      <c r="N8" s="5">
        <f>DGET(DATA,"PCTILE90",criteria2)*IF(TypeofResult="Aggregate",AggregateTons/1000,1)*IF(TypeofResult&lt;&gt;"Average Premise",1/AverageTons,1)</f>
        <v>0</v>
      </c>
      <c r="O8" s="69"/>
      <c r="P8" s="77">
        <f t="shared" ref="P8:P30" si="1">MAX(0,I8-70)</f>
        <v>1.2764999999999986</v>
      </c>
      <c r="Q8" s="77">
        <f>DGET(DATA,"Standard Error",criteria2)*IF(TypeofResult="Aggregate",AggregateTons/1000,1)*IF(TypeofResult&lt;&gt;"Average Premise",1/AverageTons,1)</f>
        <v>2.3081999999999998E-2</v>
      </c>
      <c r="R8" s="76">
        <f t="shared" ref="R8:R30" si="2">Q8^2</f>
        <v>5.3277872399999995E-4</v>
      </c>
    </row>
    <row r="9" spans="1:19" ht="20.100000000000001" customHeight="1">
      <c r="A9" s="25" t="s">
        <v>22</v>
      </c>
      <c r="D9" s="20"/>
      <c r="E9" s="97">
        <f t="shared" ref="E9:E30" si="3">E8+1</f>
        <v>3</v>
      </c>
      <c r="F9" s="98">
        <f>DGET(DATA,"Reference Load",criteria3)*IF(TypeofResult="Aggregate",AggregateTons/1000,1)*IF(TypeofResult&lt;&gt;"Average Premise",1/AverageTons,1)</f>
        <v>0.74945170000000005</v>
      </c>
      <c r="G9" s="98">
        <f>DGET(DATA,"Observed Load",criteria3)*IF(TypeofResult="Aggregate",AggregateTons/1000,1)*IF(TypeofResult&lt;&gt;"Average Premise",1/AverageTons,1)</f>
        <v>0.74945170000000005</v>
      </c>
      <c r="H9" s="95">
        <f t="shared" si="0"/>
        <v>0</v>
      </c>
      <c r="I9" s="5">
        <f>DGET(DATA,"Temperature", criteria3)</f>
        <v>70.505099999999999</v>
      </c>
      <c r="J9" s="5">
        <f>DGET(DATA,"PCTILE10",criteria3)*IF(TypeofResult="Aggregate",AggregateTons/1000,1)*IF(TypeofResult&lt;&gt;"Average Premise",1/AverageTons,1)</f>
        <v>0</v>
      </c>
      <c r="K9" s="5">
        <f>DGET(DATA,"PCTILE30",criteria3)*IF(TypeofResult="Aggregate",AggregateTons/1000,1)*IF(TypeofResult&lt;&gt;"Average Premise",1/AverageTons,1)</f>
        <v>0</v>
      </c>
      <c r="L9" s="5">
        <f>DGET(DATA,"PCTILE50",criteria3)*IF(TypeofResult="Aggregate",AggregateTons/1000,1)*IF(TypeofResult&lt;&gt;"Average Premise",1/AverageTons,1)</f>
        <v>0</v>
      </c>
      <c r="M9" s="5">
        <f>DGET(DATA,"PCTILE70",criteria3)*IF(TypeofResult="Aggregate",AggregateTons/1000,1)*IF(TypeofResult&lt;&gt;"Average Premise",1/AverageTons,1)</f>
        <v>0</v>
      </c>
      <c r="N9" s="5">
        <f>DGET(DATA,"PCTILE90",criteria3)*IF(TypeofResult="Aggregate",AggregateTons/1000,1)*IF(TypeofResult&lt;&gt;"Average Premise",1/AverageTons,1)</f>
        <v>0</v>
      </c>
      <c r="O9" s="69"/>
      <c r="P9" s="77">
        <f t="shared" si="1"/>
        <v>0.50509999999999877</v>
      </c>
      <c r="Q9" s="77">
        <f>DGET(DATA,"Standard Error",criteria3)*IF(TypeofResult="Aggregate",AggregateTons/1000,1)*IF(TypeofResult&lt;&gt;"Average Premise",1/AverageTons,1)</f>
        <v>2.3247500000000001E-2</v>
      </c>
      <c r="R9" s="76">
        <f t="shared" si="2"/>
        <v>5.4044625625000004E-4</v>
      </c>
    </row>
    <row r="10" spans="1:19" ht="20.100000000000001" customHeight="1">
      <c r="A10" s="70" t="s">
        <v>51</v>
      </c>
      <c r="B10" s="89">
        <f>DGET(DATA,"Average Tons", criteria1)</f>
        <v>4.224901</v>
      </c>
      <c r="D10" s="20"/>
      <c r="E10" s="97">
        <f t="shared" si="3"/>
        <v>4</v>
      </c>
      <c r="F10" s="98">
        <f>DGET(DATA,"Reference Load",criteria4)*IF(TypeofResult="Aggregate",AggregateTons/1000,1)*IF(TypeofResult&lt;&gt;"Average Premise",1/AverageTons,1)</f>
        <v>0.70038929999999999</v>
      </c>
      <c r="G10" s="98">
        <f>DGET(DATA,"Observed Load",criteria4)*IF(TypeofResult="Aggregate",AggregateTons/1000,1)*IF(TypeofResult&lt;&gt;"Average Premise",1/AverageTons,1)</f>
        <v>0.70038929999999999</v>
      </c>
      <c r="H10" s="95">
        <f t="shared" si="0"/>
        <v>0</v>
      </c>
      <c r="I10" s="5">
        <f>DGET(DATA,"Temperature", criteria4)</f>
        <v>70.438100000000006</v>
      </c>
      <c r="J10" s="5">
        <f>DGET(DATA,"PCTILE10",criteria4)*IF(TypeofResult="Aggregate",AggregateTons/1000,1)*IF(TypeofResult&lt;&gt;"Average Premise",1/AverageTons,1)</f>
        <v>0</v>
      </c>
      <c r="K10" s="5">
        <f>DGET(DATA,"PCTILE30",criteria4)*IF(TypeofResult="Aggregate",AggregateTons/1000,1)*IF(TypeofResult&lt;&gt;"Average Premise",1/AverageTons,1)</f>
        <v>0</v>
      </c>
      <c r="L10" s="5">
        <f>DGET(DATA,"PCTILE50",criteria4)*IF(TypeofResult="Aggregate",AggregateTons/1000,1)*IF(TypeofResult&lt;&gt;"Average Premise",1/AverageTons,1)</f>
        <v>0</v>
      </c>
      <c r="M10" s="5">
        <f>DGET(DATA,"PCTILE70",criteria4)*IF(TypeofResult="Aggregate",AggregateTons/1000,1)*IF(TypeofResult&lt;&gt;"Average Premise",1/AverageTons,1)</f>
        <v>0</v>
      </c>
      <c r="N10" s="5">
        <f>DGET(DATA,"PCTILE90",criteria4)*IF(TypeofResult="Aggregate",AggregateTons/1000,1)*IF(TypeofResult&lt;&gt;"Average Premise",1/AverageTons,1)</f>
        <v>0</v>
      </c>
      <c r="O10" s="69"/>
      <c r="P10" s="77">
        <f t="shared" si="1"/>
        <v>0.43810000000000571</v>
      </c>
      <c r="Q10" s="77">
        <f>DGET(DATA,"Standard Error",criteria4)*IF(TypeofResult="Aggregate",AggregateTons/1000,1)*IF(TypeofResult&lt;&gt;"Average Premise",1/AverageTons,1)</f>
        <v>2.20238E-2</v>
      </c>
      <c r="R10" s="76">
        <f t="shared" si="2"/>
        <v>4.8504776643999996E-4</v>
      </c>
    </row>
    <row r="11" spans="1:19" ht="20.100000000000001" customHeight="1">
      <c r="A11" s="67" t="s">
        <v>37</v>
      </c>
      <c r="B11" s="90">
        <f>DGET(DATA,"Aggregate Tons", criteria1)</f>
        <v>103497.4</v>
      </c>
      <c r="D11" s="20"/>
      <c r="E11" s="97">
        <f t="shared" si="3"/>
        <v>5</v>
      </c>
      <c r="F11" s="98">
        <f>DGET(DATA,"Reference Load",criteria5)*IF(TypeofResult="Aggregate",AggregateTons/1000,1)*IF(TypeofResult&lt;&gt;"Average Premise",1/AverageTons,1)</f>
        <v>0.6797957</v>
      </c>
      <c r="G11" s="98">
        <f>DGET(DATA,"Observed Load",criteria5)*IF(TypeofResult="Aggregate",AggregateTons/1000,1)*IF(TypeofResult&lt;&gt;"Average Premise",1/AverageTons,1)</f>
        <v>0.6797957</v>
      </c>
      <c r="H11" s="95">
        <f t="shared" si="0"/>
        <v>0</v>
      </c>
      <c r="I11" s="5">
        <f>DGET(DATA,"Temperature", criteria5)</f>
        <v>69.493700000000004</v>
      </c>
      <c r="J11" s="5">
        <f>DGET(DATA,"PCTILE10",criteria5)*IF(TypeofResult="Aggregate",AggregateTons/1000,1)*IF(TypeofResult&lt;&gt;"Average Premise",1/AverageTons,1)</f>
        <v>0</v>
      </c>
      <c r="K11" s="5">
        <f>DGET(DATA,"PCTILE30",criteria5)*IF(TypeofResult="Aggregate",AggregateTons/1000,1)*IF(TypeofResult&lt;&gt;"Average Premise",1/AverageTons,1)</f>
        <v>0</v>
      </c>
      <c r="L11" s="5">
        <f>DGET(DATA,"PCTILE50",criteria5)*IF(TypeofResult="Aggregate",AggregateTons/1000,1)*IF(TypeofResult&lt;&gt;"Average Premise",1/AverageTons,1)</f>
        <v>0</v>
      </c>
      <c r="M11" s="5">
        <f>DGET(DATA,"PCTILE70",criteria5)*IF(TypeofResult="Aggregate",AggregateTons/1000,1)*IF(TypeofResult&lt;&gt;"Average Premise",1/AverageTons,1)</f>
        <v>0</v>
      </c>
      <c r="N11" s="5">
        <f>DGET(DATA,"PCTILE90",criteria5)*IF(TypeofResult="Aggregate",AggregateTons/1000,1)*IF(TypeofResult&lt;&gt;"Average Premise",1/AverageTons,1)</f>
        <v>0</v>
      </c>
      <c r="O11" s="69"/>
      <c r="P11" s="77">
        <f t="shared" si="1"/>
        <v>0</v>
      </c>
      <c r="Q11" s="77">
        <f>DGET(DATA,"Standard Error",criteria5)*IF(TypeofResult="Aggregate",AggregateTons/1000,1)*IF(TypeofResult&lt;&gt;"Average Premise",1/AverageTons,1)</f>
        <v>2.2033400000000002E-2</v>
      </c>
      <c r="R11" s="76">
        <f t="shared" si="2"/>
        <v>4.8547071556000009E-4</v>
      </c>
    </row>
    <row r="12" spans="1:19" ht="20.100000000000001" customHeight="1">
      <c r="A12" s="71" t="s">
        <v>38</v>
      </c>
      <c r="B12" s="90">
        <f>DGET(DATA,"Total Participants", criteria1)</f>
        <v>24497</v>
      </c>
      <c r="D12" s="37">
        <v>0.5</v>
      </c>
      <c r="E12" s="97">
        <f t="shared" si="3"/>
        <v>6</v>
      </c>
      <c r="F12" s="98">
        <f>DGET(DATA,"Reference Load",criteria6)*IF(TypeofResult="Aggregate",AggregateTons/1000,1)*IF(TypeofResult&lt;&gt;"Average Premise",1/AverageTons,1)</f>
        <v>0.69836160000000003</v>
      </c>
      <c r="G12" s="98">
        <f>DGET(DATA,"Observed Load",criteria6)*IF(TypeofResult="Aggregate",AggregateTons/1000,1)*IF(TypeofResult&lt;&gt;"Average Premise",1/AverageTons,1)</f>
        <v>0.69836160000000003</v>
      </c>
      <c r="H12" s="95">
        <f t="shared" si="0"/>
        <v>0</v>
      </c>
      <c r="I12" s="5">
        <f>DGET(DATA,"Temperature", criteria6)</f>
        <v>68.981099999999998</v>
      </c>
      <c r="J12" s="5">
        <f>DGET(DATA,"PCTILE10",criteria6)*IF(TypeofResult="Aggregate",AggregateTons/1000,1)*IF(TypeofResult&lt;&gt;"Average Premise",1/AverageTons,1)</f>
        <v>0</v>
      </c>
      <c r="K12" s="5">
        <f>DGET(DATA,"PCTILE30",criteria6)*IF(TypeofResult="Aggregate",AggregateTons/1000,1)*IF(TypeofResult&lt;&gt;"Average Premise",1/AverageTons,1)</f>
        <v>0</v>
      </c>
      <c r="L12" s="5">
        <f>DGET(DATA,"PCTILE50",criteria6)*IF(TypeofResult="Aggregate",AggregateTons/1000,1)*IF(TypeofResult&lt;&gt;"Average Premise",1/AverageTons,1)</f>
        <v>0</v>
      </c>
      <c r="M12" s="5">
        <f>DGET(DATA,"PCTILE70",criteria6)*IF(TypeofResult="Aggregate",AggregateTons/1000,1)*IF(TypeofResult&lt;&gt;"Average Premise",1/AverageTons,1)</f>
        <v>0</v>
      </c>
      <c r="N12" s="5">
        <f>DGET(DATA,"PCTILE90",criteria6)*IF(TypeofResult="Aggregate",AggregateTons/1000,1)*IF(TypeofResult&lt;&gt;"Average Premise",1/AverageTons,1)</f>
        <v>0</v>
      </c>
      <c r="O12" s="69"/>
      <c r="P12" s="77">
        <f t="shared" si="1"/>
        <v>0</v>
      </c>
      <c r="Q12" s="77">
        <f>DGET(DATA,"Standard Error",criteria6)*IF(TypeofResult="Aggregate",AggregateTons/1000,1)*IF(TypeofResult&lt;&gt;"Average Premise",1/AverageTons,1)</f>
        <v>2.20384E-2</v>
      </c>
      <c r="R12" s="76">
        <f t="shared" si="2"/>
        <v>4.8569107456E-4</v>
      </c>
    </row>
    <row r="13" spans="1:19" ht="20.100000000000001" customHeight="1">
      <c r="D13" s="38"/>
      <c r="E13" s="97">
        <f t="shared" si="3"/>
        <v>7</v>
      </c>
      <c r="F13" s="98">
        <f>DGET(DATA,"Reference Load",criteria7)*IF(TypeofResult="Aggregate",AggregateTons/1000,1)*IF(TypeofResult&lt;&gt;"Average Premise",1/AverageTons,1)</f>
        <v>0.78108049999999996</v>
      </c>
      <c r="G13" s="98">
        <f>DGET(DATA,"Observed Load",criteria7)*IF(TypeofResult="Aggregate",AggregateTons/1000,1)*IF(TypeofResult&lt;&gt;"Average Premise",1/AverageTons,1)</f>
        <v>0.78108049999999996</v>
      </c>
      <c r="H13" s="95">
        <f t="shared" si="0"/>
        <v>0</v>
      </c>
      <c r="I13" s="5">
        <f>DGET(DATA,"Temperature", criteria7)</f>
        <v>70.947000000000003</v>
      </c>
      <c r="J13" s="5">
        <f>DGET(DATA,"PCTILE10",criteria7)*IF(TypeofResult="Aggregate",AggregateTons/1000,1)*IF(TypeofResult&lt;&gt;"Average Premise",1/AverageTons,1)</f>
        <v>0</v>
      </c>
      <c r="K13" s="5">
        <f>DGET(DATA,"PCTILE30",criteria7)*IF(TypeofResult="Aggregate",AggregateTons/1000,1)*IF(TypeofResult&lt;&gt;"Average Premise",1/AverageTons,1)</f>
        <v>0</v>
      </c>
      <c r="L13" s="5">
        <f>DGET(DATA,"PCTILE50",criteria7)*IF(TypeofResult="Aggregate",AggregateTons/1000,1)*IF(TypeofResult&lt;&gt;"Average Premise",1/AverageTons,1)</f>
        <v>0</v>
      </c>
      <c r="M13" s="5">
        <f>DGET(DATA,"PCTILE70",criteria7)*IF(TypeofResult="Aggregate",AggregateTons/1000,1)*IF(TypeofResult&lt;&gt;"Average Premise",1/AverageTons,1)</f>
        <v>0</v>
      </c>
      <c r="N13" s="5">
        <f>DGET(DATA,"PCTILE90",criteria7)*IF(TypeofResult="Aggregate",AggregateTons/1000,1)*IF(TypeofResult&lt;&gt;"Average Premise",1/AverageTons,1)</f>
        <v>0</v>
      </c>
      <c r="O13" s="69"/>
      <c r="P13" s="77">
        <f t="shared" si="1"/>
        <v>0.94700000000000273</v>
      </c>
      <c r="Q13" s="77">
        <f>DGET(DATA,"Standard Error",criteria7)*IF(TypeofResult="Aggregate",AggregateTons/1000,1)*IF(TypeofResult&lt;&gt;"Average Premise",1/AverageTons,1)</f>
        <v>2.2040000000000001E-2</v>
      </c>
      <c r="R13" s="76">
        <f t="shared" si="2"/>
        <v>4.8576160000000001E-4</v>
      </c>
    </row>
    <row r="14" spans="1:19" ht="20.100000000000001" customHeight="1">
      <c r="E14" s="97">
        <f t="shared" si="3"/>
        <v>8</v>
      </c>
      <c r="F14" s="98">
        <f>DGET(DATA,"Reference Load",criteria8)*IF(TypeofResult="Aggregate",AggregateTons/1000,1)*IF(TypeofResult&lt;&gt;"Average Premise",1/AverageTons,1)</f>
        <v>0.83463949999999998</v>
      </c>
      <c r="G14" s="98">
        <f>DGET(DATA,"Observed Load",criteria8)*IF(TypeofResult="Aggregate",AggregateTons/1000,1)*IF(TypeofResult&lt;&gt;"Average Premise",1/AverageTons,1)</f>
        <v>0.83463949999999998</v>
      </c>
      <c r="H14" s="95">
        <f t="shared" si="0"/>
        <v>0</v>
      </c>
      <c r="I14" s="5">
        <f>DGET(DATA,"Temperature", criteria8)</f>
        <v>77.6023</v>
      </c>
      <c r="J14" s="5">
        <f>DGET(DATA,"PCTILE10",criteria8)*IF(TypeofResult="Aggregate",AggregateTons/1000,1)*IF(TypeofResult&lt;&gt;"Average Premise",1/AverageTons,1)</f>
        <v>0</v>
      </c>
      <c r="K14" s="5">
        <f>DGET(DATA,"PCTILE30",criteria8)*IF(TypeofResult="Aggregate",AggregateTons/1000,1)*IF(TypeofResult&lt;&gt;"Average Premise",1/AverageTons,1)</f>
        <v>0</v>
      </c>
      <c r="L14" s="5">
        <f>DGET(DATA,"PCTILE50",criteria8)*IF(TypeofResult="Aggregate",AggregateTons/1000,1)*IF(TypeofResult&lt;&gt;"Average Premise",1/AverageTons,1)</f>
        <v>0</v>
      </c>
      <c r="M14" s="5">
        <f>DGET(DATA,"PCTILE70",criteria8)*IF(TypeofResult="Aggregate",AggregateTons/1000,1)*IF(TypeofResult&lt;&gt;"Average Premise",1/AverageTons,1)</f>
        <v>0</v>
      </c>
      <c r="N14" s="5">
        <f>DGET(DATA,"PCTILE90",criteria8)*IF(TypeofResult="Aggregate",AggregateTons/1000,1)*IF(TypeofResult&lt;&gt;"Average Premise",1/AverageTons,1)</f>
        <v>0</v>
      </c>
      <c r="O14" s="69"/>
      <c r="P14" s="77">
        <f t="shared" si="1"/>
        <v>7.6022999999999996</v>
      </c>
      <c r="Q14" s="77">
        <f>DGET(DATA,"Standard Error",criteria8)*IF(TypeofResult="Aggregate",AggregateTons/1000,1)*IF(TypeofResult&lt;&gt;"Average Premise",1/AverageTons,1)</f>
        <v>2.20465E-2</v>
      </c>
      <c r="R14" s="76">
        <f t="shared" si="2"/>
        <v>4.8604816224999999E-4</v>
      </c>
    </row>
    <row r="15" spans="1:19" ht="20.100000000000001" customHeight="1">
      <c r="E15" s="97">
        <f t="shared" si="3"/>
        <v>9</v>
      </c>
      <c r="F15" s="98">
        <f>DGET(DATA,"Reference Load",criteria9)*IF(TypeofResult="Aggregate",AggregateTons/1000,1)*IF(TypeofResult&lt;&gt;"Average Premise",1/AverageTons,1)</f>
        <v>0.96208490000000002</v>
      </c>
      <c r="G15" s="98">
        <f>DGET(DATA,"Observed Load",criteria9)*IF(TypeofResult="Aggregate",AggregateTons/1000,1)*IF(TypeofResult&lt;&gt;"Average Premise",1/AverageTons,1)</f>
        <v>0.96208490000000002</v>
      </c>
      <c r="H15" s="95">
        <f t="shared" si="0"/>
        <v>0</v>
      </c>
      <c r="I15" s="5">
        <f>DGET(DATA,"Temperature", criteria9)</f>
        <v>83.469700000000003</v>
      </c>
      <c r="J15" s="5">
        <f>DGET(DATA,"PCTILE10",criteria9)*IF(TypeofResult="Aggregate",AggregateTons/1000,1)*IF(TypeofResult&lt;&gt;"Average Premise",1/AverageTons,1)</f>
        <v>0</v>
      </c>
      <c r="K15" s="5">
        <f>DGET(DATA,"PCTILE30",criteria9)*IF(TypeofResult="Aggregate",AggregateTons/1000,1)*IF(TypeofResult&lt;&gt;"Average Premise",1/AverageTons,1)</f>
        <v>0</v>
      </c>
      <c r="L15" s="5">
        <f>DGET(DATA,"PCTILE50",criteria9)*IF(TypeofResult="Aggregate",AggregateTons/1000,1)*IF(TypeofResult&lt;&gt;"Average Premise",1/AverageTons,1)</f>
        <v>0</v>
      </c>
      <c r="M15" s="5">
        <f>DGET(DATA,"PCTILE70",criteria9)*IF(TypeofResult="Aggregate",AggregateTons/1000,1)*IF(TypeofResult&lt;&gt;"Average Premise",1/AverageTons,1)</f>
        <v>0</v>
      </c>
      <c r="N15" s="5">
        <f>DGET(DATA,"PCTILE90",criteria9)*IF(TypeofResult="Aggregate",AggregateTons/1000,1)*IF(TypeofResult&lt;&gt;"Average Premise",1/AverageTons,1)</f>
        <v>0</v>
      </c>
      <c r="O15" s="69"/>
      <c r="P15" s="77">
        <f t="shared" si="1"/>
        <v>13.469700000000003</v>
      </c>
      <c r="Q15" s="77">
        <f>DGET(DATA,"Standard Error",criteria9)*IF(TypeofResult="Aggregate",AggregateTons/1000,1)*IF(TypeofResult&lt;&gt;"Average Premise",1/AverageTons,1)</f>
        <v>2.5279300000000001E-2</v>
      </c>
      <c r="R15" s="76">
        <f t="shared" si="2"/>
        <v>6.390430084900001E-4</v>
      </c>
    </row>
    <row r="16" spans="1:19" ht="20.100000000000001" customHeight="1">
      <c r="E16" s="97">
        <f t="shared" si="3"/>
        <v>10</v>
      </c>
      <c r="F16" s="98">
        <f>DGET(DATA,"Reference Load",criteria10)*IF(TypeofResult="Aggregate",AggregateTons/1000,1)*IF(TypeofResult&lt;&gt;"Average Premise",1/AverageTons,1)</f>
        <v>1.11693</v>
      </c>
      <c r="G16" s="98">
        <f>DGET(DATA,"Observed Load",criteria10)*IF(TypeofResult="Aggregate",AggregateTons/1000,1)*IF(TypeofResult&lt;&gt;"Average Premise",1/AverageTons,1)</f>
        <v>1.11693</v>
      </c>
      <c r="H16" s="95">
        <f t="shared" si="0"/>
        <v>0</v>
      </c>
      <c r="I16" s="5">
        <f>DGET(DATA,"Temperature", criteria10)</f>
        <v>89.4773</v>
      </c>
      <c r="J16" s="5">
        <f>DGET(DATA,"PCTILE10",criteria10)*IF(TypeofResult="Aggregate",AggregateTons/1000,1)*IF(TypeofResult&lt;&gt;"Average Premise",1/AverageTons,1)</f>
        <v>0</v>
      </c>
      <c r="K16" s="5">
        <f>DGET(DATA,"PCTILE30",criteria10)*IF(TypeofResult="Aggregate",AggregateTons/1000,1)*IF(TypeofResult&lt;&gt;"Average Premise",1/AverageTons,1)</f>
        <v>0</v>
      </c>
      <c r="L16" s="5">
        <f>DGET(DATA,"PCTILE50",criteria10)*IF(TypeofResult="Aggregate",AggregateTons/1000,1)*IF(TypeofResult&lt;&gt;"Average Premise",1/AverageTons,1)</f>
        <v>0</v>
      </c>
      <c r="M16" s="5">
        <f>DGET(DATA,"PCTILE70",criteria10)*IF(TypeofResult="Aggregate",AggregateTons/1000,1)*IF(TypeofResult&lt;&gt;"Average Premise",1/AverageTons,1)</f>
        <v>0</v>
      </c>
      <c r="N16" s="5">
        <f>DGET(DATA,"PCTILE90",criteria10)*IF(TypeofResult="Aggregate",AggregateTons/1000,1)*IF(TypeofResult&lt;&gt;"Average Premise",1/AverageTons,1)</f>
        <v>0</v>
      </c>
      <c r="O16" s="69"/>
      <c r="P16" s="77">
        <f t="shared" si="1"/>
        <v>19.4773</v>
      </c>
      <c r="Q16" s="77">
        <f>DGET(DATA,"Standard Error",criteria10)*IF(TypeofResult="Aggregate",AggregateTons/1000,1)*IF(TypeofResult&lt;&gt;"Average Premise",1/AverageTons,1)</f>
        <v>2.4557200000000001E-2</v>
      </c>
      <c r="R16" s="76">
        <f t="shared" si="2"/>
        <v>6.0305607184000002E-4</v>
      </c>
    </row>
    <row r="17" spans="1:18" ht="20.100000000000001" customHeight="1">
      <c r="D17" s="11" t="s">
        <v>20</v>
      </c>
      <c r="E17" s="97">
        <f t="shared" si="3"/>
        <v>11</v>
      </c>
      <c r="F17" s="98">
        <f>DGET(DATA,"Reference Load",criteria11)*IF(TypeofResult="Aggregate",AggregateTons/1000,1)*IF(TypeofResult&lt;&gt;"Average Premise",1/AverageTons,1)</f>
        <v>1.268284</v>
      </c>
      <c r="G17" s="98">
        <f>DGET(DATA,"Observed Load",criteria11)*IF(TypeofResult="Aggregate",AggregateTons/1000,1)*IF(TypeofResult&lt;&gt;"Average Premise",1/AverageTons,1)</f>
        <v>1.268284</v>
      </c>
      <c r="H17" s="95">
        <f t="shared" si="0"/>
        <v>0</v>
      </c>
      <c r="I17" s="5">
        <f>DGET(DATA,"Temperature", criteria11)</f>
        <v>92.732299999999995</v>
      </c>
      <c r="J17" s="5">
        <f>DGET(DATA,"PCTILE10",criteria11)*IF(TypeofResult="Aggregate",AggregateTons/1000,1)*IF(TypeofResult&lt;&gt;"Average Premise",1/AverageTons,1)</f>
        <v>0</v>
      </c>
      <c r="K17" s="5">
        <f>DGET(DATA,"PCTILE30",criteria11)*IF(TypeofResult="Aggregate",AggregateTons/1000,1)*IF(TypeofResult&lt;&gt;"Average Premise",1/AverageTons,1)</f>
        <v>0</v>
      </c>
      <c r="L17" s="5">
        <f>DGET(DATA,"PCTILE50",criteria11)*IF(TypeofResult="Aggregate",AggregateTons/1000,1)*IF(TypeofResult&lt;&gt;"Average Premise",1/AverageTons,1)</f>
        <v>0</v>
      </c>
      <c r="M17" s="5">
        <f>DGET(DATA,"PCTILE70",criteria11)*IF(TypeofResult="Aggregate",AggregateTons/1000,1)*IF(TypeofResult&lt;&gt;"Average Premise",1/AverageTons,1)</f>
        <v>0</v>
      </c>
      <c r="N17" s="5">
        <f>DGET(DATA,"PCTILE90",criteria11)*IF(TypeofResult="Aggregate",AggregateTons/1000,1)*IF(TypeofResult&lt;&gt;"Average Premise",1/AverageTons,1)</f>
        <v>0</v>
      </c>
      <c r="O17" s="69"/>
      <c r="P17" s="77">
        <f t="shared" si="1"/>
        <v>22.732299999999995</v>
      </c>
      <c r="Q17" s="77">
        <f>DGET(DATA,"Standard Error",criteria11)*IF(TypeofResult="Aggregate",AggregateTons/1000,1)*IF(TypeofResult&lt;&gt;"Average Premise",1/AverageTons,1)</f>
        <v>2.3980999999999999E-2</v>
      </c>
      <c r="R17" s="76">
        <f t="shared" si="2"/>
        <v>5.7508836099999993E-4</v>
      </c>
    </row>
    <row r="18" spans="1:18" ht="20.100000000000001" customHeight="1">
      <c r="E18" s="97">
        <f t="shared" si="3"/>
        <v>12</v>
      </c>
      <c r="F18" s="98">
        <f>DGET(DATA,"Reference Load",criteria12)*IF(TypeofResult="Aggregate",AggregateTons/1000,1)*IF(TypeofResult&lt;&gt;"Average Premise",1/AverageTons,1)</f>
        <v>1.482273</v>
      </c>
      <c r="G18" s="98">
        <f>DGET(DATA,"Observed Load",criteria12)*IF(TypeofResult="Aggregate",AggregateTons/1000,1)*IF(TypeofResult&lt;&gt;"Average Premise",1/AverageTons,1)</f>
        <v>1.482273</v>
      </c>
      <c r="H18" s="95">
        <f t="shared" si="0"/>
        <v>0</v>
      </c>
      <c r="I18" s="5">
        <f>DGET(DATA,"Temperature", criteria12)</f>
        <v>95.234800000000007</v>
      </c>
      <c r="J18" s="5">
        <f>DGET(DATA,"PCTILE10",criteria12)*IF(TypeofResult="Aggregate",AggregateTons/1000,1)*IF(TypeofResult&lt;&gt;"Average Premise",1/AverageTons,1)</f>
        <v>0</v>
      </c>
      <c r="K18" s="5">
        <f>DGET(DATA,"PCTILE30",criteria12)*IF(TypeofResult="Aggregate",AggregateTons/1000,1)*IF(TypeofResult&lt;&gt;"Average Premise",1/AverageTons,1)</f>
        <v>0</v>
      </c>
      <c r="L18" s="5">
        <f>DGET(DATA,"PCTILE50",criteria12)*IF(TypeofResult="Aggregate",AggregateTons/1000,1)*IF(TypeofResult&lt;&gt;"Average Premise",1/AverageTons,1)</f>
        <v>0</v>
      </c>
      <c r="M18" s="5">
        <f>DGET(DATA,"PCTILE70",criteria12)*IF(TypeofResult="Aggregate",AggregateTons/1000,1)*IF(TypeofResult&lt;&gt;"Average Premise",1/AverageTons,1)</f>
        <v>0</v>
      </c>
      <c r="N18" s="5">
        <f>DGET(DATA,"PCTILE90",criteria12)*IF(TypeofResult="Aggregate",AggregateTons/1000,1)*IF(TypeofResult&lt;&gt;"Average Premise",1/AverageTons,1)</f>
        <v>0</v>
      </c>
      <c r="O18" s="69"/>
      <c r="P18" s="77">
        <f t="shared" si="1"/>
        <v>25.234800000000007</v>
      </c>
      <c r="Q18" s="77">
        <f>DGET(DATA,"Standard Error",criteria12)*IF(TypeofResult="Aggregate",AggregateTons/1000,1)*IF(TypeofResult&lt;&gt;"Average Premise",1/AverageTons,1)</f>
        <v>2.3448699999999999E-2</v>
      </c>
      <c r="R18" s="76">
        <f t="shared" si="2"/>
        <v>5.4984153168999999E-4</v>
      </c>
    </row>
    <row r="19" spans="1:18" ht="20.100000000000001" customHeight="1">
      <c r="E19" s="97">
        <f t="shared" si="3"/>
        <v>13</v>
      </c>
      <c r="F19" s="98">
        <f>DGET(DATA,"Reference Load",criteria13)*IF(TypeofResult="Aggregate",AggregateTons/1000,1)*IF(TypeofResult&lt;&gt;"Average Premise",1/AverageTons,1)</f>
        <v>1.7965599999999999</v>
      </c>
      <c r="G19" s="98">
        <f>DGET(DATA,"Observed Load",criteria13)*IF(TypeofResult="Aggregate",AggregateTons/1000,1)*IF(TypeofResult&lt;&gt;"Average Premise",1/AverageTons,1)</f>
        <v>1.7965599999999999</v>
      </c>
      <c r="H19" s="95">
        <f t="shared" si="0"/>
        <v>0</v>
      </c>
      <c r="I19" s="5">
        <f>DGET(DATA,"Temperature", criteria13)</f>
        <v>93.625</v>
      </c>
      <c r="J19" s="5">
        <f>DGET(DATA,"PCTILE10",criteria13)*IF(TypeofResult="Aggregate",AggregateTons/1000,1)*IF(TypeofResult&lt;&gt;"Average Premise",1/AverageTons,1)</f>
        <v>0</v>
      </c>
      <c r="K19" s="5">
        <f>DGET(DATA,"PCTILE30",criteria13)*IF(TypeofResult="Aggregate",AggregateTons/1000,1)*IF(TypeofResult&lt;&gt;"Average Premise",1/AverageTons,1)</f>
        <v>0</v>
      </c>
      <c r="L19" s="5">
        <f>DGET(DATA,"PCTILE50",criteria13)*IF(TypeofResult="Aggregate",AggregateTons/1000,1)*IF(TypeofResult&lt;&gt;"Average Premise",1/AverageTons,1)</f>
        <v>0</v>
      </c>
      <c r="M19" s="5">
        <f>DGET(DATA,"PCTILE70",criteria13)*IF(TypeofResult="Aggregate",AggregateTons/1000,1)*IF(TypeofResult&lt;&gt;"Average Premise",1/AverageTons,1)</f>
        <v>0</v>
      </c>
      <c r="N19" s="5">
        <f>DGET(DATA,"PCTILE90",criteria13)*IF(TypeofResult="Aggregate",AggregateTons/1000,1)*IF(TypeofResult&lt;&gt;"Average Premise",1/AverageTons,1)</f>
        <v>0</v>
      </c>
      <c r="O19" s="69"/>
      <c r="P19" s="77">
        <f t="shared" si="1"/>
        <v>23.625</v>
      </c>
      <c r="Q19" s="77">
        <f>DGET(DATA,"Standard Error",criteria13)*IF(TypeofResult="Aggregate",AggregateTons/1000,1)*IF(TypeofResult&lt;&gt;"Average Premise",1/AverageTons,1)</f>
        <v>2.33902E-2</v>
      </c>
      <c r="R19" s="76">
        <f t="shared" si="2"/>
        <v>5.4710145603999996E-4</v>
      </c>
    </row>
    <row r="20" spans="1:18" ht="20.100000000000001" customHeight="1">
      <c r="E20" s="97">
        <f t="shared" si="3"/>
        <v>14</v>
      </c>
      <c r="F20" s="98">
        <f>DGET(DATA,"Reference Load",criteria14)*IF(TypeofResult="Aggregate",AggregateTons/1000,1)*IF(TypeofResult&lt;&gt;"Average Premise",1/AverageTons,1)</f>
        <v>2.1337890000000002</v>
      </c>
      <c r="G20" s="98">
        <f>DGET(DATA,"Observed Load",criteria14)*IF(TypeofResult="Aggregate",AggregateTons/1000,1)*IF(TypeofResult&lt;&gt;"Average Premise",1/AverageTons,1)</f>
        <v>2.1337890000000002</v>
      </c>
      <c r="H20" s="95">
        <f t="shared" si="0"/>
        <v>0</v>
      </c>
      <c r="I20" s="5">
        <f>DGET(DATA,"Temperature", criteria14)</f>
        <v>93.468400000000003</v>
      </c>
      <c r="J20" s="5">
        <f>DGET(DATA,"PCTILE10",criteria14)*IF(TypeofResult="Aggregate",AggregateTons/1000,1)*IF(TypeofResult&lt;&gt;"Average Premise",1/AverageTons,1)</f>
        <v>0</v>
      </c>
      <c r="K20" s="5">
        <f>DGET(DATA,"PCTILE30",criteria14)*IF(TypeofResult="Aggregate",AggregateTons/1000,1)*IF(TypeofResult&lt;&gt;"Average Premise",1/AverageTons,1)</f>
        <v>0</v>
      </c>
      <c r="L20" s="5">
        <f>DGET(DATA,"PCTILE50",criteria14)*IF(TypeofResult="Aggregate",AggregateTons/1000,1)*IF(TypeofResult&lt;&gt;"Average Premise",1/AverageTons,1)</f>
        <v>0</v>
      </c>
      <c r="M20" s="5">
        <f>DGET(DATA,"PCTILE70",criteria14)*IF(TypeofResult="Aggregate",AggregateTons/1000,1)*IF(TypeofResult&lt;&gt;"Average Premise",1/AverageTons,1)</f>
        <v>0</v>
      </c>
      <c r="N20" s="5">
        <f>DGET(DATA,"PCTILE90",criteria14)*IF(TypeofResult="Aggregate",AggregateTons/1000,1)*IF(TypeofResult&lt;&gt;"Average Premise",1/AverageTons,1)</f>
        <v>0</v>
      </c>
      <c r="O20" s="96"/>
      <c r="P20" s="77">
        <f t="shared" si="1"/>
        <v>23.468400000000003</v>
      </c>
      <c r="Q20" s="77">
        <f>DGET(DATA,"Standard Error",criteria14)*IF(TypeofResult="Aggregate",AggregateTons/1000,1)*IF(TypeofResult&lt;&gt;"Average Premise",1/AverageTons,1)</f>
        <v>2.4587000000000001E-2</v>
      </c>
      <c r="R20" s="76">
        <f t="shared" si="2"/>
        <v>6.045205690000001E-4</v>
      </c>
    </row>
    <row r="21" spans="1:18" ht="20.100000000000001" customHeight="1">
      <c r="A21" s="111"/>
      <c r="B21" s="111"/>
      <c r="E21" s="97">
        <f t="shared" si="3"/>
        <v>15</v>
      </c>
      <c r="F21" s="98">
        <f>DGET(DATA,"Reference Load",criteria15)*IF(TypeofResult="Aggregate",AggregateTons/1000,1)*IF(TypeofResult&lt;&gt;"Average Premise",1/AverageTons,1)</f>
        <v>2.364681</v>
      </c>
      <c r="G21" s="98">
        <f>DGET(DATA,"Observed Load",criteria15)*IF(TypeofResult="Aggregate",AggregateTons/1000,1)*IF(TypeofResult&lt;&gt;"Average Premise",1/AverageTons,1)</f>
        <v>1.749304</v>
      </c>
      <c r="H21" s="95">
        <f t="shared" si="0"/>
        <v>0.61537700000000006</v>
      </c>
      <c r="I21" s="5">
        <f>DGET(DATA,"Temperature", criteria15)</f>
        <v>91.213399999999993</v>
      </c>
      <c r="J21" s="5">
        <f>DGET(DATA,"PCTILE10",criteria15)*IF(TypeofResult="Aggregate",AggregateTons/1000,1)*IF(TypeofResult&lt;&gt;"Average Premise",1/AverageTons,1)</f>
        <v>0.57987230000000001</v>
      </c>
      <c r="K21" s="5">
        <f>DGET(DATA,"PCTILE30",criteria15)*IF(TypeofResult="Aggregate",AggregateTons/1000,1)*IF(TypeofResult&lt;&gt;"Average Premise",1/AverageTons,1)</f>
        <v>0.60084890000000002</v>
      </c>
      <c r="L21" s="5">
        <f>DGET(DATA,"PCTILE50",criteria15)*IF(TypeofResult="Aggregate",AggregateTons/1000,1)*IF(TypeofResult&lt;&gt;"Average Premise",1/AverageTons,1)</f>
        <v>0.61537719999999996</v>
      </c>
      <c r="M21" s="5">
        <f>DGET(DATA,"PCTILE70",criteria15)*IF(TypeofResult="Aggregate",AggregateTons/1000,1)*IF(TypeofResult&lt;&gt;"Average Premise",1/AverageTons,1)</f>
        <v>0.62990550000000001</v>
      </c>
      <c r="N21" s="5">
        <f>DGET(DATA,"PCTILE90",criteria15)*IF(TypeofResult="Aggregate",AggregateTons/1000,1)*IF(TypeofResult&lt;&gt;"Average Premise",1/AverageTons,1)</f>
        <v>0.65088210000000002</v>
      </c>
      <c r="O21" s="96"/>
      <c r="P21" s="77">
        <f t="shared" si="1"/>
        <v>21.213399999999993</v>
      </c>
      <c r="Q21" s="77">
        <f>DGET(DATA,"Standard Error",criteria15)*IF(TypeofResult="Aggregate",AggregateTons/1000,1)*IF(TypeofResult&lt;&gt;"Average Premise",1/AverageTons,1)</f>
        <v>2.7704599999999999E-2</v>
      </c>
      <c r="R21" s="76">
        <f t="shared" si="2"/>
        <v>7.6754486115999997E-4</v>
      </c>
    </row>
    <row r="22" spans="1:18" ht="20.100000000000001" customHeight="1">
      <c r="A22" s="111"/>
      <c r="B22" s="111"/>
      <c r="E22" s="97">
        <f t="shared" si="3"/>
        <v>16</v>
      </c>
      <c r="F22" s="98">
        <f>DGET(DATA,"Reference Load",criteria16)*IF(TypeofResult="Aggregate",AggregateTons/1000,1)*IF(TypeofResult&lt;&gt;"Average Premise",1/AverageTons,1)</f>
        <v>2.5167830000000002</v>
      </c>
      <c r="G22" s="98">
        <f>DGET(DATA,"Observed Load",criteria16)*IF(TypeofResult="Aggregate",AggregateTons/1000,1)*IF(TypeofResult&lt;&gt;"Average Premise",1/AverageTons,1)</f>
        <v>1.660895</v>
      </c>
      <c r="H22" s="95">
        <f t="shared" si="0"/>
        <v>0.8558880000000002</v>
      </c>
      <c r="I22" s="5">
        <f>DGET(DATA,"Temperature", criteria16)</f>
        <v>91.0227</v>
      </c>
      <c r="J22" s="5">
        <f>DGET(DATA,"PCTILE10",criteria16)*IF(TypeofResult="Aggregate",AggregateTons/1000,1)*IF(TypeofResult&lt;&gt;"Average Premise",1/AverageTons,1)</f>
        <v>0.8204359</v>
      </c>
      <c r="K22" s="5">
        <f>DGET(DATA,"PCTILE30",criteria16)*IF(TypeofResult="Aggregate",AggregateTons/1000,1)*IF(TypeofResult&lt;&gt;"Average Premise",1/AverageTons,1)</f>
        <v>0.8413813</v>
      </c>
      <c r="L22" s="5">
        <f>DGET(DATA,"PCTILE50",criteria16)*IF(TypeofResult="Aggregate",AggregateTons/1000,1)*IF(TypeofResult&lt;&gt;"Average Premise",1/AverageTons,1)</f>
        <v>0.85588790000000003</v>
      </c>
      <c r="M22" s="5">
        <f>DGET(DATA,"PCTILE70",criteria16)*IF(TypeofResult="Aggregate",AggregateTons/1000,1)*IF(TypeofResult&lt;&gt;"Average Premise",1/AverageTons,1)</f>
        <v>0.87039449999999996</v>
      </c>
      <c r="N22" s="5">
        <f>DGET(DATA,"PCTILE90",criteria16)*IF(TypeofResult="Aggregate",AggregateTons/1000,1)*IF(TypeofResult&lt;&gt;"Average Premise",1/AverageTons,1)</f>
        <v>0.89133989999999996</v>
      </c>
      <c r="O22" s="96"/>
      <c r="P22" s="77">
        <f t="shared" si="1"/>
        <v>21.0227</v>
      </c>
      <c r="Q22" s="77">
        <f>DGET(DATA,"Standard Error",criteria16)*IF(TypeofResult="Aggregate",AggregateTons/1000,1)*IF(TypeofResult&lt;&gt;"Average Premise",1/AverageTons,1)</f>
        <v>2.7663299999999998E-2</v>
      </c>
      <c r="R22" s="76">
        <f t="shared" si="2"/>
        <v>7.6525816688999986E-4</v>
      </c>
    </row>
    <row r="23" spans="1:18" ht="20.100000000000001" customHeight="1">
      <c r="A23" s="111"/>
      <c r="B23" s="111"/>
      <c r="E23" s="97">
        <f t="shared" si="3"/>
        <v>17</v>
      </c>
      <c r="F23" s="98">
        <f>DGET(DATA,"Reference Load",criteria17)*IF(TypeofResult="Aggregate",AggregateTons/1000,1)*IF(TypeofResult&lt;&gt;"Average Premise",1/AverageTons,1)</f>
        <v>2.5527440000000001</v>
      </c>
      <c r="G23" s="98">
        <f>DGET(DATA,"Observed Load",criteria17)*IF(TypeofResult="Aggregate",AggregateTons/1000,1)*IF(TypeofResult&lt;&gt;"Average Premise",1/AverageTons,1)</f>
        <v>1.7103390000000001</v>
      </c>
      <c r="H23" s="95">
        <f t="shared" si="0"/>
        <v>0.84240500000000007</v>
      </c>
      <c r="I23" s="5">
        <f>DGET(DATA,"Temperature", criteria17)</f>
        <v>91.123699999999999</v>
      </c>
      <c r="J23" s="5">
        <f>DGET(DATA,"PCTILE10",criteria17)*IF(TypeofResult="Aggregate",AggregateTons/1000,1)*IF(TypeofResult&lt;&gt;"Average Premise",1/AverageTons,1)</f>
        <v>0.80693159999999997</v>
      </c>
      <c r="K23" s="5">
        <f>DGET(DATA,"PCTILE30",criteria17)*IF(TypeofResult="Aggregate",AggregateTons/1000,1)*IF(TypeofResult&lt;&gt;"Average Premise",1/AverageTons,1)</f>
        <v>0.82788949999999994</v>
      </c>
      <c r="L23" s="5">
        <f>DGET(DATA,"PCTILE50",criteria17)*IF(TypeofResult="Aggregate",AggregateTons/1000,1)*IF(TypeofResult&lt;&gt;"Average Premise",1/AverageTons,1)</f>
        <v>0.84240479999999995</v>
      </c>
      <c r="M23" s="5">
        <f>DGET(DATA,"PCTILE70",criteria17)*IF(TypeofResult="Aggregate",AggregateTons/1000,1)*IF(TypeofResult&lt;&gt;"Average Premise",1/AverageTons,1)</f>
        <v>0.85692020000000002</v>
      </c>
      <c r="N23" s="5">
        <f>DGET(DATA,"PCTILE90",criteria17)*IF(TypeofResult="Aggregate",AggregateTons/1000,1)*IF(TypeofResult&lt;&gt;"Average Premise",1/AverageTons,1)</f>
        <v>0.87787809999999999</v>
      </c>
      <c r="O23" s="96"/>
      <c r="P23" s="77">
        <f t="shared" si="1"/>
        <v>21.123699999999999</v>
      </c>
      <c r="Q23" s="77">
        <f>DGET(DATA,"Standard Error",criteria17)*IF(TypeofResult="Aggregate",AggregateTons/1000,1)*IF(TypeofResult&lt;&gt;"Average Premise",1/AverageTons,1)</f>
        <v>2.76799E-2</v>
      </c>
      <c r="R23" s="76">
        <f t="shared" si="2"/>
        <v>7.6617686400999997E-4</v>
      </c>
    </row>
    <row r="24" spans="1:18" ht="20.100000000000001" customHeight="1">
      <c r="D24" s="39"/>
      <c r="E24" s="97">
        <f t="shared" si="3"/>
        <v>18</v>
      </c>
      <c r="F24" s="98">
        <f>DGET(DATA,"Reference Load",criteria18)*IF(TypeofResult="Aggregate",AggregateTons/1000,1)*IF(TypeofResult&lt;&gt;"Average Premise",1/AverageTons,1)</f>
        <v>2.5525959999999999</v>
      </c>
      <c r="G24" s="98">
        <f>DGET(DATA,"Observed Load",criteria18)*IF(TypeofResult="Aggregate",AggregateTons/1000,1)*IF(TypeofResult&lt;&gt;"Average Premise",1/AverageTons,1)</f>
        <v>1.791391</v>
      </c>
      <c r="H24" s="95">
        <f t="shared" si="0"/>
        <v>0.76120499999999991</v>
      </c>
      <c r="I24" s="5">
        <f>DGET(DATA,"Temperature", criteria18)</f>
        <v>88.263900000000007</v>
      </c>
      <c r="J24" s="5">
        <f>DGET(DATA,"PCTILE10",criteria18)*IF(TypeofResult="Aggregate",AggregateTons/1000,1)*IF(TypeofResult&lt;&gt;"Average Premise",1/AverageTons,1)</f>
        <v>0.72573319999999997</v>
      </c>
      <c r="K24" s="5">
        <f>DGET(DATA,"PCTILE30",criteria18)*IF(TypeofResult="Aggregate",AggregateTons/1000,1)*IF(TypeofResult&lt;&gt;"Average Premise",1/AverageTons,1)</f>
        <v>0.74669039999999998</v>
      </c>
      <c r="L24" s="5">
        <f>DGET(DATA,"PCTILE50",criteria18)*IF(TypeofResult="Aggregate",AggregateTons/1000,1)*IF(TypeofResult&lt;&gt;"Average Premise",1/AverageTons,1)</f>
        <v>0.76120529999999997</v>
      </c>
      <c r="M24" s="5">
        <f>DGET(DATA,"PCTILE70",criteria18)*IF(TypeofResult="Aggregate",AggregateTons/1000,1)*IF(TypeofResult&lt;&gt;"Average Premise",1/AverageTons,1)</f>
        <v>0.77572019999999997</v>
      </c>
      <c r="N24" s="5">
        <f>DGET(DATA,"PCTILE90",criteria18)*IF(TypeofResult="Aggregate",AggregateTons/1000,1)*IF(TypeofResult&lt;&gt;"Average Premise",1/AverageTons,1)</f>
        <v>0.79667750000000004</v>
      </c>
      <c r="O24" s="96"/>
      <c r="P24" s="77">
        <f t="shared" si="1"/>
        <v>18.263900000000007</v>
      </c>
      <c r="Q24" s="77">
        <f>DGET(DATA,"Standard Error",criteria18)*IF(TypeofResult="Aggregate",AggregateTons/1000,1)*IF(TypeofResult&lt;&gt;"Average Premise",1/AverageTons,1)</f>
        <v>2.7679100000000002E-2</v>
      </c>
      <c r="R24" s="76">
        <f t="shared" si="2"/>
        <v>7.6613257681000014E-4</v>
      </c>
    </row>
    <row r="25" spans="1:18" ht="20.100000000000001" customHeight="1">
      <c r="A25" s="68"/>
      <c r="B25" s="68"/>
      <c r="D25" s="39"/>
      <c r="E25" s="97">
        <f t="shared" si="3"/>
        <v>19</v>
      </c>
      <c r="F25" s="98">
        <f>DGET(DATA,"Reference Load",criteria19)*IF(TypeofResult="Aggregate",AggregateTons/1000,1)*IF(TypeofResult&lt;&gt;"Average Premise",1/AverageTons,1)</f>
        <v>2.409303</v>
      </c>
      <c r="G25" s="98">
        <f>DGET(DATA,"Observed Load",criteria19)*IF(TypeofResult="Aggregate",AggregateTons/1000,1)*IF(TypeofResult&lt;&gt;"Average Premise",1/AverageTons,1)</f>
        <v>2.6488489999999998</v>
      </c>
      <c r="H25" s="95">
        <f t="shared" si="0"/>
        <v>-0.23954599999999981</v>
      </c>
      <c r="I25" s="5">
        <f>DGET(DATA,"Temperature", criteria19)</f>
        <v>83.552999999999997</v>
      </c>
      <c r="J25" s="5">
        <f>DGET(DATA,"PCTILE10",criteria19)*IF(TypeofResult="Aggregate",AggregateTons/1000,1)*IF(TypeofResult&lt;&gt;"Average Premise",1/AverageTons,1)</f>
        <v>0</v>
      </c>
      <c r="K25" s="5">
        <f>DGET(DATA,"PCTILE30",criteria19)*IF(TypeofResult="Aggregate",AggregateTons/1000,1)*IF(TypeofResult&lt;&gt;"Average Premise",1/AverageTons,1)</f>
        <v>0</v>
      </c>
      <c r="L25" s="5">
        <f>DGET(DATA,"PCTILE50",criteria19)*IF(TypeofResult="Aggregate",AggregateTons/1000,1)*IF(TypeofResult&lt;&gt;"Average Premise",1/AverageTons,1)</f>
        <v>0</v>
      </c>
      <c r="M25" s="5">
        <f>DGET(DATA,"PCTILE70",criteria19)*IF(TypeofResult="Aggregate",AggregateTons/1000,1)*IF(TypeofResult&lt;&gt;"Average Premise",1/AverageTons,1)</f>
        <v>0</v>
      </c>
      <c r="N25" s="5">
        <f>DGET(DATA,"PCTILE90",criteria19)*IF(TypeofResult="Aggregate",AggregateTons/1000,1)*IF(TypeofResult&lt;&gt;"Average Premise",1/AverageTons,1)</f>
        <v>0</v>
      </c>
      <c r="O25" s="69"/>
      <c r="P25" s="77">
        <f t="shared" si="1"/>
        <v>13.552999999999997</v>
      </c>
      <c r="Q25" s="77">
        <f>DGET(DATA,"Standard Error",criteria19)*IF(TypeofResult="Aggregate",AggregateTons/1000,1)*IF(TypeofResult&lt;&gt;"Average Premise",1/AverageTons,1)</f>
        <v>2.7687099999999999E-2</v>
      </c>
      <c r="R25" s="76">
        <f t="shared" si="2"/>
        <v>7.6657550641000001E-4</v>
      </c>
    </row>
    <row r="26" spans="1:18" ht="20.100000000000001" customHeight="1">
      <c r="B26" s="68"/>
      <c r="D26" s="39"/>
      <c r="E26" s="97">
        <f t="shared" si="3"/>
        <v>20</v>
      </c>
      <c r="F26" s="98">
        <f>DGET(DATA,"Reference Load",criteria20)*IF(TypeofResult="Aggregate",AggregateTons/1000,1)*IF(TypeofResult&lt;&gt;"Average Premise",1/AverageTons,1)</f>
        <v>2.2442549999999999</v>
      </c>
      <c r="G26" s="98">
        <f>DGET(DATA,"Observed Load",criteria20)*IF(TypeofResult="Aggregate",AggregateTons/1000,1)*IF(TypeofResult&lt;&gt;"Average Premise",1/AverageTons,1)</f>
        <v>2.825529</v>
      </c>
      <c r="H26" s="95">
        <f t="shared" si="0"/>
        <v>-0.58127400000000007</v>
      </c>
      <c r="I26" s="5">
        <f>DGET(DATA,"Temperature", criteria20)</f>
        <v>81.1995</v>
      </c>
      <c r="J26" s="5">
        <f>DGET(DATA,"PCTILE10",criteria20)*IF(TypeofResult="Aggregate",AggregateTons/1000,1)*IF(TypeofResult&lt;&gt;"Average Premise",1/AverageTons,1)</f>
        <v>0</v>
      </c>
      <c r="K26" s="5">
        <f>DGET(DATA,"PCTILE30",criteria20)*IF(TypeofResult="Aggregate",AggregateTons/1000,1)*IF(TypeofResult&lt;&gt;"Average Premise",1/AverageTons,1)</f>
        <v>0</v>
      </c>
      <c r="L26" s="5">
        <f>DGET(DATA,"PCTILE50",criteria20)*IF(TypeofResult="Aggregate",AggregateTons/1000,1)*IF(TypeofResult&lt;&gt;"Average Premise",1/AverageTons,1)</f>
        <v>0</v>
      </c>
      <c r="M26" s="5">
        <f>DGET(DATA,"PCTILE70",criteria20)*IF(TypeofResult="Aggregate",AggregateTons/1000,1)*IF(TypeofResult&lt;&gt;"Average Premise",1/AverageTons,1)</f>
        <v>0</v>
      </c>
      <c r="N26" s="5">
        <f>DGET(DATA,"PCTILE90",criteria20)*IF(TypeofResult="Aggregate",AggregateTons/1000,1)*IF(TypeofResult&lt;&gt;"Average Premise",1/AverageTons,1)</f>
        <v>0</v>
      </c>
      <c r="O26" s="69"/>
      <c r="P26" s="77">
        <f t="shared" si="1"/>
        <v>11.1995</v>
      </c>
      <c r="Q26" s="77">
        <f>DGET(DATA,"Standard Error",criteria20)*IF(TypeofResult="Aggregate",AggregateTons/1000,1)*IF(TypeofResult&lt;&gt;"Average Premise",1/AverageTons,1)</f>
        <v>2.7663900000000002E-2</v>
      </c>
      <c r="R26" s="76">
        <f t="shared" si="2"/>
        <v>7.6529136321000014E-4</v>
      </c>
    </row>
    <row r="27" spans="1:18" ht="20.100000000000001" customHeight="1">
      <c r="A27" s="68"/>
      <c r="B27" s="68"/>
      <c r="E27" s="97">
        <f t="shared" si="3"/>
        <v>21</v>
      </c>
      <c r="F27" s="98">
        <f>DGET(DATA,"Reference Load",criteria21)*IF(TypeofResult="Aggregate",AggregateTons/1000,1)*IF(TypeofResult&lt;&gt;"Average Premise",1/AverageTons,1)</f>
        <v>2.3439100000000002</v>
      </c>
      <c r="G27" s="98">
        <f>DGET(DATA,"Observed Load",criteria21)*IF(TypeofResult="Aggregate",AggregateTons/1000,1)*IF(TypeofResult&lt;&gt;"Average Premise",1/AverageTons,1)</f>
        <v>2.3439100000000002</v>
      </c>
      <c r="H27" s="95">
        <f t="shared" si="0"/>
        <v>0</v>
      </c>
      <c r="I27" s="5">
        <f>DGET(DATA,"Temperature", criteria21)</f>
        <v>79.392700000000005</v>
      </c>
      <c r="J27" s="5">
        <f>DGET(DATA,"PCTILE10",criteria21)*IF(TypeofResult="Aggregate",AggregateTons/1000,1)*IF(TypeofResult&lt;&gt;"Average Premise",1/AverageTons,1)</f>
        <v>0</v>
      </c>
      <c r="K27" s="5">
        <f>DGET(DATA,"PCTILE30",criteria21)*IF(TypeofResult="Aggregate",AggregateTons/1000,1)*IF(TypeofResult&lt;&gt;"Average Premise",1/AverageTons,1)</f>
        <v>0</v>
      </c>
      <c r="L27" s="5">
        <f>DGET(DATA,"PCTILE50",criteria21)*IF(TypeofResult="Aggregate",AggregateTons/1000,1)*IF(TypeofResult&lt;&gt;"Average Premise",1/AverageTons,1)</f>
        <v>0</v>
      </c>
      <c r="M27" s="5">
        <f>DGET(DATA,"PCTILE70",criteria21)*IF(TypeofResult="Aggregate",AggregateTons/1000,1)*IF(TypeofResult&lt;&gt;"Average Premise",1/AverageTons,1)</f>
        <v>0</v>
      </c>
      <c r="N27" s="5">
        <f>DGET(DATA,"PCTILE90",criteria21)*IF(TypeofResult="Aggregate",AggregateTons/1000,1)*IF(TypeofResult&lt;&gt;"Average Premise",1/AverageTons,1)</f>
        <v>0</v>
      </c>
      <c r="O27" s="69"/>
      <c r="P27" s="77">
        <f t="shared" si="1"/>
        <v>9.3927000000000049</v>
      </c>
      <c r="Q27" s="77">
        <f>DGET(DATA,"Standard Error",criteria21)*IF(TypeofResult="Aggregate",AggregateTons/1000,1)*IF(TypeofResult&lt;&gt;"Average Premise",1/AverageTons,1)</f>
        <v>2.45387E-2</v>
      </c>
      <c r="R27" s="76">
        <f t="shared" si="2"/>
        <v>6.0214779769000003E-4</v>
      </c>
    </row>
    <row r="28" spans="1:18" ht="20.100000000000001" customHeight="1">
      <c r="A28" s="68"/>
      <c r="B28" s="68"/>
      <c r="E28" s="97">
        <f t="shared" si="3"/>
        <v>22</v>
      </c>
      <c r="F28" s="98">
        <f>DGET(DATA,"Reference Load",criteria22)*IF(TypeofResult="Aggregate",AggregateTons/1000,1)*IF(TypeofResult&lt;&gt;"Average Premise",1/AverageTons,1)</f>
        <v>2.1679520000000001</v>
      </c>
      <c r="G28" s="98">
        <f>DGET(DATA,"Observed Load",criteria22)*IF(TypeofResult="Aggregate",AggregateTons/1000,1)*IF(TypeofResult&lt;&gt;"Average Premise",1/AverageTons,1)</f>
        <v>2.1679520000000001</v>
      </c>
      <c r="H28" s="95">
        <f t="shared" si="0"/>
        <v>0</v>
      </c>
      <c r="I28" s="5">
        <f>DGET(DATA,"Temperature", criteria22)</f>
        <v>78.112399999999994</v>
      </c>
      <c r="J28" s="5">
        <f>DGET(DATA,"PCTILE10",criteria22)*IF(TypeofResult="Aggregate",AggregateTons/1000,1)*IF(TypeofResult&lt;&gt;"Average Premise",1/AverageTons,1)</f>
        <v>0</v>
      </c>
      <c r="K28" s="5">
        <f>DGET(DATA,"PCTILE30",criteria22)*IF(TypeofResult="Aggregate",AggregateTons/1000,1)*IF(TypeofResult&lt;&gt;"Average Premise",1/AverageTons,1)</f>
        <v>0</v>
      </c>
      <c r="L28" s="5">
        <f>DGET(DATA,"PCTILE50",criteria22)*IF(TypeofResult="Aggregate",AggregateTons/1000,1)*IF(TypeofResult&lt;&gt;"Average Premise",1/AverageTons,1)</f>
        <v>0</v>
      </c>
      <c r="M28" s="5">
        <f>DGET(DATA,"PCTILE70",criteria22)*IF(TypeofResult="Aggregate",AggregateTons/1000,1)*IF(TypeofResult&lt;&gt;"Average Premise",1/AverageTons,1)</f>
        <v>0</v>
      </c>
      <c r="N28" s="5">
        <f>DGET(DATA,"PCTILE90",criteria22)*IF(TypeofResult="Aggregate",AggregateTons/1000,1)*IF(TypeofResult&lt;&gt;"Average Premise",1/AverageTons,1)</f>
        <v>0</v>
      </c>
      <c r="O28" s="69"/>
      <c r="P28" s="77">
        <f t="shared" si="1"/>
        <v>8.1123999999999938</v>
      </c>
      <c r="Q28" s="77">
        <f>DGET(DATA,"Standard Error",criteria22)*IF(TypeofResult="Aggregate",AggregateTons/1000,1)*IF(TypeofResult&lt;&gt;"Average Premise",1/AverageTons,1)</f>
        <v>2.5156100000000001E-2</v>
      </c>
      <c r="R28" s="76">
        <f t="shared" si="2"/>
        <v>6.3282936721000005E-4</v>
      </c>
    </row>
    <row r="29" spans="1:18" ht="20.100000000000001" customHeight="1">
      <c r="A29" s="68"/>
      <c r="B29" s="68"/>
      <c r="E29" s="97">
        <f t="shared" si="3"/>
        <v>23</v>
      </c>
      <c r="F29" s="98">
        <f>DGET(DATA,"Reference Load",criteria23)*IF(TypeofResult="Aggregate",AggregateTons/1000,1)*IF(TypeofResult&lt;&gt;"Average Premise",1/AverageTons,1)</f>
        <v>1.806424</v>
      </c>
      <c r="G29" s="98">
        <f>DGET(DATA,"Observed Load",criteria23)*IF(TypeofResult="Aggregate",AggregateTons/1000,1)*IF(TypeofResult&lt;&gt;"Average Premise",1/AverageTons,1)</f>
        <v>1.806424</v>
      </c>
      <c r="H29" s="95">
        <f t="shared" si="0"/>
        <v>0</v>
      </c>
      <c r="I29" s="5">
        <f>DGET(DATA,"Temperature", criteria23)</f>
        <v>74.388900000000007</v>
      </c>
      <c r="J29" s="5">
        <f>DGET(DATA,"PCTILE10",criteria23)*IF(TypeofResult="Aggregate",AggregateTons/1000,1)*IF(TypeofResult&lt;&gt;"Average Premise",1/AverageTons,1)</f>
        <v>0</v>
      </c>
      <c r="K29" s="5">
        <f>DGET(DATA,"PCTILE30",criteria23)*IF(TypeofResult="Aggregate",AggregateTons/1000,1)*IF(TypeofResult&lt;&gt;"Average Premise",1/AverageTons,1)</f>
        <v>0</v>
      </c>
      <c r="L29" s="5">
        <f>DGET(DATA,"PCTILE50",criteria23)*IF(TypeofResult="Aggregate",AggregateTons/1000,1)*IF(TypeofResult&lt;&gt;"Average Premise",1/AverageTons,1)</f>
        <v>0</v>
      </c>
      <c r="M29" s="5">
        <f>DGET(DATA,"PCTILE70",criteria23)*IF(TypeofResult="Aggregate",AggregateTons/1000,1)*IF(TypeofResult&lt;&gt;"Average Premise",1/AverageTons,1)</f>
        <v>0</v>
      </c>
      <c r="N29" s="5">
        <f>DGET(DATA,"PCTILE90",criteria23)*IF(TypeofResult="Aggregate",AggregateTons/1000,1)*IF(TypeofResult&lt;&gt;"Average Premise",1/AverageTons,1)</f>
        <v>0</v>
      </c>
      <c r="O29" s="69"/>
      <c r="P29" s="77">
        <f t="shared" si="1"/>
        <v>4.3889000000000067</v>
      </c>
      <c r="Q29" s="77">
        <f>DGET(DATA,"Standard Error",criteria23)*IF(TypeofResult="Aggregate",AggregateTons/1000,1)*IF(TypeofResult&lt;&gt;"Average Premise",1/AverageTons,1)</f>
        <v>2.5680600000000001E-2</v>
      </c>
      <c r="R29" s="76">
        <f t="shared" si="2"/>
        <v>6.5949321636000005E-4</v>
      </c>
    </row>
    <row r="30" spans="1:18" ht="20.100000000000001" customHeight="1">
      <c r="A30" s="111"/>
      <c r="B30" s="111"/>
      <c r="E30" s="97">
        <f t="shared" si="3"/>
        <v>24</v>
      </c>
      <c r="F30" s="98">
        <f>DGET(DATA,"Reference Load",criteria24)*IF(TypeofResult="Aggregate",AggregateTons/1000,1)*IF(TypeofResult&lt;&gt;"Average Premise",1/AverageTons,1)</f>
        <v>1.328136</v>
      </c>
      <c r="G30" s="98">
        <f>DGET(DATA,"Observed Load",criteria24)*IF(TypeofResult="Aggregate",AggregateTons/1000,1)*IF(TypeofResult&lt;&gt;"Average Premise",1/AverageTons,1)</f>
        <v>1.328136</v>
      </c>
      <c r="H30" s="95">
        <f t="shared" si="0"/>
        <v>0</v>
      </c>
      <c r="I30" s="5">
        <f>DGET(DATA,"Temperature", criteria24)</f>
        <v>70.559299999999993</v>
      </c>
      <c r="J30" s="5">
        <f>DGET(DATA,"PCTILE10",criteria24)*IF(TypeofResult="Aggregate",AggregateTons/1000,1)*IF(TypeofResult&lt;&gt;"Average Premise",1/AverageTons,1)</f>
        <v>0</v>
      </c>
      <c r="K30" s="5">
        <f>DGET(DATA,"PCTILE30",criteria24)*IF(TypeofResult="Aggregate",AggregateTons/1000,1)*IF(TypeofResult&lt;&gt;"Average Premise",1/AverageTons,1)</f>
        <v>0</v>
      </c>
      <c r="L30" s="5">
        <f>DGET(DATA,"PCTILE50",criteria24)*IF(TypeofResult="Aggregate",AggregateTons/1000,1)*IF(TypeofResult&lt;&gt;"Average Premise",1/AverageTons,1)</f>
        <v>0</v>
      </c>
      <c r="M30" s="5">
        <f>DGET(DATA,"PCTILE70",criteria24)*IF(TypeofResult="Aggregate",AggregateTons/1000,1)*IF(TypeofResult&lt;&gt;"Average Premise",1/AverageTons,1)</f>
        <v>0</v>
      </c>
      <c r="N30" s="5">
        <f>DGET(DATA,"PCTILE90",criteria24)*IF(TypeofResult="Aggregate",AggregateTons/1000,1)*IF(TypeofResult&lt;&gt;"Average Premise",1/AverageTons,1)</f>
        <v>0</v>
      </c>
      <c r="O30" s="69"/>
      <c r="P30" s="77">
        <f t="shared" si="1"/>
        <v>0.55929999999999325</v>
      </c>
      <c r="Q30" s="77">
        <f>DGET(DATA,"Standard Error",criteria24)*IF(TypeofResult="Aggregate",AggregateTons/1000,1)*IF(TypeofResult&lt;&gt;"Average Premise",1/AverageTons,1)</f>
        <v>2.6446899999999999E-2</v>
      </c>
      <c r="R30" s="76">
        <f t="shared" si="2"/>
        <v>6.9943851960999992E-4</v>
      </c>
    </row>
    <row r="31" spans="1:18" ht="19.5" customHeight="1">
      <c r="A31" s="111"/>
      <c r="B31" s="111"/>
      <c r="E31" s="41"/>
      <c r="F31" s="109" t="str">
        <f>IF(TypeofResult="Aggregate","Reference Energy Use (MWh)",IF(TypeofResult="Per Ton","Reference Energy Use (kWh/Ton)","Reference Energy Use (kWh)"))</f>
        <v>Reference Energy Use (kWh)</v>
      </c>
      <c r="G31" s="109" t="str">
        <f>IF(TypeofResult="Aggregate","Observed Energy Use (MWh)",IF(TypeofResult="Per Ton","Observed Energy Use (kWh/Ton)","Observed Energy Use (kWh)"))</f>
        <v>Observed Energy Use (kWh)</v>
      </c>
      <c r="H31" s="109" t="str">
        <f>IF(TypeofResult="Aggregate","Change in Energy Use (MWh)",IF(TypeofResult="Per Ton","Change in Energy Use (kWh/Ton)","Change in Energy Use (kWh)"))</f>
        <v>Change in Energy Use (kWh)</v>
      </c>
      <c r="I31" s="107"/>
      <c r="J31" s="100" t="s">
        <v>13</v>
      </c>
      <c r="K31" s="42"/>
      <c r="L31" s="42"/>
      <c r="M31" s="42"/>
      <c r="N31" s="43"/>
      <c r="Q31" s="81">
        <f>SQRT(R31)</f>
        <v>6.0665020177879274E-2</v>
      </c>
      <c r="R31" s="81">
        <f>SUM(R7:R30)/4</f>
        <v>3.6802446731824994E-3</v>
      </c>
    </row>
    <row r="32" spans="1:18" ht="19.5" customHeight="1">
      <c r="B32" s="91"/>
      <c r="E32" s="32"/>
      <c r="F32" s="110"/>
      <c r="G32" s="110"/>
      <c r="H32" s="110"/>
      <c r="I32" s="108"/>
      <c r="J32" s="101" t="s">
        <v>15</v>
      </c>
      <c r="K32" s="33" t="s">
        <v>16</v>
      </c>
      <c r="L32" s="33" t="s">
        <v>17</v>
      </c>
      <c r="M32" s="33" t="s">
        <v>18</v>
      </c>
      <c r="N32" s="34" t="s">
        <v>19</v>
      </c>
    </row>
    <row r="33" spans="1:18" ht="19.5" customHeight="1">
      <c r="C33" s="40"/>
      <c r="E33" s="44" t="s">
        <v>21</v>
      </c>
      <c r="F33" s="45">
        <f>SUM(F7:F30)</f>
        <v>37.295533500000005</v>
      </c>
      <c r="G33" s="6">
        <f>SUM(G7:G30)</f>
        <v>35.041478500000004</v>
      </c>
      <c r="H33" s="6">
        <f>F33-G33</f>
        <v>2.254055000000001</v>
      </c>
      <c r="I33" s="6"/>
      <c r="J33" s="82">
        <f>SUM(J20:J30)</f>
        <v>2.9329730000000001</v>
      </c>
      <c r="K33" s="82">
        <f>SUM(K20:K30)</f>
        <v>3.0168100999999998</v>
      </c>
      <c r="L33" s="82">
        <f>SUM(L20:L30)</f>
        <v>3.0748751999999997</v>
      </c>
      <c r="M33" s="82">
        <f>SUM(M20:M30)</f>
        <v>3.1329403999999998</v>
      </c>
      <c r="N33" s="82">
        <f>SUM(N20:N30)</f>
        <v>3.2167775999999999</v>
      </c>
      <c r="R33" s="46"/>
    </row>
    <row r="34" spans="1:18" ht="19.5" customHeight="1" thickBot="1">
      <c r="C34" s="40"/>
      <c r="D34" s="47"/>
      <c r="E34" s="48"/>
      <c r="F34" s="49"/>
      <c r="G34" s="50"/>
      <c r="H34" s="51"/>
      <c r="I34" s="7"/>
      <c r="J34" s="51"/>
      <c r="K34" s="51"/>
      <c r="L34" s="51"/>
      <c r="M34" s="51"/>
      <c r="N34" s="52"/>
    </row>
    <row r="35" spans="1:18" ht="19.5" customHeight="1">
      <c r="F35" s="92"/>
      <c r="G35" s="92"/>
      <c r="H35" s="105"/>
      <c r="I35" s="8"/>
      <c r="J35" s="53"/>
      <c r="K35" s="53"/>
      <c r="L35" s="53"/>
      <c r="M35" s="53"/>
      <c r="N35" s="53"/>
    </row>
    <row r="36" spans="1:18" ht="19.5" customHeight="1">
      <c r="E36" s="54"/>
      <c r="F36" s="21"/>
      <c r="G36" s="21"/>
      <c r="H36" s="106"/>
      <c r="I36" s="8"/>
      <c r="J36" s="53"/>
      <c r="K36" s="53"/>
      <c r="L36" s="53"/>
      <c r="M36" s="53"/>
      <c r="N36" s="53"/>
    </row>
    <row r="37" spans="1:18" ht="19.5" customHeight="1">
      <c r="F37" s="94"/>
      <c r="G37" s="94"/>
      <c r="H37" s="99"/>
      <c r="I37" s="91"/>
      <c r="P37" s="55"/>
      <c r="Q37" s="56"/>
    </row>
    <row r="38" spans="1:18" ht="19.5" customHeight="1">
      <c r="D38" s="39"/>
      <c r="F38" s="92"/>
      <c r="G38" s="92"/>
      <c r="H38" s="94"/>
      <c r="I38" s="91"/>
      <c r="P38" s="57"/>
      <c r="Q38" s="57"/>
    </row>
    <row r="39" spans="1:18" ht="19.5" customHeight="1">
      <c r="A39" s="20"/>
      <c r="B39" s="20"/>
      <c r="D39" s="39"/>
      <c r="H39" s="94"/>
      <c r="P39" s="58"/>
      <c r="Q39" s="58"/>
    </row>
    <row r="40" spans="1:18" ht="19.5" customHeight="1">
      <c r="A40" s="20"/>
      <c r="B40" s="20"/>
      <c r="D40" s="39"/>
      <c r="P40" s="58"/>
      <c r="Q40" s="58"/>
    </row>
    <row r="41" spans="1:18" ht="19.5" customHeight="1">
      <c r="A41" s="20"/>
      <c r="B41" s="20"/>
      <c r="D41" s="39"/>
      <c r="E41" s="39"/>
    </row>
    <row r="42" spans="1:18" ht="19.5" customHeight="1">
      <c r="A42" s="59"/>
      <c r="B42" s="59"/>
      <c r="E42" s="39"/>
    </row>
    <row r="43" spans="1:18" ht="19.5" customHeight="1">
      <c r="A43" s="60"/>
      <c r="B43" s="61"/>
      <c r="D43" s="39"/>
      <c r="E43" s="39"/>
    </row>
    <row r="44" spans="1:18" ht="19.5" customHeight="1">
      <c r="A44" s="62"/>
      <c r="B44" s="63"/>
      <c r="E44" s="39"/>
    </row>
    <row r="45" spans="1:18" ht="19.5" customHeight="1">
      <c r="A45" s="60"/>
      <c r="B45" s="61"/>
    </row>
    <row r="46" spans="1:18" ht="19.5" customHeight="1">
      <c r="A46" s="60"/>
      <c r="B46" s="61"/>
      <c r="E46" s="39"/>
    </row>
    <row r="47" spans="1:18" ht="19.5" customHeight="1">
      <c r="A47" s="59"/>
      <c r="B47" s="59"/>
      <c r="D47" s="20"/>
    </row>
    <row r="48" spans="1:18" ht="19.5" customHeight="1">
      <c r="A48" s="59"/>
      <c r="B48" s="59"/>
      <c r="D48" s="20"/>
    </row>
    <row r="49" spans="1:5" ht="19.5" customHeight="1">
      <c r="A49" s="60"/>
      <c r="B49" s="64"/>
      <c r="D49" s="20"/>
    </row>
    <row r="50" spans="1:5" ht="19.5" customHeight="1">
      <c r="A50" s="54"/>
      <c r="B50" s="63"/>
      <c r="C50" s="20"/>
      <c r="D50" s="20"/>
      <c r="E50" s="20"/>
    </row>
    <row r="51" spans="1:5" ht="19.5" customHeight="1">
      <c r="A51" s="60"/>
      <c r="B51" s="65"/>
      <c r="C51" s="20"/>
      <c r="D51" s="20"/>
      <c r="E51" s="20"/>
    </row>
    <row r="52" spans="1:5" ht="19.5" customHeight="1">
      <c r="A52" s="59"/>
      <c r="B52" s="59"/>
      <c r="C52" s="20"/>
      <c r="E52" s="20"/>
    </row>
    <row r="53" spans="1:5" ht="19.5" customHeight="1">
      <c r="A53" s="20"/>
      <c r="B53" s="20"/>
      <c r="C53" s="20"/>
      <c r="E53" s="20"/>
    </row>
    <row r="54" spans="1:5" ht="19.5" customHeight="1">
      <c r="A54" s="20"/>
      <c r="B54" s="20"/>
      <c r="C54" s="20"/>
      <c r="E54" s="20"/>
    </row>
    <row r="55" spans="1:5" ht="26.25" customHeight="1">
      <c r="A55" s="20"/>
      <c r="B55" s="20"/>
      <c r="C55" s="20"/>
    </row>
    <row r="56" spans="1:5" ht="26.25" customHeight="1">
      <c r="A56" s="20"/>
      <c r="B56" s="20"/>
      <c r="C56" s="20"/>
    </row>
    <row r="57" spans="1:5" ht="24.75" customHeight="1">
      <c r="A57" s="20"/>
      <c r="B57" s="20"/>
      <c r="C57" s="20"/>
    </row>
    <row r="58" spans="1:5" ht="7.5" customHeight="1">
      <c r="C58" s="20"/>
    </row>
    <row r="59" spans="1:5">
      <c r="C59" s="20"/>
    </row>
    <row r="60" spans="1:5">
      <c r="C60" s="20"/>
    </row>
    <row r="61" spans="1:5">
      <c r="C61" s="20"/>
    </row>
    <row r="62" spans="1:5">
      <c r="C62" s="20"/>
    </row>
    <row r="63" spans="1:5">
      <c r="C63" s="20"/>
    </row>
    <row r="64" spans="1:5">
      <c r="C64" s="20"/>
    </row>
    <row r="65" spans="3:3">
      <c r="C65" s="20"/>
    </row>
    <row r="66" spans="3:3">
      <c r="C66" s="20"/>
    </row>
    <row r="67" spans="3:3">
      <c r="C67" s="20"/>
    </row>
    <row r="68" spans="3:3">
      <c r="C68" s="20"/>
    </row>
    <row r="70" spans="3:3">
      <c r="C70" s="59"/>
    </row>
    <row r="71" spans="3:3">
      <c r="C71" s="37"/>
    </row>
    <row r="72" spans="3:3">
      <c r="C72" s="59"/>
    </row>
    <row r="73" spans="3:3">
      <c r="C73" s="59"/>
    </row>
    <row r="74" spans="3:3">
      <c r="C74" s="37"/>
    </row>
    <row r="75" spans="3:3">
      <c r="C75" s="59"/>
    </row>
    <row r="76" spans="3:3">
      <c r="C76" s="59"/>
    </row>
    <row r="77" spans="3:3">
      <c r="C77" s="37"/>
    </row>
    <row r="78" spans="3:3">
      <c r="C78" s="59"/>
    </row>
    <row r="79" spans="3:3">
      <c r="C79" s="59"/>
    </row>
    <row r="80" spans="3:3">
      <c r="C80" s="37"/>
    </row>
    <row r="81" spans="3:3">
      <c r="C81" s="59"/>
    </row>
    <row r="82" spans="3:3">
      <c r="C82" s="59"/>
    </row>
    <row r="83" spans="3:3">
      <c r="C83" s="37"/>
    </row>
    <row r="84" spans="3:3">
      <c r="C84" s="59"/>
    </row>
    <row r="85" spans="3:3">
      <c r="C85" s="59"/>
    </row>
    <row r="86" spans="3:3">
      <c r="C86" s="37"/>
    </row>
    <row r="87" spans="3:3">
      <c r="C87" s="59"/>
    </row>
    <row r="88" spans="3:3">
      <c r="C88" s="59"/>
    </row>
    <row r="89" spans="3:3">
      <c r="C89" s="37"/>
    </row>
    <row r="90" spans="3:3">
      <c r="C90" s="59"/>
    </row>
    <row r="91" spans="3:3">
      <c r="C91" s="59"/>
    </row>
    <row r="92" spans="3:3">
      <c r="C92" s="37"/>
    </row>
    <row r="93" spans="3:3">
      <c r="C93" s="59"/>
    </row>
    <row r="94" spans="3:3">
      <c r="C94" s="59"/>
    </row>
    <row r="95" spans="3:3">
      <c r="C95" s="37"/>
    </row>
    <row r="96" spans="3:3">
      <c r="C96" s="59"/>
    </row>
    <row r="97" spans="3:3">
      <c r="C97" s="59"/>
    </row>
    <row r="98" spans="3:3">
      <c r="C98" s="37"/>
    </row>
    <row r="99" spans="3:3">
      <c r="C99" s="59"/>
    </row>
    <row r="100" spans="3:3">
      <c r="C100" s="59"/>
    </row>
    <row r="101" spans="3:3">
      <c r="C101" s="37"/>
    </row>
    <row r="102" spans="3:3">
      <c r="C102" s="59"/>
    </row>
    <row r="103" spans="3:3">
      <c r="C103" s="59"/>
    </row>
    <row r="104" spans="3:3">
      <c r="C104" s="37"/>
    </row>
    <row r="105" spans="3:3">
      <c r="C105" s="59"/>
    </row>
    <row r="106" spans="3:3">
      <c r="C106" s="59"/>
    </row>
    <row r="107" spans="3:3">
      <c r="C107" s="37"/>
    </row>
    <row r="108" spans="3:3">
      <c r="C108" s="59"/>
    </row>
    <row r="109" spans="3:3">
      <c r="C109" s="59"/>
    </row>
    <row r="110" spans="3:3">
      <c r="C110" s="37"/>
    </row>
    <row r="111" spans="3:3">
      <c r="C111" s="59"/>
    </row>
    <row r="112" spans="3:3">
      <c r="C112" s="59"/>
    </row>
    <row r="113" spans="3:3">
      <c r="C113" s="37"/>
    </row>
    <row r="114" spans="3:3">
      <c r="C114" s="59"/>
    </row>
    <row r="115" spans="3:3">
      <c r="C115" s="59"/>
    </row>
    <row r="116" spans="3:3">
      <c r="C116" s="37"/>
    </row>
    <row r="117" spans="3:3">
      <c r="C117" s="59"/>
    </row>
    <row r="118" spans="3:3">
      <c r="C118" s="59"/>
    </row>
    <row r="119" spans="3:3">
      <c r="C119" s="37"/>
    </row>
  </sheetData>
  <protectedRanges>
    <protectedRange sqref="B49 B45:B46 B7:B8 B10:B12" name="INPUT CELLS"/>
  </protectedRanges>
  <mergeCells count="12">
    <mergeCell ref="A30:B31"/>
    <mergeCell ref="F5:F6"/>
    <mergeCell ref="G5:G6"/>
    <mergeCell ref="I5:I6"/>
    <mergeCell ref="E5:E6"/>
    <mergeCell ref="H5:H6"/>
    <mergeCell ref="A21:B23"/>
    <mergeCell ref="H35:H36"/>
    <mergeCell ref="I31:I32"/>
    <mergeCell ref="F31:F32"/>
    <mergeCell ref="G31:G32"/>
    <mergeCell ref="H31:H32"/>
  </mergeCells>
  <phoneticPr fontId="3" type="noConversion"/>
  <conditionalFormatting sqref="F7:G30 I7:N30">
    <cfRule type="expression" dxfId="1" priority="3" stopIfTrue="1">
      <formula>($B$43="CUSTOM")</formula>
    </cfRule>
  </conditionalFormatting>
  <conditionalFormatting sqref="P7:R30">
    <cfRule type="expression" dxfId="0" priority="1" stopIfTrue="1">
      <formula>($B$46="CUSTOM")</formula>
    </cfRule>
  </conditionalFormatting>
  <dataValidations xWindow="451" yWindow="290" count="6">
    <dataValidation type="list" allowBlank="1" showInputMessage="1" showErrorMessage="1" sqref="B45">
      <formula1>"1-in-2 weather year, 1-in-10 weather year"</formula1>
    </dataValidation>
    <dataValidation type="list" allowBlank="1" showInputMessage="1" showErrorMessage="1" sqref="B46">
      <formula1>DayTypeList</formula1>
    </dataValidation>
    <dataValidation type="list" allowBlank="1" showInputMessage="1" showErrorMessage="1" sqref="B43">
      <formula1>"PROTOCOLS, CUSTOM"</formula1>
    </dataValidation>
    <dataValidation type="list" allowBlank="1" showInputMessage="1" showErrorMessage="1" sqref="B8">
      <formula1>CustCharList</formula1>
    </dataValidation>
    <dataValidation type="list" allowBlank="1" showErrorMessage="1" errorTitle="Invalid Input" error="Invalid choice" promptTitle="Type of Results" prompt="Results can be obtained for the all enrolled customers combined (Aggregate) or for the average customer" sqref="B6">
      <formula1>TypeofResultList</formula1>
    </dataValidation>
    <dataValidation type="list" allowBlank="1" showInputMessage="1" showErrorMessage="1" sqref="B7">
      <formula1>EventList</formula1>
    </dataValidation>
  </dataValidations>
  <pageMargins left="0.5" right="0.5" top="0.5" bottom="0.5" header="0.5" footer="0.5"/>
  <pageSetup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activeCell="C9" sqref="C9"/>
    </sheetView>
  </sheetViews>
  <sheetFormatPr defaultRowHeight="12.75"/>
  <cols>
    <col min="1" max="1" width="29.28515625" bestFit="1" customWidth="1"/>
    <col min="3" max="3" width="33" bestFit="1" customWidth="1"/>
    <col min="5" max="5" width="22.7109375" bestFit="1" customWidth="1"/>
    <col min="7" max="7" width="21.42578125" bestFit="1" customWidth="1"/>
    <col min="8" max="8" width="21.42578125" customWidth="1"/>
    <col min="9" max="9" width="6.7109375" bestFit="1" customWidth="1"/>
  </cols>
  <sheetData>
    <row r="1" spans="1:9">
      <c r="A1" t="s">
        <v>26</v>
      </c>
      <c r="C1" t="s">
        <v>24</v>
      </c>
      <c r="E1" t="s">
        <v>0</v>
      </c>
    </row>
    <row r="2" spans="1:9">
      <c r="A2" t="s">
        <v>46</v>
      </c>
      <c r="C2" t="s">
        <v>34</v>
      </c>
      <c r="E2" t="s">
        <v>1</v>
      </c>
      <c r="G2" s="73" t="s">
        <v>23</v>
      </c>
      <c r="H2" s="86" t="s">
        <v>25</v>
      </c>
      <c r="I2" s="72" t="s">
        <v>30</v>
      </c>
    </row>
    <row r="3" spans="1:9">
      <c r="A3" s="74">
        <v>40781</v>
      </c>
      <c r="C3" t="s">
        <v>35</v>
      </c>
      <c r="E3" t="s">
        <v>50</v>
      </c>
      <c r="G3" t="str">
        <f>CustChar</f>
        <v>All Residential Customers</v>
      </c>
      <c r="H3">
        <f>Event</f>
        <v>40793</v>
      </c>
      <c r="I3">
        <v>1</v>
      </c>
    </row>
    <row r="4" spans="1:9">
      <c r="A4" s="74">
        <v>40793</v>
      </c>
      <c r="C4" t="s">
        <v>36</v>
      </c>
      <c r="E4" t="s">
        <v>33</v>
      </c>
    </row>
    <row r="5" spans="1:9">
      <c r="A5" s="74">
        <v>40794</v>
      </c>
      <c r="C5" s="83"/>
      <c r="G5" s="73" t="s">
        <v>23</v>
      </c>
      <c r="H5" s="86" t="s">
        <v>25</v>
      </c>
      <c r="I5" s="72" t="s">
        <v>30</v>
      </c>
    </row>
    <row r="6" spans="1:9">
      <c r="A6" s="74">
        <v>40795</v>
      </c>
      <c r="C6" s="66"/>
      <c r="G6" t="str">
        <f>CustChar</f>
        <v>All Residential Customers</v>
      </c>
      <c r="H6">
        <f>Event</f>
        <v>40793</v>
      </c>
      <c r="I6">
        <v>2</v>
      </c>
    </row>
    <row r="7" spans="1:9">
      <c r="A7" s="74">
        <v>40828</v>
      </c>
      <c r="C7" s="66"/>
    </row>
    <row r="8" spans="1:9">
      <c r="A8" s="74">
        <v>40829</v>
      </c>
      <c r="C8" s="87"/>
      <c r="G8" s="73" t="s">
        <v>23</v>
      </c>
      <c r="H8" s="86" t="s">
        <v>25</v>
      </c>
      <c r="I8" s="72" t="s">
        <v>30</v>
      </c>
    </row>
    <row r="9" spans="1:9">
      <c r="A9" s="74"/>
      <c r="G9" t="str">
        <f>CustChar</f>
        <v>All Residential Customers</v>
      </c>
      <c r="H9">
        <f>Event</f>
        <v>40793</v>
      </c>
      <c r="I9">
        <v>3</v>
      </c>
    </row>
    <row r="10" spans="1:9">
      <c r="A10" s="74"/>
    </row>
    <row r="11" spans="1:9">
      <c r="A11" s="74"/>
      <c r="G11" s="73" t="s">
        <v>23</v>
      </c>
      <c r="H11" s="86" t="s">
        <v>25</v>
      </c>
      <c r="I11" s="72" t="s">
        <v>30</v>
      </c>
    </row>
    <row r="12" spans="1:9">
      <c r="A12" s="74"/>
      <c r="G12" t="str">
        <f>CustChar</f>
        <v>All Residential Customers</v>
      </c>
      <c r="H12">
        <f>Event</f>
        <v>40793</v>
      </c>
      <c r="I12">
        <v>4</v>
      </c>
    </row>
    <row r="13" spans="1:9">
      <c r="A13" s="74"/>
    </row>
    <row r="14" spans="1:9">
      <c r="A14" s="74"/>
      <c r="G14" s="73" t="s">
        <v>23</v>
      </c>
      <c r="H14" s="86" t="s">
        <v>25</v>
      </c>
      <c r="I14" s="72" t="s">
        <v>30</v>
      </c>
    </row>
    <row r="15" spans="1:9">
      <c r="A15" s="102">
        <v>40794</v>
      </c>
      <c r="G15" t="str">
        <f>CustChar</f>
        <v>All Residential Customers</v>
      </c>
      <c r="H15">
        <f>Event</f>
        <v>40793</v>
      </c>
      <c r="I15">
        <v>5</v>
      </c>
    </row>
    <row r="16" spans="1:9">
      <c r="A16" s="74"/>
    </row>
    <row r="17" spans="1:9">
      <c r="A17" s="74"/>
      <c r="G17" s="73" t="s">
        <v>23</v>
      </c>
      <c r="H17" s="86" t="s">
        <v>25</v>
      </c>
      <c r="I17" s="72" t="s">
        <v>30</v>
      </c>
    </row>
    <row r="18" spans="1:9">
      <c r="A18" s="74"/>
      <c r="G18" t="str">
        <f>CustChar</f>
        <v>All Residential Customers</v>
      </c>
      <c r="H18">
        <f>Event</f>
        <v>40793</v>
      </c>
      <c r="I18">
        <v>6</v>
      </c>
    </row>
    <row r="19" spans="1:9">
      <c r="A19" s="74"/>
    </row>
    <row r="20" spans="1:9">
      <c r="A20" s="74"/>
      <c r="G20" s="73" t="s">
        <v>23</v>
      </c>
      <c r="H20" s="86" t="s">
        <v>25</v>
      </c>
      <c r="I20" s="72" t="s">
        <v>30</v>
      </c>
    </row>
    <row r="21" spans="1:9">
      <c r="A21" s="85"/>
      <c r="G21" t="str">
        <f>CustChar</f>
        <v>All Residential Customers</v>
      </c>
      <c r="H21">
        <f>Event</f>
        <v>40793</v>
      </c>
      <c r="I21">
        <v>7</v>
      </c>
    </row>
    <row r="22" spans="1:9">
      <c r="A22" s="85"/>
    </row>
    <row r="23" spans="1:9">
      <c r="A23" s="85"/>
      <c r="G23" s="73" t="s">
        <v>23</v>
      </c>
      <c r="H23" s="86" t="s">
        <v>25</v>
      </c>
      <c r="I23" s="72" t="s">
        <v>30</v>
      </c>
    </row>
    <row r="24" spans="1:9">
      <c r="A24" s="85"/>
      <c r="G24" t="str">
        <f>CustChar</f>
        <v>All Residential Customers</v>
      </c>
      <c r="H24">
        <f>Event</f>
        <v>40793</v>
      </c>
      <c r="I24">
        <v>8</v>
      </c>
    </row>
    <row r="25" spans="1:9">
      <c r="A25" s="85"/>
    </row>
    <row r="26" spans="1:9">
      <c r="A26" s="66"/>
      <c r="G26" s="73" t="s">
        <v>23</v>
      </c>
      <c r="H26" s="86" t="s">
        <v>25</v>
      </c>
      <c r="I26" s="72" t="s">
        <v>30</v>
      </c>
    </row>
    <row r="27" spans="1:9">
      <c r="A27" s="66"/>
      <c r="G27" t="str">
        <f>CustChar</f>
        <v>All Residential Customers</v>
      </c>
      <c r="H27">
        <f>Event</f>
        <v>40793</v>
      </c>
      <c r="I27">
        <v>9</v>
      </c>
    </row>
    <row r="28" spans="1:9">
      <c r="A28" s="66"/>
    </row>
    <row r="29" spans="1:9">
      <c r="A29" s="66"/>
      <c r="G29" s="73" t="s">
        <v>23</v>
      </c>
      <c r="H29" s="86" t="s">
        <v>25</v>
      </c>
      <c r="I29" s="72" t="s">
        <v>30</v>
      </c>
    </row>
    <row r="30" spans="1:9">
      <c r="A30" s="66"/>
      <c r="G30" t="str">
        <f>CustChar</f>
        <v>All Residential Customers</v>
      </c>
      <c r="H30">
        <f>Event</f>
        <v>40793</v>
      </c>
      <c r="I30">
        <v>10</v>
      </c>
    </row>
    <row r="31" spans="1:9">
      <c r="A31" s="66"/>
    </row>
    <row r="32" spans="1:9">
      <c r="A32" s="66"/>
      <c r="G32" s="73" t="s">
        <v>23</v>
      </c>
      <c r="H32" s="86" t="s">
        <v>25</v>
      </c>
      <c r="I32" s="72" t="s">
        <v>30</v>
      </c>
    </row>
    <row r="33" spans="1:9">
      <c r="A33" s="66"/>
      <c r="G33" t="str">
        <f>CustChar</f>
        <v>All Residential Customers</v>
      </c>
      <c r="H33">
        <f>Event</f>
        <v>40793</v>
      </c>
      <c r="I33">
        <v>11</v>
      </c>
    </row>
    <row r="34" spans="1:9">
      <c r="A34" s="66"/>
    </row>
    <row r="35" spans="1:9">
      <c r="A35" s="66"/>
      <c r="G35" s="73" t="s">
        <v>23</v>
      </c>
      <c r="H35" s="86" t="s">
        <v>25</v>
      </c>
      <c r="I35" s="72" t="s">
        <v>30</v>
      </c>
    </row>
    <row r="36" spans="1:9">
      <c r="A36" s="66"/>
      <c r="G36" t="str">
        <f>CustChar</f>
        <v>All Residential Customers</v>
      </c>
      <c r="H36">
        <f>Event</f>
        <v>40793</v>
      </c>
      <c r="I36">
        <v>12</v>
      </c>
    </row>
    <row r="37" spans="1:9">
      <c r="A37" s="66"/>
    </row>
    <row r="38" spans="1:9">
      <c r="G38" s="73" t="s">
        <v>23</v>
      </c>
      <c r="H38" s="86" t="s">
        <v>25</v>
      </c>
      <c r="I38" s="72" t="s">
        <v>30</v>
      </c>
    </row>
    <row r="39" spans="1:9">
      <c r="G39" t="str">
        <f>CustChar</f>
        <v>All Residential Customers</v>
      </c>
      <c r="H39">
        <f>Event</f>
        <v>40793</v>
      </c>
      <c r="I39">
        <v>13</v>
      </c>
    </row>
    <row r="41" spans="1:9">
      <c r="G41" s="73" t="s">
        <v>23</v>
      </c>
      <c r="H41" s="86" t="s">
        <v>25</v>
      </c>
      <c r="I41" s="72" t="s">
        <v>30</v>
      </c>
    </row>
    <row r="42" spans="1:9">
      <c r="G42" t="str">
        <f>CustChar</f>
        <v>All Residential Customers</v>
      </c>
      <c r="H42">
        <f>Event</f>
        <v>40793</v>
      </c>
      <c r="I42">
        <v>14</v>
      </c>
    </row>
    <row r="44" spans="1:9">
      <c r="G44" s="73" t="s">
        <v>23</v>
      </c>
      <c r="H44" s="86" t="s">
        <v>25</v>
      </c>
      <c r="I44" s="72" t="s">
        <v>30</v>
      </c>
    </row>
    <row r="45" spans="1:9">
      <c r="G45" t="str">
        <f>CustChar</f>
        <v>All Residential Customers</v>
      </c>
      <c r="H45">
        <f>Event</f>
        <v>40793</v>
      </c>
      <c r="I45">
        <v>15</v>
      </c>
    </row>
    <row r="47" spans="1:9">
      <c r="G47" s="73" t="s">
        <v>23</v>
      </c>
      <c r="H47" s="86" t="s">
        <v>25</v>
      </c>
      <c r="I47" s="72" t="s">
        <v>30</v>
      </c>
    </row>
    <row r="48" spans="1:9">
      <c r="G48" t="str">
        <f>CustChar</f>
        <v>All Residential Customers</v>
      </c>
      <c r="H48">
        <f>Event</f>
        <v>40793</v>
      </c>
      <c r="I48">
        <v>16</v>
      </c>
    </row>
    <row r="50" spans="7:9">
      <c r="G50" s="73" t="s">
        <v>23</v>
      </c>
      <c r="H50" s="86" t="s">
        <v>25</v>
      </c>
      <c r="I50" s="72" t="s">
        <v>30</v>
      </c>
    </row>
    <row r="51" spans="7:9">
      <c r="G51" t="str">
        <f>CustChar</f>
        <v>All Residential Customers</v>
      </c>
      <c r="H51">
        <f>Event</f>
        <v>40793</v>
      </c>
      <c r="I51">
        <v>17</v>
      </c>
    </row>
    <row r="53" spans="7:9">
      <c r="G53" s="73" t="s">
        <v>23</v>
      </c>
      <c r="H53" s="86" t="s">
        <v>25</v>
      </c>
      <c r="I53" s="72" t="s">
        <v>30</v>
      </c>
    </row>
    <row r="54" spans="7:9">
      <c r="G54" t="str">
        <f>CustChar</f>
        <v>All Residential Customers</v>
      </c>
      <c r="H54">
        <f>Event</f>
        <v>40793</v>
      </c>
      <c r="I54">
        <v>18</v>
      </c>
    </row>
    <row r="56" spans="7:9">
      <c r="G56" s="73" t="s">
        <v>23</v>
      </c>
      <c r="H56" s="86" t="s">
        <v>25</v>
      </c>
      <c r="I56" s="72" t="s">
        <v>30</v>
      </c>
    </row>
    <row r="57" spans="7:9">
      <c r="G57" t="str">
        <f>CustChar</f>
        <v>All Residential Customers</v>
      </c>
      <c r="H57">
        <f>Event</f>
        <v>40793</v>
      </c>
      <c r="I57">
        <v>19</v>
      </c>
    </row>
    <row r="59" spans="7:9">
      <c r="G59" s="73" t="s">
        <v>23</v>
      </c>
      <c r="H59" s="86" t="s">
        <v>25</v>
      </c>
      <c r="I59" s="72" t="s">
        <v>30</v>
      </c>
    </row>
    <row r="60" spans="7:9">
      <c r="G60" t="str">
        <f>CustChar</f>
        <v>All Residential Customers</v>
      </c>
      <c r="H60">
        <f>Event</f>
        <v>40793</v>
      </c>
      <c r="I60">
        <v>20</v>
      </c>
    </row>
    <row r="62" spans="7:9">
      <c r="G62" s="73" t="s">
        <v>23</v>
      </c>
      <c r="H62" s="86" t="s">
        <v>25</v>
      </c>
      <c r="I62" s="72" t="s">
        <v>30</v>
      </c>
    </row>
    <row r="63" spans="7:9">
      <c r="G63" t="str">
        <f>CustChar</f>
        <v>All Residential Customers</v>
      </c>
      <c r="H63">
        <f>Event</f>
        <v>40793</v>
      </c>
      <c r="I63">
        <v>21</v>
      </c>
    </row>
    <row r="65" spans="7:9">
      <c r="G65" s="73" t="s">
        <v>23</v>
      </c>
      <c r="H65" s="86" t="s">
        <v>25</v>
      </c>
      <c r="I65" s="72" t="s">
        <v>30</v>
      </c>
    </row>
    <row r="66" spans="7:9">
      <c r="G66" t="str">
        <f>CustChar</f>
        <v>All Residential Customers</v>
      </c>
      <c r="H66">
        <f>Event</f>
        <v>40793</v>
      </c>
      <c r="I66">
        <v>22</v>
      </c>
    </row>
    <row r="68" spans="7:9">
      <c r="G68" s="73" t="s">
        <v>23</v>
      </c>
      <c r="H68" s="86" t="s">
        <v>25</v>
      </c>
      <c r="I68" s="72" t="s">
        <v>30</v>
      </c>
    </row>
    <row r="69" spans="7:9">
      <c r="G69" t="str">
        <f>CustChar</f>
        <v>All Residential Customers</v>
      </c>
      <c r="H69">
        <f>Event</f>
        <v>40793</v>
      </c>
      <c r="I69">
        <v>23</v>
      </c>
    </row>
    <row r="71" spans="7:9">
      <c r="G71" s="73" t="s">
        <v>23</v>
      </c>
      <c r="H71" s="86" t="s">
        <v>25</v>
      </c>
      <c r="I71" s="72" t="s">
        <v>30</v>
      </c>
    </row>
    <row r="72" spans="7:9">
      <c r="G72" t="str">
        <f>CustChar</f>
        <v>All Residential Customers</v>
      </c>
      <c r="H72">
        <f>Event</f>
        <v>40793</v>
      </c>
      <c r="I72">
        <v>24</v>
      </c>
    </row>
  </sheetData>
  <sortState ref="A3:A7">
    <sortCondition descending="1" ref="A3"/>
  </sortState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Q6480"/>
  <sheetViews>
    <sheetView workbookViewId="0">
      <selection activeCell="A266" sqref="A266:XFD1777"/>
    </sheetView>
  </sheetViews>
  <sheetFormatPr defaultRowHeight="12.75"/>
  <cols>
    <col min="1" max="1" width="31" bestFit="1" customWidth="1"/>
    <col min="2" max="2" width="12.28515625" bestFit="1" customWidth="1"/>
    <col min="3" max="3" width="7.28515625" customWidth="1"/>
    <col min="4" max="4" width="14" bestFit="1" customWidth="1"/>
    <col min="5" max="5" width="13.42578125" bestFit="1" customWidth="1"/>
    <col min="6" max="6" width="11.28515625" bestFit="1" customWidth="1"/>
    <col min="7" max="7" width="13.140625" bestFit="1" customWidth="1"/>
    <col min="8" max="8" width="9.5703125" bestFit="1" customWidth="1"/>
    <col min="9" max="11" width="10.5703125" bestFit="1" customWidth="1"/>
    <col min="12" max="12" width="9.5703125" bestFit="1" customWidth="1"/>
    <col min="13" max="13" width="7.5703125" bestFit="1" customWidth="1"/>
    <col min="14" max="14" width="9.42578125" bestFit="1" customWidth="1"/>
    <col min="15" max="15" width="10.85546875" bestFit="1" customWidth="1"/>
  </cols>
  <sheetData>
    <row r="1" spans="1:17" s="3" customFormat="1" ht="39.75" customHeight="1">
      <c r="A1" s="1" t="s">
        <v>23</v>
      </c>
      <c r="B1" s="2" t="s">
        <v>25</v>
      </c>
      <c r="C1" s="2" t="s">
        <v>30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88" t="s">
        <v>39</v>
      </c>
      <c r="N1" s="88" t="s">
        <v>37</v>
      </c>
      <c r="O1" s="88" t="s">
        <v>38</v>
      </c>
      <c r="P1" s="3" t="s">
        <v>47</v>
      </c>
      <c r="Q1" s="3" t="s">
        <v>48</v>
      </c>
    </row>
    <row r="2" spans="1:17" hidden="1">
      <c r="A2" t="s">
        <v>34</v>
      </c>
      <c r="B2" s="93">
        <v>40374</v>
      </c>
      <c r="C2">
        <v>1</v>
      </c>
      <c r="D2">
        <v>8.6023699999999995E-2</v>
      </c>
      <c r="E2">
        <v>8.6023699999999995E-2</v>
      </c>
      <c r="F2">
        <v>65.903700000000001</v>
      </c>
      <c r="G2">
        <v>1.8706199999999999E-2</v>
      </c>
      <c r="H2">
        <v>0</v>
      </c>
      <c r="I2">
        <v>0</v>
      </c>
      <c r="J2">
        <v>0</v>
      </c>
      <c r="K2">
        <v>0</v>
      </c>
      <c r="L2">
        <v>0</v>
      </c>
      <c r="M2">
        <v>4.1402380000000001</v>
      </c>
      <c r="N2">
        <v>111397.2</v>
      </c>
      <c r="O2">
        <v>26906</v>
      </c>
      <c r="P2">
        <v>2314.5540000000001</v>
      </c>
      <c r="Q2">
        <v>2314.5540000000001</v>
      </c>
    </row>
    <row r="3" spans="1:17" hidden="1">
      <c r="A3" t="s">
        <v>34</v>
      </c>
      <c r="B3" s="93">
        <v>40374</v>
      </c>
      <c r="C3">
        <v>2</v>
      </c>
      <c r="D3">
        <v>5.9321400000000003E-2</v>
      </c>
      <c r="E3">
        <v>5.9321400000000003E-2</v>
      </c>
      <c r="F3">
        <v>66.357600000000005</v>
      </c>
      <c r="G3">
        <v>1.87003E-2</v>
      </c>
      <c r="H3">
        <v>0</v>
      </c>
      <c r="I3">
        <v>0</v>
      </c>
      <c r="J3">
        <v>0</v>
      </c>
      <c r="K3">
        <v>0</v>
      </c>
      <c r="L3">
        <v>0</v>
      </c>
      <c r="M3">
        <v>4.1402380000000001</v>
      </c>
      <c r="N3">
        <v>111397.2</v>
      </c>
      <c r="O3">
        <v>26906</v>
      </c>
      <c r="P3">
        <v>1596.1010000000001</v>
      </c>
      <c r="Q3">
        <v>1596.1010000000001</v>
      </c>
    </row>
    <row r="4" spans="1:17" hidden="1">
      <c r="A4" t="s">
        <v>34</v>
      </c>
      <c r="B4" s="93">
        <v>40374</v>
      </c>
      <c r="C4">
        <v>3</v>
      </c>
      <c r="D4">
        <v>4.63912E-2</v>
      </c>
      <c r="E4">
        <v>4.63912E-2</v>
      </c>
      <c r="F4">
        <v>65.623599999999996</v>
      </c>
      <c r="G4">
        <v>1.8708200000000001E-2</v>
      </c>
      <c r="H4">
        <v>0</v>
      </c>
      <c r="I4">
        <v>0</v>
      </c>
      <c r="J4">
        <v>0</v>
      </c>
      <c r="K4">
        <v>0</v>
      </c>
      <c r="L4">
        <v>0</v>
      </c>
      <c r="M4">
        <v>4.1402380000000001</v>
      </c>
      <c r="N4">
        <v>111397.2</v>
      </c>
      <c r="O4">
        <v>26906</v>
      </c>
      <c r="P4">
        <v>1248.203</v>
      </c>
      <c r="Q4">
        <v>1248.203</v>
      </c>
    </row>
    <row r="5" spans="1:17" hidden="1">
      <c r="A5" t="s">
        <v>34</v>
      </c>
      <c r="B5" s="93">
        <v>40374</v>
      </c>
      <c r="C5">
        <v>4</v>
      </c>
      <c r="D5">
        <v>3.4604000000000003E-2</v>
      </c>
      <c r="E5">
        <v>3.4604000000000003E-2</v>
      </c>
      <c r="F5">
        <v>65.179699999999997</v>
      </c>
      <c r="G5">
        <v>1.8710500000000001E-2</v>
      </c>
      <c r="H5">
        <v>0</v>
      </c>
      <c r="I5">
        <v>0</v>
      </c>
      <c r="J5">
        <v>0</v>
      </c>
      <c r="K5">
        <v>0</v>
      </c>
      <c r="L5">
        <v>0</v>
      </c>
      <c r="M5">
        <v>4.1402380000000001</v>
      </c>
      <c r="N5">
        <v>111397.2</v>
      </c>
      <c r="O5">
        <v>26906</v>
      </c>
      <c r="P5">
        <v>931.05600000000004</v>
      </c>
      <c r="Q5">
        <v>931.05600000000004</v>
      </c>
    </row>
    <row r="6" spans="1:17" hidden="1">
      <c r="A6" t="s">
        <v>34</v>
      </c>
      <c r="B6" s="93">
        <v>40374</v>
      </c>
      <c r="C6">
        <v>5</v>
      </c>
      <c r="D6">
        <v>2.8561900000000001E-2</v>
      </c>
      <c r="E6">
        <v>2.8561900000000001E-2</v>
      </c>
      <c r="F6">
        <v>64.174700000000001</v>
      </c>
      <c r="G6">
        <v>1.86628E-2</v>
      </c>
      <c r="H6">
        <v>0</v>
      </c>
      <c r="I6">
        <v>0</v>
      </c>
      <c r="J6">
        <v>0</v>
      </c>
      <c r="K6">
        <v>0</v>
      </c>
      <c r="L6">
        <v>0</v>
      </c>
      <c r="M6">
        <v>4.1402380000000001</v>
      </c>
      <c r="N6">
        <v>111397.2</v>
      </c>
      <c r="O6">
        <v>26906</v>
      </c>
      <c r="P6">
        <v>768.48739999999998</v>
      </c>
      <c r="Q6">
        <v>768.48739999999998</v>
      </c>
    </row>
    <row r="7" spans="1:17" hidden="1">
      <c r="A7" t="s">
        <v>34</v>
      </c>
      <c r="B7" s="93">
        <v>40374</v>
      </c>
      <c r="C7">
        <v>6</v>
      </c>
      <c r="D7">
        <v>2.4859900000000001E-2</v>
      </c>
      <c r="E7">
        <v>2.4859900000000001E-2</v>
      </c>
      <c r="F7">
        <v>64.328000000000003</v>
      </c>
      <c r="G7">
        <v>1.8624399999999999E-2</v>
      </c>
      <c r="H7">
        <v>0</v>
      </c>
      <c r="I7">
        <v>0</v>
      </c>
      <c r="J7">
        <v>0</v>
      </c>
      <c r="K7">
        <v>0</v>
      </c>
      <c r="L7">
        <v>0</v>
      </c>
      <c r="M7">
        <v>4.1402380000000001</v>
      </c>
      <c r="N7">
        <v>111397.2</v>
      </c>
      <c r="O7">
        <v>26906</v>
      </c>
      <c r="P7">
        <v>668.87950000000001</v>
      </c>
      <c r="Q7">
        <v>668.87950000000001</v>
      </c>
    </row>
    <row r="8" spans="1:17" hidden="1">
      <c r="A8" t="s">
        <v>34</v>
      </c>
      <c r="B8" s="93">
        <v>40374</v>
      </c>
      <c r="C8">
        <v>7</v>
      </c>
      <c r="D8">
        <v>2.75106E-2</v>
      </c>
      <c r="E8">
        <v>2.75106E-2</v>
      </c>
      <c r="F8">
        <v>67.649000000000001</v>
      </c>
      <c r="G8">
        <v>1.85436E-2</v>
      </c>
      <c r="H8">
        <v>0</v>
      </c>
      <c r="I8">
        <v>0</v>
      </c>
      <c r="J8">
        <v>0</v>
      </c>
      <c r="K8">
        <v>0</v>
      </c>
      <c r="L8">
        <v>0</v>
      </c>
      <c r="M8">
        <v>4.1402380000000001</v>
      </c>
      <c r="N8">
        <v>111397.2</v>
      </c>
      <c r="O8">
        <v>26906</v>
      </c>
      <c r="P8">
        <v>740.19970000000001</v>
      </c>
      <c r="Q8">
        <v>740.19970000000001</v>
      </c>
    </row>
    <row r="9" spans="1:17" hidden="1">
      <c r="A9" t="s">
        <v>34</v>
      </c>
      <c r="B9" s="93">
        <v>40374</v>
      </c>
      <c r="C9">
        <v>8</v>
      </c>
      <c r="D9">
        <v>4.23119E-2</v>
      </c>
      <c r="E9">
        <v>4.23119E-2</v>
      </c>
      <c r="F9">
        <v>72.707099999999997</v>
      </c>
      <c r="G9">
        <v>1.8754400000000001E-2</v>
      </c>
      <c r="H9">
        <v>0</v>
      </c>
      <c r="I9">
        <v>0</v>
      </c>
      <c r="J9">
        <v>0</v>
      </c>
      <c r="K9">
        <v>0</v>
      </c>
      <c r="L9">
        <v>0</v>
      </c>
      <c r="M9">
        <v>4.1402380000000001</v>
      </c>
      <c r="N9">
        <v>111397.2</v>
      </c>
      <c r="O9">
        <v>26906</v>
      </c>
      <c r="P9">
        <v>1138.4449999999999</v>
      </c>
      <c r="Q9">
        <v>1138.4449999999999</v>
      </c>
    </row>
    <row r="10" spans="1:17" hidden="1">
      <c r="A10" t="s">
        <v>34</v>
      </c>
      <c r="B10" s="93">
        <v>40374</v>
      </c>
      <c r="C10">
        <v>9</v>
      </c>
      <c r="D10">
        <v>0.118113</v>
      </c>
      <c r="E10">
        <v>0.118113</v>
      </c>
      <c r="F10">
        <v>79.149100000000004</v>
      </c>
      <c r="G10">
        <v>1.90478E-2</v>
      </c>
      <c r="H10">
        <v>0</v>
      </c>
      <c r="I10">
        <v>0</v>
      </c>
      <c r="J10">
        <v>0</v>
      </c>
      <c r="K10">
        <v>0</v>
      </c>
      <c r="L10">
        <v>0</v>
      </c>
      <c r="M10">
        <v>4.1402380000000001</v>
      </c>
      <c r="N10">
        <v>111397.2</v>
      </c>
      <c r="O10">
        <v>26906</v>
      </c>
      <c r="P10">
        <v>3177.9479999999999</v>
      </c>
      <c r="Q10">
        <v>3177.9479999999999</v>
      </c>
    </row>
    <row r="11" spans="1:17" hidden="1">
      <c r="A11" t="s">
        <v>34</v>
      </c>
      <c r="B11" s="93">
        <v>40374</v>
      </c>
      <c r="C11">
        <v>10</v>
      </c>
      <c r="D11">
        <v>0.1641214</v>
      </c>
      <c r="E11">
        <v>0.1641214</v>
      </c>
      <c r="F11">
        <v>80.655100000000004</v>
      </c>
      <c r="G11">
        <v>1.8825100000000001E-2</v>
      </c>
      <c r="H11">
        <v>0</v>
      </c>
      <c r="I11">
        <v>0</v>
      </c>
      <c r="J11">
        <v>0</v>
      </c>
      <c r="K11">
        <v>0</v>
      </c>
      <c r="L11">
        <v>0</v>
      </c>
      <c r="M11">
        <v>4.1402380000000001</v>
      </c>
      <c r="N11">
        <v>111397.2</v>
      </c>
      <c r="O11">
        <v>26906</v>
      </c>
      <c r="P11">
        <v>4415.8509999999997</v>
      </c>
      <c r="Q11">
        <v>4415.8509999999997</v>
      </c>
    </row>
    <row r="12" spans="1:17" hidden="1">
      <c r="A12" t="s">
        <v>34</v>
      </c>
      <c r="B12" s="93">
        <v>40374</v>
      </c>
      <c r="C12">
        <v>11</v>
      </c>
      <c r="D12">
        <v>0.23436280000000001</v>
      </c>
      <c r="E12">
        <v>0.23436280000000001</v>
      </c>
      <c r="F12">
        <v>82.544399999999996</v>
      </c>
      <c r="G12">
        <v>1.87545E-2</v>
      </c>
      <c r="H12">
        <v>0</v>
      </c>
      <c r="I12">
        <v>0</v>
      </c>
      <c r="J12">
        <v>0</v>
      </c>
      <c r="K12">
        <v>0</v>
      </c>
      <c r="L12">
        <v>0</v>
      </c>
      <c r="M12">
        <v>4.1402380000000001</v>
      </c>
      <c r="N12">
        <v>111397.2</v>
      </c>
      <c r="O12">
        <v>26906</v>
      </c>
      <c r="P12">
        <v>6305.7659999999996</v>
      </c>
      <c r="Q12">
        <v>6305.7659999999996</v>
      </c>
    </row>
    <row r="13" spans="1:17" hidden="1">
      <c r="A13" t="s">
        <v>34</v>
      </c>
      <c r="B13" s="93">
        <v>40374</v>
      </c>
      <c r="C13">
        <v>12</v>
      </c>
      <c r="D13">
        <v>0.31833479999999997</v>
      </c>
      <c r="E13">
        <v>0.31833479999999997</v>
      </c>
      <c r="F13">
        <v>84.208600000000004</v>
      </c>
      <c r="G13">
        <v>1.8722599999999999E-2</v>
      </c>
      <c r="H13">
        <v>0</v>
      </c>
      <c r="I13">
        <v>0</v>
      </c>
      <c r="J13">
        <v>0</v>
      </c>
      <c r="K13">
        <v>0</v>
      </c>
      <c r="L13">
        <v>0</v>
      </c>
      <c r="M13">
        <v>4.1402380000000001</v>
      </c>
      <c r="N13">
        <v>111397.2</v>
      </c>
      <c r="O13">
        <v>26906</v>
      </c>
      <c r="P13">
        <v>8565.1170000000002</v>
      </c>
      <c r="Q13">
        <v>8565.1170000000002</v>
      </c>
    </row>
    <row r="14" spans="1:17" hidden="1">
      <c r="A14" t="s">
        <v>34</v>
      </c>
      <c r="B14" s="93">
        <v>40374</v>
      </c>
      <c r="C14">
        <v>13</v>
      </c>
      <c r="D14">
        <v>0.4907358</v>
      </c>
      <c r="E14">
        <v>0.4907358</v>
      </c>
      <c r="F14">
        <v>89.259200000000007</v>
      </c>
      <c r="G14">
        <v>1.87371E-2</v>
      </c>
      <c r="H14">
        <v>0</v>
      </c>
      <c r="I14">
        <v>0</v>
      </c>
      <c r="J14">
        <v>0</v>
      </c>
      <c r="K14">
        <v>0</v>
      </c>
      <c r="L14">
        <v>0</v>
      </c>
      <c r="M14">
        <v>4.1402380000000001</v>
      </c>
      <c r="N14">
        <v>111397.2</v>
      </c>
      <c r="O14">
        <v>26906</v>
      </c>
      <c r="P14">
        <v>13203.74</v>
      </c>
      <c r="Q14">
        <v>13203.74</v>
      </c>
    </row>
    <row r="15" spans="1:17" hidden="1">
      <c r="A15" t="s">
        <v>34</v>
      </c>
      <c r="B15" s="93">
        <v>40374</v>
      </c>
      <c r="C15">
        <v>14</v>
      </c>
      <c r="D15">
        <v>0.67073740000000004</v>
      </c>
      <c r="E15">
        <v>0.31369390000000003</v>
      </c>
      <c r="F15">
        <v>87.469099999999997</v>
      </c>
      <c r="G15">
        <v>1.8919499999999999E-2</v>
      </c>
      <c r="H15">
        <v>0.33279720000000002</v>
      </c>
      <c r="I15">
        <v>0.34712219999999999</v>
      </c>
      <c r="J15">
        <v>0.35704360000000002</v>
      </c>
      <c r="K15">
        <v>0.36696499999999999</v>
      </c>
      <c r="L15">
        <v>0.38129000000000002</v>
      </c>
      <c r="M15">
        <v>4.1402380000000001</v>
      </c>
      <c r="N15">
        <v>111397.2</v>
      </c>
      <c r="O15">
        <v>26906</v>
      </c>
      <c r="P15">
        <v>18046.86</v>
      </c>
      <c r="Q15">
        <v>8440.2459999999992</v>
      </c>
    </row>
    <row r="16" spans="1:17" hidden="1">
      <c r="A16" t="s">
        <v>34</v>
      </c>
      <c r="B16" s="93">
        <v>40374</v>
      </c>
      <c r="C16">
        <v>15</v>
      </c>
      <c r="D16">
        <v>0.76914910000000003</v>
      </c>
      <c r="E16">
        <v>0.34849540000000001</v>
      </c>
      <c r="F16">
        <v>87.182400000000001</v>
      </c>
      <c r="G16">
        <v>1.89228E-2</v>
      </c>
      <c r="H16">
        <v>0.39640310000000001</v>
      </c>
      <c r="I16">
        <v>0.4107305</v>
      </c>
      <c r="J16">
        <v>0.42065370000000002</v>
      </c>
      <c r="K16">
        <v>0.43057679999999998</v>
      </c>
      <c r="L16">
        <v>0.44490420000000003</v>
      </c>
      <c r="M16">
        <v>4.1402380000000001</v>
      </c>
      <c r="N16">
        <v>111397.2</v>
      </c>
      <c r="O16">
        <v>26906</v>
      </c>
      <c r="P16">
        <v>20694.72</v>
      </c>
      <c r="Q16">
        <v>9376.6170000000002</v>
      </c>
    </row>
    <row r="17" spans="1:17" hidden="1">
      <c r="A17" t="s">
        <v>34</v>
      </c>
      <c r="B17" s="93">
        <v>40374</v>
      </c>
      <c r="C17">
        <v>16</v>
      </c>
      <c r="D17">
        <v>0.86231310000000005</v>
      </c>
      <c r="E17">
        <v>0.393874</v>
      </c>
      <c r="F17">
        <v>85.836200000000005</v>
      </c>
      <c r="G17">
        <v>1.8962400000000001E-2</v>
      </c>
      <c r="H17">
        <v>0.44413780000000003</v>
      </c>
      <c r="I17">
        <v>0.45849519999999999</v>
      </c>
      <c r="J17">
        <v>0.4684391</v>
      </c>
      <c r="K17">
        <v>0.478383</v>
      </c>
      <c r="L17">
        <v>0.49274040000000002</v>
      </c>
      <c r="M17">
        <v>4.1402380000000001</v>
      </c>
      <c r="N17">
        <v>111397.2</v>
      </c>
      <c r="O17">
        <v>26906</v>
      </c>
      <c r="P17">
        <v>23201.39</v>
      </c>
      <c r="Q17">
        <v>10597.57</v>
      </c>
    </row>
    <row r="18" spans="1:17" hidden="1">
      <c r="A18" t="s">
        <v>34</v>
      </c>
      <c r="B18" s="93">
        <v>40374</v>
      </c>
      <c r="C18">
        <v>17</v>
      </c>
      <c r="D18">
        <v>0.90552509999999997</v>
      </c>
      <c r="E18">
        <v>0.43021290000000001</v>
      </c>
      <c r="F18">
        <v>79.540800000000004</v>
      </c>
      <c r="G18">
        <v>1.8962300000000001E-2</v>
      </c>
      <c r="H18">
        <v>0.451011</v>
      </c>
      <c r="I18">
        <v>0.46536840000000002</v>
      </c>
      <c r="J18">
        <v>0.47531220000000002</v>
      </c>
      <c r="K18">
        <v>0.48525600000000002</v>
      </c>
      <c r="L18">
        <v>0.49961339999999999</v>
      </c>
      <c r="M18">
        <v>4.1402380000000001</v>
      </c>
      <c r="N18">
        <v>111397.2</v>
      </c>
      <c r="O18">
        <v>26906</v>
      </c>
      <c r="P18">
        <v>24364.06</v>
      </c>
      <c r="Q18">
        <v>11575.31</v>
      </c>
    </row>
    <row r="19" spans="1:17" hidden="1">
      <c r="A19" t="s">
        <v>34</v>
      </c>
      <c r="B19" s="93">
        <v>40374</v>
      </c>
      <c r="C19">
        <v>18</v>
      </c>
      <c r="D19">
        <v>0.82865350000000004</v>
      </c>
      <c r="E19">
        <v>0.95718720000000002</v>
      </c>
      <c r="F19">
        <v>77.568100000000001</v>
      </c>
      <c r="G19">
        <v>1.9317600000000001E-2</v>
      </c>
      <c r="H19">
        <v>-0.15329010000000001</v>
      </c>
      <c r="I19">
        <v>-0.1386638</v>
      </c>
      <c r="J19">
        <v>-0.1285337</v>
      </c>
      <c r="K19">
        <v>-0.11840349999999999</v>
      </c>
      <c r="L19">
        <v>-0.1037772</v>
      </c>
      <c r="M19">
        <v>4.1402380000000001</v>
      </c>
      <c r="N19">
        <v>111397.2</v>
      </c>
      <c r="O19">
        <v>26906</v>
      </c>
      <c r="P19">
        <v>22295.75</v>
      </c>
      <c r="Q19">
        <v>25754.080000000002</v>
      </c>
    </row>
    <row r="20" spans="1:17" hidden="1">
      <c r="A20" t="s">
        <v>34</v>
      </c>
      <c r="B20" s="93">
        <v>40374</v>
      </c>
      <c r="C20">
        <v>19</v>
      </c>
      <c r="D20">
        <v>0.80315700000000001</v>
      </c>
      <c r="E20">
        <v>0.88228010000000001</v>
      </c>
      <c r="F20">
        <v>74.399000000000001</v>
      </c>
      <c r="G20">
        <v>1.8892200000000001E-2</v>
      </c>
      <c r="H20">
        <v>-0.10333440000000001</v>
      </c>
      <c r="I20">
        <v>-8.9030200000000004E-2</v>
      </c>
      <c r="J20">
        <v>-7.9123100000000002E-2</v>
      </c>
      <c r="K20">
        <v>-6.9216E-2</v>
      </c>
      <c r="L20">
        <v>-5.4911700000000001E-2</v>
      </c>
      <c r="M20">
        <v>4.1402380000000001</v>
      </c>
      <c r="N20">
        <v>111397.2</v>
      </c>
      <c r="O20">
        <v>26906</v>
      </c>
      <c r="P20">
        <v>21609.74</v>
      </c>
      <c r="Q20">
        <v>23738.63</v>
      </c>
    </row>
    <row r="21" spans="1:17" hidden="1">
      <c r="A21" t="s">
        <v>34</v>
      </c>
      <c r="B21" s="93">
        <v>40374</v>
      </c>
      <c r="C21">
        <v>20</v>
      </c>
      <c r="D21">
        <v>0.63409919999999997</v>
      </c>
      <c r="E21">
        <v>0.68407150000000005</v>
      </c>
      <c r="F21">
        <v>70.804000000000002</v>
      </c>
      <c r="G21">
        <v>1.8759499999999998E-2</v>
      </c>
      <c r="H21">
        <v>-7.4013599999999999E-2</v>
      </c>
      <c r="I21">
        <v>-5.9809800000000003E-2</v>
      </c>
      <c r="J21">
        <v>-4.9972299999999997E-2</v>
      </c>
      <c r="K21">
        <v>-4.0134799999999998E-2</v>
      </c>
      <c r="L21">
        <v>-2.5930999999999999E-2</v>
      </c>
      <c r="M21">
        <v>4.1402380000000001</v>
      </c>
      <c r="N21">
        <v>111397.2</v>
      </c>
      <c r="O21">
        <v>26906</v>
      </c>
      <c r="P21">
        <v>17061.07</v>
      </c>
      <c r="Q21">
        <v>18405.63</v>
      </c>
    </row>
    <row r="22" spans="1:17" hidden="1">
      <c r="A22" t="s">
        <v>34</v>
      </c>
      <c r="B22" s="93">
        <v>40374</v>
      </c>
      <c r="C22">
        <v>21</v>
      </c>
      <c r="D22">
        <v>0.47272340000000002</v>
      </c>
      <c r="E22">
        <v>0.50397910000000001</v>
      </c>
      <c r="F22">
        <v>71.267300000000006</v>
      </c>
      <c r="G22">
        <v>1.8718200000000001E-2</v>
      </c>
      <c r="H22">
        <v>-5.5244000000000001E-2</v>
      </c>
      <c r="I22">
        <v>-4.1071499999999997E-2</v>
      </c>
      <c r="J22">
        <v>-3.1255699999999997E-2</v>
      </c>
      <c r="K22">
        <v>-2.1439900000000001E-2</v>
      </c>
      <c r="L22">
        <v>-7.2674000000000002E-3</v>
      </c>
      <c r="M22">
        <v>4.1402380000000001</v>
      </c>
      <c r="N22">
        <v>111397.2</v>
      </c>
      <c r="O22">
        <v>26906</v>
      </c>
      <c r="P22">
        <v>12719.1</v>
      </c>
      <c r="Q22">
        <v>13560.06</v>
      </c>
    </row>
    <row r="23" spans="1:17" hidden="1">
      <c r="A23" t="s">
        <v>34</v>
      </c>
      <c r="B23" s="93">
        <v>40374</v>
      </c>
      <c r="C23">
        <v>22</v>
      </c>
      <c r="D23">
        <v>0.34299770000000002</v>
      </c>
      <c r="E23">
        <v>0.36201179999999999</v>
      </c>
      <c r="F23">
        <v>71.0227</v>
      </c>
      <c r="G23">
        <v>1.8695400000000001E-2</v>
      </c>
      <c r="H23">
        <v>-4.2973299999999999E-2</v>
      </c>
      <c r="I23">
        <v>-2.8818099999999999E-2</v>
      </c>
      <c r="J23">
        <v>-1.9014199999999998E-2</v>
      </c>
      <c r="K23">
        <v>-9.2102999999999994E-3</v>
      </c>
      <c r="L23">
        <v>4.9449000000000003E-3</v>
      </c>
      <c r="M23">
        <v>4.1402380000000001</v>
      </c>
      <c r="N23">
        <v>111397.2</v>
      </c>
      <c r="O23">
        <v>26906</v>
      </c>
      <c r="P23">
        <v>9228.6949999999997</v>
      </c>
      <c r="Q23">
        <v>9740.2900000000009</v>
      </c>
    </row>
    <row r="24" spans="1:17" hidden="1">
      <c r="A24" t="s">
        <v>34</v>
      </c>
      <c r="B24" s="93">
        <v>40374</v>
      </c>
      <c r="C24">
        <v>23</v>
      </c>
      <c r="D24">
        <v>0.24513599999999999</v>
      </c>
      <c r="E24">
        <v>0.2557373</v>
      </c>
      <c r="F24">
        <v>70.4803</v>
      </c>
      <c r="G24">
        <v>1.86927E-2</v>
      </c>
      <c r="H24">
        <v>-3.4556999999999997E-2</v>
      </c>
      <c r="I24">
        <v>-2.04038E-2</v>
      </c>
      <c r="J24">
        <v>-1.0601299999999999E-2</v>
      </c>
      <c r="K24">
        <v>-7.9880000000000001E-4</v>
      </c>
      <c r="L24">
        <v>1.3354400000000001E-2</v>
      </c>
      <c r="M24">
        <v>4.1402380000000001</v>
      </c>
      <c r="N24">
        <v>111397.2</v>
      </c>
      <c r="O24">
        <v>26906</v>
      </c>
      <c r="P24">
        <v>6595.6289999999999</v>
      </c>
      <c r="Q24">
        <v>6880.8680000000004</v>
      </c>
    </row>
    <row r="25" spans="1:17" hidden="1">
      <c r="A25" t="s">
        <v>34</v>
      </c>
      <c r="B25" s="93">
        <v>40374</v>
      </c>
      <c r="C25">
        <v>24</v>
      </c>
      <c r="D25">
        <v>0.15497949999999999</v>
      </c>
      <c r="E25">
        <v>0.1552935</v>
      </c>
      <c r="F25">
        <v>68.307000000000002</v>
      </c>
      <c r="G25">
        <v>1.8693000000000001E-2</v>
      </c>
      <c r="H25">
        <v>-2.427E-2</v>
      </c>
      <c r="I25">
        <v>-1.01166E-2</v>
      </c>
      <c r="J25">
        <v>-3.1389999999999999E-4</v>
      </c>
      <c r="K25">
        <v>9.4886999999999992E-3</v>
      </c>
      <c r="L25">
        <v>2.3642199999999999E-2</v>
      </c>
      <c r="M25">
        <v>4.1402380000000001</v>
      </c>
      <c r="N25">
        <v>111397.2</v>
      </c>
      <c r="O25">
        <v>26906</v>
      </c>
      <c r="P25">
        <v>4169.8789999999999</v>
      </c>
      <c r="Q25">
        <v>4178.326</v>
      </c>
    </row>
    <row r="26" spans="1:17" hidden="1">
      <c r="A26" t="s">
        <v>34</v>
      </c>
      <c r="B26" s="93">
        <v>40375</v>
      </c>
      <c r="C26">
        <v>1</v>
      </c>
      <c r="D26">
        <v>0.1019707</v>
      </c>
      <c r="E26">
        <v>0.1019707</v>
      </c>
      <c r="F26">
        <v>69.498900000000006</v>
      </c>
      <c r="G26">
        <v>1.8812300000000001E-2</v>
      </c>
      <c r="H26">
        <v>0</v>
      </c>
      <c r="I26">
        <v>0</v>
      </c>
      <c r="J26">
        <v>0</v>
      </c>
      <c r="K26">
        <v>0</v>
      </c>
      <c r="L26">
        <v>0</v>
      </c>
      <c r="M26">
        <v>4.1409510000000003</v>
      </c>
      <c r="N26">
        <v>110952.6</v>
      </c>
      <c r="O26">
        <v>26794</v>
      </c>
      <c r="P26">
        <v>2732.2020000000002</v>
      </c>
      <c r="Q26">
        <v>2732.2020000000002</v>
      </c>
    </row>
    <row r="27" spans="1:17" hidden="1">
      <c r="A27" t="s">
        <v>34</v>
      </c>
      <c r="B27" s="93">
        <v>40375</v>
      </c>
      <c r="C27">
        <v>2</v>
      </c>
      <c r="D27">
        <v>6.9830600000000007E-2</v>
      </c>
      <c r="E27">
        <v>6.9830600000000007E-2</v>
      </c>
      <c r="F27">
        <v>69.202100000000002</v>
      </c>
      <c r="G27">
        <v>1.8774300000000001E-2</v>
      </c>
      <c r="H27">
        <v>0</v>
      </c>
      <c r="I27">
        <v>0</v>
      </c>
      <c r="J27">
        <v>0</v>
      </c>
      <c r="K27">
        <v>0</v>
      </c>
      <c r="L27">
        <v>0</v>
      </c>
      <c r="M27">
        <v>4.1409510000000003</v>
      </c>
      <c r="N27">
        <v>110952.6</v>
      </c>
      <c r="O27">
        <v>26794</v>
      </c>
      <c r="P27">
        <v>1871.0409999999999</v>
      </c>
      <c r="Q27">
        <v>1871.0409999999999</v>
      </c>
    </row>
    <row r="28" spans="1:17" hidden="1">
      <c r="A28" t="s">
        <v>34</v>
      </c>
      <c r="B28" s="93">
        <v>40375</v>
      </c>
      <c r="C28">
        <v>3</v>
      </c>
      <c r="D28">
        <v>5.3064199999999999E-2</v>
      </c>
      <c r="E28">
        <v>5.3064199999999999E-2</v>
      </c>
      <c r="F28">
        <v>69.169700000000006</v>
      </c>
      <c r="G28">
        <v>1.8741000000000001E-2</v>
      </c>
      <c r="H28">
        <v>0</v>
      </c>
      <c r="I28">
        <v>0</v>
      </c>
      <c r="J28">
        <v>0</v>
      </c>
      <c r="K28">
        <v>0</v>
      </c>
      <c r="L28">
        <v>0</v>
      </c>
      <c r="M28">
        <v>4.1409510000000003</v>
      </c>
      <c r="N28">
        <v>110952.6</v>
      </c>
      <c r="O28">
        <v>26794</v>
      </c>
      <c r="P28">
        <v>1421.8019999999999</v>
      </c>
      <c r="Q28">
        <v>1421.8019999999999</v>
      </c>
    </row>
    <row r="29" spans="1:17" hidden="1">
      <c r="A29" t="s">
        <v>34</v>
      </c>
      <c r="B29" s="93">
        <v>40375</v>
      </c>
      <c r="C29">
        <v>4</v>
      </c>
      <c r="D29">
        <v>4.0308700000000003E-2</v>
      </c>
      <c r="E29">
        <v>4.0308700000000003E-2</v>
      </c>
      <c r="F29">
        <v>67.772999999999996</v>
      </c>
      <c r="G29">
        <v>1.86891E-2</v>
      </c>
      <c r="H29">
        <v>0</v>
      </c>
      <c r="I29">
        <v>0</v>
      </c>
      <c r="J29">
        <v>0</v>
      </c>
      <c r="K29">
        <v>0</v>
      </c>
      <c r="L29">
        <v>0</v>
      </c>
      <c r="M29">
        <v>4.1409510000000003</v>
      </c>
      <c r="N29">
        <v>110952.6</v>
      </c>
      <c r="O29">
        <v>26794</v>
      </c>
      <c r="P29">
        <v>1080.0309999999999</v>
      </c>
      <c r="Q29">
        <v>1080.0309999999999</v>
      </c>
    </row>
    <row r="30" spans="1:17" hidden="1">
      <c r="A30" t="s">
        <v>34</v>
      </c>
      <c r="B30" s="93">
        <v>40375</v>
      </c>
      <c r="C30">
        <v>5</v>
      </c>
      <c r="D30">
        <v>3.2586900000000002E-2</v>
      </c>
      <c r="E30">
        <v>3.2586900000000002E-2</v>
      </c>
      <c r="F30">
        <v>66.959299999999999</v>
      </c>
      <c r="G30">
        <v>1.8629900000000001E-2</v>
      </c>
      <c r="H30">
        <v>0</v>
      </c>
      <c r="I30">
        <v>0</v>
      </c>
      <c r="J30">
        <v>0</v>
      </c>
      <c r="K30">
        <v>0</v>
      </c>
      <c r="L30">
        <v>0</v>
      </c>
      <c r="M30">
        <v>4.1409510000000003</v>
      </c>
      <c r="N30">
        <v>110952.6</v>
      </c>
      <c r="O30">
        <v>26794</v>
      </c>
      <c r="P30">
        <v>873.13440000000003</v>
      </c>
      <c r="Q30">
        <v>873.13440000000003</v>
      </c>
    </row>
    <row r="31" spans="1:17" hidden="1">
      <c r="A31" t="s">
        <v>34</v>
      </c>
      <c r="B31" s="93">
        <v>40375</v>
      </c>
      <c r="C31">
        <v>6</v>
      </c>
      <c r="D31">
        <v>3.7766099999999997E-2</v>
      </c>
      <c r="E31">
        <v>3.7766099999999997E-2</v>
      </c>
      <c r="F31">
        <v>65.983800000000002</v>
      </c>
      <c r="G31">
        <v>1.8663699999999998E-2</v>
      </c>
      <c r="H31">
        <v>0</v>
      </c>
      <c r="I31">
        <v>0</v>
      </c>
      <c r="J31">
        <v>0</v>
      </c>
      <c r="K31">
        <v>0</v>
      </c>
      <c r="L31">
        <v>0</v>
      </c>
      <c r="M31">
        <v>4.1409510000000003</v>
      </c>
      <c r="N31">
        <v>110952.6</v>
      </c>
      <c r="O31">
        <v>26794</v>
      </c>
      <c r="P31">
        <v>1011.904</v>
      </c>
      <c r="Q31">
        <v>1011.904</v>
      </c>
    </row>
    <row r="32" spans="1:17" hidden="1">
      <c r="A32" t="s">
        <v>34</v>
      </c>
      <c r="B32" s="93">
        <v>40375</v>
      </c>
      <c r="C32">
        <v>7</v>
      </c>
      <c r="D32">
        <v>4.8468299999999999E-2</v>
      </c>
      <c r="E32">
        <v>4.8468299999999999E-2</v>
      </c>
      <c r="F32">
        <v>69.929900000000004</v>
      </c>
      <c r="G32">
        <v>1.8821899999999999E-2</v>
      </c>
      <c r="H32">
        <v>0</v>
      </c>
      <c r="I32">
        <v>0</v>
      </c>
      <c r="J32">
        <v>0</v>
      </c>
      <c r="K32">
        <v>0</v>
      </c>
      <c r="L32">
        <v>0</v>
      </c>
      <c r="M32">
        <v>4.1409510000000003</v>
      </c>
      <c r="N32">
        <v>110952.6</v>
      </c>
      <c r="O32">
        <v>26794</v>
      </c>
      <c r="P32">
        <v>1298.6590000000001</v>
      </c>
      <c r="Q32">
        <v>1298.6590000000001</v>
      </c>
    </row>
    <row r="33" spans="1:17" hidden="1">
      <c r="A33" t="s">
        <v>34</v>
      </c>
      <c r="B33" s="93">
        <v>40375</v>
      </c>
      <c r="C33">
        <v>8</v>
      </c>
      <c r="D33">
        <v>6.4058699999999996E-2</v>
      </c>
      <c r="E33">
        <v>6.4058699999999996E-2</v>
      </c>
      <c r="F33">
        <v>74.517399999999995</v>
      </c>
      <c r="G33">
        <v>1.95187E-2</v>
      </c>
      <c r="H33">
        <v>0</v>
      </c>
      <c r="I33">
        <v>0</v>
      </c>
      <c r="J33">
        <v>0</v>
      </c>
      <c r="K33">
        <v>0</v>
      </c>
      <c r="L33">
        <v>0</v>
      </c>
      <c r="M33">
        <v>4.1409510000000003</v>
      </c>
      <c r="N33">
        <v>110952.6</v>
      </c>
      <c r="O33">
        <v>26794</v>
      </c>
      <c r="P33">
        <v>1716.3889999999999</v>
      </c>
      <c r="Q33">
        <v>1716.3889999999999</v>
      </c>
    </row>
    <row r="34" spans="1:17" hidden="1">
      <c r="A34" t="s">
        <v>34</v>
      </c>
      <c r="B34" s="93">
        <v>40375</v>
      </c>
      <c r="C34">
        <v>9</v>
      </c>
      <c r="D34">
        <v>0.1578116</v>
      </c>
      <c r="E34">
        <v>0.1578116</v>
      </c>
      <c r="F34">
        <v>80.960999999999999</v>
      </c>
      <c r="G34">
        <v>2.0476100000000001E-2</v>
      </c>
      <c r="H34">
        <v>0</v>
      </c>
      <c r="I34">
        <v>0</v>
      </c>
      <c r="J34">
        <v>0</v>
      </c>
      <c r="K34">
        <v>0</v>
      </c>
      <c r="L34">
        <v>0</v>
      </c>
      <c r="M34">
        <v>4.1409510000000003</v>
      </c>
      <c r="N34">
        <v>110952.6</v>
      </c>
      <c r="O34">
        <v>26794</v>
      </c>
      <c r="P34">
        <v>4228.4049999999997</v>
      </c>
      <c r="Q34">
        <v>4228.4049999999997</v>
      </c>
    </row>
    <row r="35" spans="1:17" hidden="1">
      <c r="A35" t="s">
        <v>34</v>
      </c>
      <c r="B35" s="93">
        <v>40375</v>
      </c>
      <c r="C35">
        <v>10</v>
      </c>
      <c r="D35">
        <v>0.23691799999999999</v>
      </c>
      <c r="E35">
        <v>0.23691799999999999</v>
      </c>
      <c r="F35">
        <v>84.782399999999996</v>
      </c>
      <c r="G35">
        <v>1.9424799999999999E-2</v>
      </c>
      <c r="H35">
        <v>0</v>
      </c>
      <c r="I35">
        <v>0</v>
      </c>
      <c r="J35">
        <v>0</v>
      </c>
      <c r="K35">
        <v>0</v>
      </c>
      <c r="L35">
        <v>0</v>
      </c>
      <c r="M35">
        <v>4.1409510000000003</v>
      </c>
      <c r="N35">
        <v>110952.6</v>
      </c>
      <c r="O35">
        <v>26794</v>
      </c>
      <c r="P35">
        <v>6347.9809999999998</v>
      </c>
      <c r="Q35">
        <v>6347.9809999999998</v>
      </c>
    </row>
    <row r="36" spans="1:17" hidden="1">
      <c r="A36" t="s">
        <v>34</v>
      </c>
      <c r="B36" s="93">
        <v>40375</v>
      </c>
      <c r="C36">
        <v>11</v>
      </c>
      <c r="D36">
        <v>0.35317159999999997</v>
      </c>
      <c r="E36">
        <v>0.35317159999999997</v>
      </c>
      <c r="F36">
        <v>87.685500000000005</v>
      </c>
      <c r="G36">
        <v>1.9162200000000001E-2</v>
      </c>
      <c r="H36">
        <v>0</v>
      </c>
      <c r="I36">
        <v>0</v>
      </c>
      <c r="J36">
        <v>0</v>
      </c>
      <c r="K36">
        <v>0</v>
      </c>
      <c r="L36">
        <v>0</v>
      </c>
      <c r="M36">
        <v>4.1409510000000003</v>
      </c>
      <c r="N36">
        <v>110952.6</v>
      </c>
      <c r="O36">
        <v>26794</v>
      </c>
      <c r="P36">
        <v>9462.8790000000008</v>
      </c>
      <c r="Q36">
        <v>9462.8790000000008</v>
      </c>
    </row>
    <row r="37" spans="1:17" hidden="1">
      <c r="A37" t="s">
        <v>34</v>
      </c>
      <c r="B37" s="93">
        <v>40375</v>
      </c>
      <c r="C37">
        <v>12</v>
      </c>
      <c r="D37">
        <v>0.51194130000000004</v>
      </c>
      <c r="E37">
        <v>0.51194130000000004</v>
      </c>
      <c r="F37">
        <v>92.393299999999996</v>
      </c>
      <c r="G37">
        <v>1.9140500000000001E-2</v>
      </c>
      <c r="H37">
        <v>0</v>
      </c>
      <c r="I37">
        <v>0</v>
      </c>
      <c r="J37">
        <v>0</v>
      </c>
      <c r="K37">
        <v>0</v>
      </c>
      <c r="L37">
        <v>0</v>
      </c>
      <c r="M37">
        <v>4.1409510000000003</v>
      </c>
      <c r="N37">
        <v>110952.6</v>
      </c>
      <c r="O37">
        <v>26794</v>
      </c>
      <c r="P37">
        <v>13716.96</v>
      </c>
      <c r="Q37">
        <v>13716.96</v>
      </c>
    </row>
    <row r="38" spans="1:17" hidden="1">
      <c r="A38" t="s">
        <v>34</v>
      </c>
      <c r="B38" s="93">
        <v>40375</v>
      </c>
      <c r="C38">
        <v>13</v>
      </c>
      <c r="D38">
        <v>0.71343540000000005</v>
      </c>
      <c r="E38">
        <v>0.71343540000000005</v>
      </c>
      <c r="F38">
        <v>93.268500000000003</v>
      </c>
      <c r="G38">
        <v>1.9138200000000001E-2</v>
      </c>
      <c r="H38">
        <v>0</v>
      </c>
      <c r="I38">
        <v>0</v>
      </c>
      <c r="J38">
        <v>0</v>
      </c>
      <c r="K38">
        <v>0</v>
      </c>
      <c r="L38">
        <v>0</v>
      </c>
      <c r="M38">
        <v>4.1409510000000003</v>
      </c>
      <c r="N38">
        <v>110952.6</v>
      </c>
      <c r="O38">
        <v>26794</v>
      </c>
      <c r="P38">
        <v>19115.79</v>
      </c>
      <c r="Q38">
        <v>19115.79</v>
      </c>
    </row>
    <row r="39" spans="1:17" hidden="1">
      <c r="A39" t="s">
        <v>34</v>
      </c>
      <c r="B39" s="93">
        <v>40375</v>
      </c>
      <c r="C39">
        <v>14</v>
      </c>
      <c r="D39">
        <v>0.94728420000000002</v>
      </c>
      <c r="E39">
        <v>0.4587543</v>
      </c>
      <c r="F39">
        <v>92.487099999999998</v>
      </c>
      <c r="G39">
        <v>1.95579E-2</v>
      </c>
      <c r="H39">
        <v>0.46346540000000003</v>
      </c>
      <c r="I39">
        <v>0.47827370000000002</v>
      </c>
      <c r="J39">
        <v>0.48852980000000001</v>
      </c>
      <c r="K39">
        <v>0.49878600000000001</v>
      </c>
      <c r="L39">
        <v>0.51359429999999995</v>
      </c>
      <c r="M39">
        <v>4.1409510000000003</v>
      </c>
      <c r="N39">
        <v>110952.6</v>
      </c>
      <c r="O39">
        <v>26794</v>
      </c>
      <c r="P39">
        <v>25381.53</v>
      </c>
      <c r="Q39">
        <v>12291.86</v>
      </c>
    </row>
    <row r="40" spans="1:17" hidden="1">
      <c r="A40" t="s">
        <v>34</v>
      </c>
      <c r="B40" s="93">
        <v>40375</v>
      </c>
      <c r="C40">
        <v>15</v>
      </c>
      <c r="D40">
        <v>1.0942940000000001</v>
      </c>
      <c r="E40">
        <v>0.51601830000000004</v>
      </c>
      <c r="F40">
        <v>90.257099999999994</v>
      </c>
      <c r="G40">
        <v>1.9437400000000001E-2</v>
      </c>
      <c r="H40">
        <v>0.55336589999999997</v>
      </c>
      <c r="I40">
        <v>0.56808289999999995</v>
      </c>
      <c r="J40">
        <v>0.57827589999999995</v>
      </c>
      <c r="K40">
        <v>0.58846880000000001</v>
      </c>
      <c r="L40">
        <v>0.60318579999999999</v>
      </c>
      <c r="M40">
        <v>4.1409510000000003</v>
      </c>
      <c r="N40">
        <v>110952.6</v>
      </c>
      <c r="O40">
        <v>26794</v>
      </c>
      <c r="P40">
        <v>29320.52</v>
      </c>
      <c r="Q40">
        <v>13826.2</v>
      </c>
    </row>
    <row r="41" spans="1:17" hidden="1">
      <c r="A41" t="s">
        <v>34</v>
      </c>
      <c r="B41" s="93">
        <v>40375</v>
      </c>
      <c r="C41">
        <v>16</v>
      </c>
      <c r="D41">
        <v>1.1801839999999999</v>
      </c>
      <c r="E41">
        <v>0.55385099999999998</v>
      </c>
      <c r="F41">
        <v>87.863</v>
      </c>
      <c r="G41">
        <v>1.9488399999999999E-2</v>
      </c>
      <c r="H41">
        <v>0.60135810000000001</v>
      </c>
      <c r="I41">
        <v>0.61611380000000004</v>
      </c>
      <c r="J41">
        <v>0.62633349999999999</v>
      </c>
      <c r="K41">
        <v>0.63655320000000004</v>
      </c>
      <c r="L41">
        <v>0.65130880000000002</v>
      </c>
      <c r="M41">
        <v>4.1409510000000003</v>
      </c>
      <c r="N41">
        <v>110952.6</v>
      </c>
      <c r="O41">
        <v>26794</v>
      </c>
      <c r="P41">
        <v>31621.86</v>
      </c>
      <c r="Q41">
        <v>14839.88</v>
      </c>
    </row>
    <row r="42" spans="1:17" hidden="1">
      <c r="A42" t="s">
        <v>34</v>
      </c>
      <c r="B42" s="93">
        <v>40375</v>
      </c>
      <c r="C42">
        <v>17</v>
      </c>
      <c r="D42">
        <v>1.2328349999999999</v>
      </c>
      <c r="E42">
        <v>0.59667400000000004</v>
      </c>
      <c r="F42">
        <v>82.988500000000002</v>
      </c>
      <c r="G42">
        <v>1.9471200000000001E-2</v>
      </c>
      <c r="H42">
        <v>0.61120750000000001</v>
      </c>
      <c r="I42">
        <v>0.62595020000000001</v>
      </c>
      <c r="J42">
        <v>0.63616090000000003</v>
      </c>
      <c r="K42">
        <v>0.64637169999999999</v>
      </c>
      <c r="L42">
        <v>0.66111430000000004</v>
      </c>
      <c r="M42">
        <v>4.1409510000000003</v>
      </c>
      <c r="N42">
        <v>110952.6</v>
      </c>
      <c r="O42">
        <v>26794</v>
      </c>
      <c r="P42">
        <v>33032.58</v>
      </c>
      <c r="Q42">
        <v>15987.28</v>
      </c>
    </row>
    <row r="43" spans="1:17" hidden="1">
      <c r="A43" t="s">
        <v>34</v>
      </c>
      <c r="B43" s="93">
        <v>40375</v>
      </c>
      <c r="C43">
        <v>18</v>
      </c>
      <c r="D43">
        <v>1.1508750000000001</v>
      </c>
      <c r="E43">
        <v>1.324376</v>
      </c>
      <c r="F43">
        <v>82.210700000000003</v>
      </c>
      <c r="G43">
        <v>2.03085E-2</v>
      </c>
      <c r="H43">
        <v>-0.19952739999999999</v>
      </c>
      <c r="I43">
        <v>-0.1841508</v>
      </c>
      <c r="J43">
        <v>-0.17350099999999999</v>
      </c>
      <c r="K43">
        <v>-0.1628512</v>
      </c>
      <c r="L43">
        <v>-0.14747460000000001</v>
      </c>
      <c r="M43">
        <v>4.1409510000000003</v>
      </c>
      <c r="N43">
        <v>110952.6</v>
      </c>
      <c r="O43">
        <v>26794</v>
      </c>
      <c r="P43">
        <v>30836.54</v>
      </c>
      <c r="Q43">
        <v>35485.33</v>
      </c>
    </row>
    <row r="44" spans="1:17" hidden="1">
      <c r="A44" t="s">
        <v>34</v>
      </c>
      <c r="B44" s="93">
        <v>40375</v>
      </c>
      <c r="C44">
        <v>19</v>
      </c>
      <c r="D44">
        <v>1.121629</v>
      </c>
      <c r="E44">
        <v>1.2289950000000001</v>
      </c>
      <c r="F44">
        <v>77.346199999999996</v>
      </c>
      <c r="G44">
        <v>1.9392400000000001E-2</v>
      </c>
      <c r="H44">
        <v>-0.13221840000000001</v>
      </c>
      <c r="I44">
        <v>-0.1175355</v>
      </c>
      <c r="J44">
        <v>-0.10736610000000001</v>
      </c>
      <c r="K44">
        <v>-9.7196699999999997E-2</v>
      </c>
      <c r="L44">
        <v>-8.2513699999999995E-2</v>
      </c>
      <c r="M44">
        <v>4.1409510000000003</v>
      </c>
      <c r="N44">
        <v>110952.6</v>
      </c>
      <c r="O44">
        <v>26794</v>
      </c>
      <c r="P44">
        <v>30052.93</v>
      </c>
      <c r="Q44">
        <v>32929.69</v>
      </c>
    </row>
    <row r="45" spans="1:17" hidden="1">
      <c r="A45" t="s">
        <v>34</v>
      </c>
      <c r="B45" s="93">
        <v>40375</v>
      </c>
      <c r="C45">
        <v>20</v>
      </c>
      <c r="D45">
        <v>0.94135899999999995</v>
      </c>
      <c r="E45">
        <v>1.0113700000000001</v>
      </c>
      <c r="F45">
        <v>73.541600000000003</v>
      </c>
      <c r="G45">
        <v>1.92436E-2</v>
      </c>
      <c r="H45">
        <v>-9.4672699999999999E-2</v>
      </c>
      <c r="I45">
        <v>-8.0102400000000004E-2</v>
      </c>
      <c r="J45">
        <v>-7.0011000000000004E-2</v>
      </c>
      <c r="K45">
        <v>-5.9919699999999999E-2</v>
      </c>
      <c r="L45">
        <v>-4.5349300000000002E-2</v>
      </c>
      <c r="M45">
        <v>4.1409510000000003</v>
      </c>
      <c r="N45">
        <v>110952.6</v>
      </c>
      <c r="O45">
        <v>26794</v>
      </c>
      <c r="P45">
        <v>25222.78</v>
      </c>
      <c r="Q45">
        <v>27098.65</v>
      </c>
    </row>
    <row r="46" spans="1:17" hidden="1">
      <c r="A46" t="s">
        <v>34</v>
      </c>
      <c r="B46" s="93">
        <v>40375</v>
      </c>
      <c r="C46">
        <v>21</v>
      </c>
      <c r="D46">
        <v>0.67652840000000003</v>
      </c>
      <c r="E46">
        <v>0.72030899999999998</v>
      </c>
      <c r="F46">
        <v>71.536699999999996</v>
      </c>
      <c r="G46">
        <v>1.9164799999999999E-2</v>
      </c>
      <c r="H46">
        <v>-6.8341299999999994E-2</v>
      </c>
      <c r="I46">
        <v>-5.3830599999999999E-2</v>
      </c>
      <c r="J46">
        <v>-4.3780600000000003E-2</v>
      </c>
      <c r="K46">
        <v>-3.3730599999999999E-2</v>
      </c>
      <c r="L46">
        <v>-1.9220000000000001E-2</v>
      </c>
      <c r="M46">
        <v>4.1409510000000003</v>
      </c>
      <c r="N46">
        <v>110952.6</v>
      </c>
      <c r="O46">
        <v>26794</v>
      </c>
      <c r="P46">
        <v>18126.900000000001</v>
      </c>
      <c r="Q46">
        <v>19299.96</v>
      </c>
    </row>
    <row r="47" spans="1:17" hidden="1">
      <c r="A47" t="s">
        <v>34</v>
      </c>
      <c r="B47" s="93">
        <v>40375</v>
      </c>
      <c r="C47">
        <v>22</v>
      </c>
      <c r="D47">
        <v>0.49380360000000001</v>
      </c>
      <c r="E47">
        <v>0.51893230000000001</v>
      </c>
      <c r="F47">
        <v>69.880899999999997</v>
      </c>
      <c r="G47">
        <v>1.9127700000000001E-2</v>
      </c>
      <c r="H47">
        <v>-4.96418E-2</v>
      </c>
      <c r="I47">
        <v>-3.5159200000000002E-2</v>
      </c>
      <c r="J47">
        <v>-2.51287E-2</v>
      </c>
      <c r="K47">
        <v>-1.50981E-2</v>
      </c>
      <c r="L47">
        <v>-6.1550000000000005E-4</v>
      </c>
      <c r="M47">
        <v>4.1409510000000003</v>
      </c>
      <c r="N47">
        <v>110952.6</v>
      </c>
      <c r="O47">
        <v>26794</v>
      </c>
      <c r="P47">
        <v>13230.97</v>
      </c>
      <c r="Q47">
        <v>13904.27</v>
      </c>
    </row>
    <row r="48" spans="1:17" hidden="1">
      <c r="A48" t="s">
        <v>34</v>
      </c>
      <c r="B48" s="93">
        <v>40375</v>
      </c>
      <c r="C48">
        <v>23</v>
      </c>
      <c r="D48">
        <v>0.34942210000000001</v>
      </c>
      <c r="E48">
        <v>0.36323109999999997</v>
      </c>
      <c r="F48">
        <v>68.901700000000005</v>
      </c>
      <c r="G48">
        <v>1.9117499999999999E-2</v>
      </c>
      <c r="H48">
        <v>-3.8309099999999999E-2</v>
      </c>
      <c r="I48">
        <v>-2.38342E-2</v>
      </c>
      <c r="J48">
        <v>-1.3809E-2</v>
      </c>
      <c r="K48">
        <v>-3.7837999999999999E-3</v>
      </c>
      <c r="L48">
        <v>1.06911E-2</v>
      </c>
      <c r="M48">
        <v>4.1409510000000003</v>
      </c>
      <c r="N48">
        <v>110952.6</v>
      </c>
      <c r="O48">
        <v>26794</v>
      </c>
      <c r="P48">
        <v>9362.4169999999995</v>
      </c>
      <c r="Q48">
        <v>9732.4150000000009</v>
      </c>
    </row>
    <row r="49" spans="1:17" hidden="1">
      <c r="A49" t="s">
        <v>34</v>
      </c>
      <c r="B49" s="93">
        <v>40375</v>
      </c>
      <c r="C49">
        <v>24</v>
      </c>
      <c r="D49">
        <v>0.22019929999999999</v>
      </c>
      <c r="E49">
        <v>0.2221641</v>
      </c>
      <c r="F49">
        <v>68.582599999999999</v>
      </c>
      <c r="G49">
        <v>1.9129299999999998E-2</v>
      </c>
      <c r="H49">
        <v>-2.648E-2</v>
      </c>
      <c r="I49">
        <v>-1.19963E-2</v>
      </c>
      <c r="J49">
        <v>-1.9648999999999999E-3</v>
      </c>
      <c r="K49">
        <v>8.0665000000000008E-3</v>
      </c>
      <c r="L49">
        <v>2.2550299999999999E-2</v>
      </c>
      <c r="M49">
        <v>4.1409510000000003</v>
      </c>
      <c r="N49">
        <v>110952.6</v>
      </c>
      <c r="O49">
        <v>26794</v>
      </c>
      <c r="P49">
        <v>5900.02</v>
      </c>
      <c r="Q49">
        <v>5952.6660000000002</v>
      </c>
    </row>
    <row r="50" spans="1:17" hidden="1">
      <c r="A50" t="s">
        <v>34</v>
      </c>
      <c r="B50" s="93">
        <v>40407</v>
      </c>
      <c r="C50">
        <v>1</v>
      </c>
      <c r="D50">
        <v>4.44675E-2</v>
      </c>
      <c r="E50">
        <v>4.44675E-2</v>
      </c>
      <c r="F50">
        <v>64.913700000000006</v>
      </c>
      <c r="G50">
        <v>1.87797E-2</v>
      </c>
      <c r="H50">
        <v>0</v>
      </c>
      <c r="I50">
        <v>0</v>
      </c>
      <c r="J50">
        <v>0</v>
      </c>
      <c r="K50">
        <v>0</v>
      </c>
      <c r="L50">
        <v>0</v>
      </c>
      <c r="M50">
        <v>4.1511089999999999</v>
      </c>
      <c r="N50">
        <v>107326.9</v>
      </c>
      <c r="O50">
        <v>25855</v>
      </c>
      <c r="P50">
        <v>1149.7070000000001</v>
      </c>
      <c r="Q50">
        <v>1149.7070000000001</v>
      </c>
    </row>
    <row r="51" spans="1:17" hidden="1">
      <c r="A51" t="s">
        <v>34</v>
      </c>
      <c r="B51" s="93">
        <v>40407</v>
      </c>
      <c r="C51">
        <v>2</v>
      </c>
      <c r="D51">
        <v>3.3124000000000001E-2</v>
      </c>
      <c r="E51">
        <v>3.3124000000000001E-2</v>
      </c>
      <c r="F51">
        <v>64.388099999999994</v>
      </c>
      <c r="G51">
        <v>1.8782199999999999E-2</v>
      </c>
      <c r="H51">
        <v>0</v>
      </c>
      <c r="I51">
        <v>0</v>
      </c>
      <c r="J51">
        <v>0</v>
      </c>
      <c r="K51">
        <v>0</v>
      </c>
      <c r="L51">
        <v>0</v>
      </c>
      <c r="M51">
        <v>4.1511089999999999</v>
      </c>
      <c r="N51">
        <v>107326.9</v>
      </c>
      <c r="O51">
        <v>25855</v>
      </c>
      <c r="P51">
        <v>856.42100000000005</v>
      </c>
      <c r="Q51">
        <v>856.42100000000005</v>
      </c>
    </row>
    <row r="52" spans="1:17" hidden="1">
      <c r="A52" t="s">
        <v>34</v>
      </c>
      <c r="B52" s="93">
        <v>40407</v>
      </c>
      <c r="C52">
        <v>3</v>
      </c>
      <c r="D52">
        <v>2.7169800000000001E-2</v>
      </c>
      <c r="E52">
        <v>2.7169800000000001E-2</v>
      </c>
      <c r="F52">
        <v>64.614900000000006</v>
      </c>
      <c r="G52">
        <v>1.8778799999999998E-2</v>
      </c>
      <c r="H52">
        <v>0</v>
      </c>
      <c r="I52">
        <v>0</v>
      </c>
      <c r="J52">
        <v>0</v>
      </c>
      <c r="K52">
        <v>0</v>
      </c>
      <c r="L52">
        <v>0</v>
      </c>
      <c r="M52">
        <v>4.1511089999999999</v>
      </c>
      <c r="N52">
        <v>107326.9</v>
      </c>
      <c r="O52">
        <v>25855</v>
      </c>
      <c r="P52">
        <v>702.47529999999995</v>
      </c>
      <c r="Q52">
        <v>702.47529999999995</v>
      </c>
    </row>
    <row r="53" spans="1:17" hidden="1">
      <c r="A53" t="s">
        <v>34</v>
      </c>
      <c r="B53" s="93">
        <v>40407</v>
      </c>
      <c r="C53">
        <v>4</v>
      </c>
      <c r="D53">
        <v>2.3111199999999998E-2</v>
      </c>
      <c r="E53">
        <v>2.3111199999999998E-2</v>
      </c>
      <c r="F53">
        <v>64.201300000000003</v>
      </c>
      <c r="G53">
        <v>1.8783399999999999E-2</v>
      </c>
      <c r="H53">
        <v>0</v>
      </c>
      <c r="I53">
        <v>0</v>
      </c>
      <c r="J53">
        <v>0</v>
      </c>
      <c r="K53">
        <v>0</v>
      </c>
      <c r="L53">
        <v>0</v>
      </c>
      <c r="M53">
        <v>4.1511089999999999</v>
      </c>
      <c r="N53">
        <v>107326.9</v>
      </c>
      <c r="O53">
        <v>25855</v>
      </c>
      <c r="P53">
        <v>597.54110000000003</v>
      </c>
      <c r="Q53">
        <v>597.54110000000003</v>
      </c>
    </row>
    <row r="54" spans="1:17" hidden="1">
      <c r="A54" t="s">
        <v>34</v>
      </c>
      <c r="B54" s="93">
        <v>40407</v>
      </c>
      <c r="C54">
        <v>5</v>
      </c>
      <c r="D54">
        <v>2.1542599999999999E-2</v>
      </c>
      <c r="E54">
        <v>2.1542599999999999E-2</v>
      </c>
      <c r="F54">
        <v>63.909599999999998</v>
      </c>
      <c r="G54">
        <v>1.8796299999999998E-2</v>
      </c>
      <c r="H54">
        <v>0</v>
      </c>
      <c r="I54">
        <v>0</v>
      </c>
      <c r="J54">
        <v>0</v>
      </c>
      <c r="K54">
        <v>0</v>
      </c>
      <c r="L54">
        <v>0</v>
      </c>
      <c r="M54">
        <v>4.1511089999999999</v>
      </c>
      <c r="N54">
        <v>107326.9</v>
      </c>
      <c r="O54">
        <v>25855</v>
      </c>
      <c r="P54">
        <v>556.98490000000004</v>
      </c>
      <c r="Q54">
        <v>556.98490000000004</v>
      </c>
    </row>
    <row r="55" spans="1:17" hidden="1">
      <c r="A55" t="s">
        <v>34</v>
      </c>
      <c r="B55" s="93">
        <v>40407</v>
      </c>
      <c r="C55">
        <v>6</v>
      </c>
      <c r="D55">
        <v>2.1209700000000001E-2</v>
      </c>
      <c r="E55">
        <v>2.1209700000000001E-2</v>
      </c>
      <c r="F55">
        <v>63.388300000000001</v>
      </c>
      <c r="G55">
        <v>1.8830199999999998E-2</v>
      </c>
      <c r="H55">
        <v>0</v>
      </c>
      <c r="I55">
        <v>0</v>
      </c>
      <c r="J55">
        <v>0</v>
      </c>
      <c r="K55">
        <v>0</v>
      </c>
      <c r="L55">
        <v>0</v>
      </c>
      <c r="M55">
        <v>4.1511089999999999</v>
      </c>
      <c r="N55">
        <v>107326.9</v>
      </c>
      <c r="O55">
        <v>25855</v>
      </c>
      <c r="P55">
        <v>548.3777</v>
      </c>
      <c r="Q55">
        <v>548.3777</v>
      </c>
    </row>
    <row r="56" spans="1:17" hidden="1">
      <c r="A56" t="s">
        <v>34</v>
      </c>
      <c r="B56" s="93">
        <v>40407</v>
      </c>
      <c r="C56">
        <v>7</v>
      </c>
      <c r="D56">
        <v>2.55255E-2</v>
      </c>
      <c r="E56">
        <v>2.55255E-2</v>
      </c>
      <c r="F56">
        <v>65.442899999999995</v>
      </c>
      <c r="G56">
        <v>1.8837199999999998E-2</v>
      </c>
      <c r="H56">
        <v>0</v>
      </c>
      <c r="I56">
        <v>0</v>
      </c>
      <c r="J56">
        <v>0</v>
      </c>
      <c r="K56">
        <v>0</v>
      </c>
      <c r="L56">
        <v>0</v>
      </c>
      <c r="M56">
        <v>4.1511089999999999</v>
      </c>
      <c r="N56">
        <v>107326.9</v>
      </c>
      <c r="O56">
        <v>25855</v>
      </c>
      <c r="P56">
        <v>659.96119999999996</v>
      </c>
      <c r="Q56">
        <v>659.96119999999996</v>
      </c>
    </row>
    <row r="57" spans="1:17" hidden="1">
      <c r="A57" t="s">
        <v>34</v>
      </c>
      <c r="B57" s="93">
        <v>40407</v>
      </c>
      <c r="C57">
        <v>8</v>
      </c>
      <c r="D57">
        <v>3.09059E-2</v>
      </c>
      <c r="E57">
        <v>3.09059E-2</v>
      </c>
      <c r="F57">
        <v>70.720200000000006</v>
      </c>
      <c r="G57">
        <v>1.88755E-2</v>
      </c>
      <c r="H57">
        <v>0</v>
      </c>
      <c r="I57">
        <v>0</v>
      </c>
      <c r="J57">
        <v>0</v>
      </c>
      <c r="K57">
        <v>0</v>
      </c>
      <c r="L57">
        <v>0</v>
      </c>
      <c r="M57">
        <v>4.1511089999999999</v>
      </c>
      <c r="N57">
        <v>107326.9</v>
      </c>
      <c r="O57">
        <v>25855</v>
      </c>
      <c r="P57">
        <v>799.07309999999995</v>
      </c>
      <c r="Q57">
        <v>799.07309999999995</v>
      </c>
    </row>
    <row r="58" spans="1:17" hidden="1">
      <c r="A58" t="s">
        <v>34</v>
      </c>
      <c r="B58" s="93">
        <v>40407</v>
      </c>
      <c r="C58">
        <v>9</v>
      </c>
      <c r="D58">
        <v>7.7415100000000001E-2</v>
      </c>
      <c r="E58">
        <v>7.7415100000000001E-2</v>
      </c>
      <c r="F58">
        <v>76.089799999999997</v>
      </c>
      <c r="G58">
        <v>1.9163599999999999E-2</v>
      </c>
      <c r="H58">
        <v>0</v>
      </c>
      <c r="I58">
        <v>0</v>
      </c>
      <c r="J58">
        <v>0</v>
      </c>
      <c r="K58">
        <v>0</v>
      </c>
      <c r="L58">
        <v>0</v>
      </c>
      <c r="M58">
        <v>4.1511089999999999</v>
      </c>
      <c r="N58">
        <v>107326.9</v>
      </c>
      <c r="O58">
        <v>25855</v>
      </c>
      <c r="P58">
        <v>2001.568</v>
      </c>
      <c r="Q58">
        <v>2001.568</v>
      </c>
    </row>
    <row r="59" spans="1:17" hidden="1">
      <c r="A59" t="s">
        <v>34</v>
      </c>
      <c r="B59" s="93">
        <v>40407</v>
      </c>
      <c r="C59">
        <v>10</v>
      </c>
      <c r="D59">
        <v>0.14041390000000001</v>
      </c>
      <c r="E59">
        <v>0.14041390000000001</v>
      </c>
      <c r="F59">
        <v>82.5124</v>
      </c>
      <c r="G59">
        <v>1.9182999999999999E-2</v>
      </c>
      <c r="H59">
        <v>0</v>
      </c>
      <c r="I59">
        <v>0</v>
      </c>
      <c r="J59">
        <v>0</v>
      </c>
      <c r="K59">
        <v>0</v>
      </c>
      <c r="L59">
        <v>0</v>
      </c>
      <c r="M59">
        <v>4.1511089999999999</v>
      </c>
      <c r="N59">
        <v>107326.9</v>
      </c>
      <c r="O59">
        <v>25855</v>
      </c>
      <c r="P59">
        <v>3630.402</v>
      </c>
      <c r="Q59">
        <v>3630.402</v>
      </c>
    </row>
    <row r="60" spans="1:17" hidden="1">
      <c r="A60" t="s">
        <v>34</v>
      </c>
      <c r="B60" s="93">
        <v>40407</v>
      </c>
      <c r="C60">
        <v>11</v>
      </c>
      <c r="D60">
        <v>0.23522589999999999</v>
      </c>
      <c r="E60">
        <v>0.23522589999999999</v>
      </c>
      <c r="F60">
        <v>86.067599999999999</v>
      </c>
      <c r="G60">
        <v>1.9226099999999999E-2</v>
      </c>
      <c r="H60">
        <v>0</v>
      </c>
      <c r="I60">
        <v>0</v>
      </c>
      <c r="J60">
        <v>0</v>
      </c>
      <c r="K60">
        <v>0</v>
      </c>
      <c r="L60">
        <v>0</v>
      </c>
      <c r="M60">
        <v>4.1511089999999999</v>
      </c>
      <c r="N60">
        <v>107326.9</v>
      </c>
      <c r="O60">
        <v>25855</v>
      </c>
      <c r="P60">
        <v>6081.7659999999996</v>
      </c>
      <c r="Q60">
        <v>6081.7659999999996</v>
      </c>
    </row>
    <row r="61" spans="1:17" hidden="1">
      <c r="A61" t="s">
        <v>34</v>
      </c>
      <c r="B61" s="93">
        <v>40407</v>
      </c>
      <c r="C61">
        <v>12</v>
      </c>
      <c r="D61">
        <v>0.34918840000000001</v>
      </c>
      <c r="E61">
        <v>0.34918840000000001</v>
      </c>
      <c r="F61">
        <v>87.336299999999994</v>
      </c>
      <c r="G61">
        <v>1.9238100000000001E-2</v>
      </c>
      <c r="H61">
        <v>0</v>
      </c>
      <c r="I61">
        <v>0</v>
      </c>
      <c r="J61">
        <v>0</v>
      </c>
      <c r="K61">
        <v>0</v>
      </c>
      <c r="L61">
        <v>0</v>
      </c>
      <c r="M61">
        <v>4.1511089999999999</v>
      </c>
      <c r="N61">
        <v>107326.9</v>
      </c>
      <c r="O61">
        <v>25855</v>
      </c>
      <c r="P61">
        <v>9028.2669999999998</v>
      </c>
      <c r="Q61">
        <v>9028.2669999999998</v>
      </c>
    </row>
    <row r="62" spans="1:17" hidden="1">
      <c r="A62" t="s">
        <v>34</v>
      </c>
      <c r="B62" s="93">
        <v>40407</v>
      </c>
      <c r="C62">
        <v>13</v>
      </c>
      <c r="D62">
        <v>0.5029264</v>
      </c>
      <c r="E62">
        <v>0.5029264</v>
      </c>
      <c r="F62">
        <v>86.658699999999996</v>
      </c>
      <c r="G62">
        <v>1.9205400000000001E-2</v>
      </c>
      <c r="H62">
        <v>0</v>
      </c>
      <c r="I62">
        <v>0</v>
      </c>
      <c r="J62">
        <v>0</v>
      </c>
      <c r="K62">
        <v>0</v>
      </c>
      <c r="L62">
        <v>0</v>
      </c>
      <c r="M62">
        <v>4.1511089999999999</v>
      </c>
      <c r="N62">
        <v>107326.9</v>
      </c>
      <c r="O62">
        <v>25855</v>
      </c>
      <c r="P62">
        <v>13003.16</v>
      </c>
      <c r="Q62">
        <v>13003.16</v>
      </c>
    </row>
    <row r="63" spans="1:17" hidden="1">
      <c r="A63" t="s">
        <v>34</v>
      </c>
      <c r="B63" s="93">
        <v>40407</v>
      </c>
      <c r="C63">
        <v>14</v>
      </c>
      <c r="D63">
        <v>0.69080819999999998</v>
      </c>
      <c r="E63">
        <v>0.30673739999999999</v>
      </c>
      <c r="F63">
        <v>86.520499999999998</v>
      </c>
      <c r="G63">
        <v>1.9392E-2</v>
      </c>
      <c r="H63">
        <v>0.35921900000000001</v>
      </c>
      <c r="I63">
        <v>0.3739016</v>
      </c>
      <c r="J63">
        <v>0.38407079999999999</v>
      </c>
      <c r="K63">
        <v>0.39423999999999998</v>
      </c>
      <c r="L63">
        <v>0.40892269999999997</v>
      </c>
      <c r="M63">
        <v>4.1511089999999999</v>
      </c>
      <c r="N63">
        <v>107326.9</v>
      </c>
      <c r="O63">
        <v>25855</v>
      </c>
      <c r="P63">
        <v>17860.849999999999</v>
      </c>
      <c r="Q63">
        <v>7930.6959999999999</v>
      </c>
    </row>
    <row r="64" spans="1:17" hidden="1">
      <c r="A64" t="s">
        <v>34</v>
      </c>
      <c r="B64" s="93">
        <v>40407</v>
      </c>
      <c r="C64">
        <v>15</v>
      </c>
      <c r="D64">
        <v>0.76846669999999995</v>
      </c>
      <c r="E64">
        <v>0.32740390000000003</v>
      </c>
      <c r="F64">
        <v>85.880300000000005</v>
      </c>
      <c r="G64">
        <v>1.93879E-2</v>
      </c>
      <c r="H64">
        <v>0.41621619999999998</v>
      </c>
      <c r="I64">
        <v>0.43089569999999999</v>
      </c>
      <c r="J64">
        <v>0.44106279999999998</v>
      </c>
      <c r="K64">
        <v>0.45122980000000001</v>
      </c>
      <c r="L64">
        <v>0.46590939999999997</v>
      </c>
      <c r="M64">
        <v>4.1511089999999999</v>
      </c>
      <c r="N64">
        <v>107326.9</v>
      </c>
      <c r="O64">
        <v>25855</v>
      </c>
      <c r="P64">
        <v>19868.71</v>
      </c>
      <c r="Q64">
        <v>8465.027</v>
      </c>
    </row>
    <row r="65" spans="1:17" hidden="1">
      <c r="A65" t="s">
        <v>34</v>
      </c>
      <c r="B65" s="93">
        <v>40407</v>
      </c>
      <c r="C65">
        <v>16</v>
      </c>
      <c r="D65">
        <v>0.85241</v>
      </c>
      <c r="E65">
        <v>0.36856549999999999</v>
      </c>
      <c r="F65">
        <v>84.6845</v>
      </c>
      <c r="G65">
        <v>1.9418100000000001E-2</v>
      </c>
      <c r="H65">
        <v>0.45895930000000001</v>
      </c>
      <c r="I65">
        <v>0.47366170000000002</v>
      </c>
      <c r="J65">
        <v>0.48384450000000001</v>
      </c>
      <c r="K65">
        <v>0.49402740000000001</v>
      </c>
      <c r="L65">
        <v>0.50872980000000001</v>
      </c>
      <c r="M65">
        <v>4.1511089999999999</v>
      </c>
      <c r="N65">
        <v>107326.9</v>
      </c>
      <c r="O65">
        <v>25855</v>
      </c>
      <c r="P65">
        <v>22039.06</v>
      </c>
      <c r="Q65">
        <v>9529.2610000000004</v>
      </c>
    </row>
    <row r="66" spans="1:17" hidden="1">
      <c r="A66" t="s">
        <v>34</v>
      </c>
      <c r="B66" s="93">
        <v>40407</v>
      </c>
      <c r="C66">
        <v>17</v>
      </c>
      <c r="D66">
        <v>0.95040849999999999</v>
      </c>
      <c r="E66">
        <v>0.4290986</v>
      </c>
      <c r="F66">
        <v>83.423199999999994</v>
      </c>
      <c r="G66">
        <v>1.9455400000000001E-2</v>
      </c>
      <c r="H66">
        <v>0.49637690000000001</v>
      </c>
      <c r="I66">
        <v>0.5111076</v>
      </c>
      <c r="J66">
        <v>0.52131000000000005</v>
      </c>
      <c r="K66">
        <v>0.5315124</v>
      </c>
      <c r="L66">
        <v>0.54624309999999998</v>
      </c>
      <c r="M66">
        <v>4.1511089999999999</v>
      </c>
      <c r="N66">
        <v>107326.9</v>
      </c>
      <c r="O66">
        <v>25855</v>
      </c>
      <c r="P66">
        <v>24572.81</v>
      </c>
      <c r="Q66">
        <v>11094.34</v>
      </c>
    </row>
    <row r="67" spans="1:17" hidden="1">
      <c r="A67" t="s">
        <v>34</v>
      </c>
      <c r="B67" s="93">
        <v>40407</v>
      </c>
      <c r="C67">
        <v>18</v>
      </c>
      <c r="D67">
        <v>0.91548909999999994</v>
      </c>
      <c r="E67">
        <v>1.0367949999999999</v>
      </c>
      <c r="F67">
        <v>82.678299999999993</v>
      </c>
      <c r="G67">
        <v>1.99113E-2</v>
      </c>
      <c r="H67">
        <v>-0.14682339999999999</v>
      </c>
      <c r="I67">
        <v>-0.13174749999999999</v>
      </c>
      <c r="J67">
        <v>-0.121306</v>
      </c>
      <c r="K67">
        <v>-0.1108645</v>
      </c>
      <c r="L67">
        <v>-9.5788600000000002E-2</v>
      </c>
      <c r="M67">
        <v>4.1511089999999999</v>
      </c>
      <c r="N67">
        <v>107326.9</v>
      </c>
      <c r="O67">
        <v>25855</v>
      </c>
      <c r="P67">
        <v>23669.97</v>
      </c>
      <c r="Q67">
        <v>26806.34</v>
      </c>
    </row>
    <row r="68" spans="1:17" hidden="1">
      <c r="A68" t="s">
        <v>34</v>
      </c>
      <c r="B68" s="93">
        <v>40407</v>
      </c>
      <c r="C68">
        <v>19</v>
      </c>
      <c r="D68">
        <v>0.9079623</v>
      </c>
      <c r="E68">
        <v>0.98299689999999995</v>
      </c>
      <c r="F68">
        <v>77.517300000000006</v>
      </c>
      <c r="G68">
        <v>1.9427300000000002E-2</v>
      </c>
      <c r="H68">
        <v>-9.9931800000000001E-2</v>
      </c>
      <c r="I68">
        <v>-8.5222300000000001E-2</v>
      </c>
      <c r="J68">
        <v>-7.5034600000000007E-2</v>
      </c>
      <c r="K68">
        <v>-6.4846899999999999E-2</v>
      </c>
      <c r="L68">
        <v>-5.0137500000000002E-2</v>
      </c>
      <c r="M68">
        <v>4.1511089999999999</v>
      </c>
      <c r="N68">
        <v>107326.9</v>
      </c>
      <c r="O68">
        <v>25855</v>
      </c>
      <c r="P68">
        <v>23475.37</v>
      </c>
      <c r="Q68">
        <v>25415.39</v>
      </c>
    </row>
    <row r="69" spans="1:17" hidden="1">
      <c r="A69" t="s">
        <v>34</v>
      </c>
      <c r="B69" s="93">
        <v>40407</v>
      </c>
      <c r="C69">
        <v>20</v>
      </c>
      <c r="D69">
        <v>0.75767119999999999</v>
      </c>
      <c r="E69">
        <v>0.80600870000000002</v>
      </c>
      <c r="F69">
        <v>74.119600000000005</v>
      </c>
      <c r="G69">
        <v>1.93206E-2</v>
      </c>
      <c r="H69">
        <v>-7.3097800000000004E-2</v>
      </c>
      <c r="I69">
        <v>-5.8469199999999999E-2</v>
      </c>
      <c r="J69">
        <v>-4.8337499999999999E-2</v>
      </c>
      <c r="K69">
        <v>-3.8205700000000002E-2</v>
      </c>
      <c r="L69">
        <v>-2.35771E-2</v>
      </c>
      <c r="M69">
        <v>4.1511089999999999</v>
      </c>
      <c r="N69">
        <v>107326.9</v>
      </c>
      <c r="O69">
        <v>25855</v>
      </c>
      <c r="P69">
        <v>19589.59</v>
      </c>
      <c r="Q69">
        <v>20839.36</v>
      </c>
    </row>
    <row r="70" spans="1:17" hidden="1">
      <c r="A70" t="s">
        <v>34</v>
      </c>
      <c r="B70" s="93">
        <v>40407</v>
      </c>
      <c r="C70">
        <v>21</v>
      </c>
      <c r="D70">
        <v>0.54992390000000002</v>
      </c>
      <c r="E70">
        <v>0.58046580000000003</v>
      </c>
      <c r="F70">
        <v>70.929599999999994</v>
      </c>
      <c r="G70">
        <v>1.9264099999999999E-2</v>
      </c>
      <c r="H70">
        <v>-5.5229800000000003E-2</v>
      </c>
      <c r="I70">
        <v>-4.0644E-2</v>
      </c>
      <c r="J70">
        <v>-3.05419E-2</v>
      </c>
      <c r="K70">
        <v>-2.0439800000000001E-2</v>
      </c>
      <c r="L70">
        <v>-5.8539999999999998E-3</v>
      </c>
      <c r="M70">
        <v>4.1511089999999999</v>
      </c>
      <c r="N70">
        <v>107326.9</v>
      </c>
      <c r="O70">
        <v>25855</v>
      </c>
      <c r="P70">
        <v>14218.28</v>
      </c>
      <c r="Q70">
        <v>15007.94</v>
      </c>
    </row>
    <row r="71" spans="1:17" hidden="1">
      <c r="A71" t="s">
        <v>34</v>
      </c>
      <c r="B71" s="93">
        <v>40407</v>
      </c>
      <c r="C71">
        <v>22</v>
      </c>
      <c r="D71">
        <v>0.39443499999999998</v>
      </c>
      <c r="E71">
        <v>0.41232950000000002</v>
      </c>
      <c r="F71">
        <v>70.411600000000007</v>
      </c>
      <c r="G71">
        <v>1.92423E-2</v>
      </c>
      <c r="H71">
        <v>-4.2554500000000002E-2</v>
      </c>
      <c r="I71">
        <v>-2.7985199999999998E-2</v>
      </c>
      <c r="J71">
        <v>-1.7894500000000001E-2</v>
      </c>
      <c r="K71">
        <v>-7.8037999999999996E-3</v>
      </c>
      <c r="L71">
        <v>6.7654999999999998E-3</v>
      </c>
      <c r="M71">
        <v>4.1511089999999999</v>
      </c>
      <c r="N71">
        <v>107326.9</v>
      </c>
      <c r="O71">
        <v>25855</v>
      </c>
      <c r="P71">
        <v>10198.120000000001</v>
      </c>
      <c r="Q71">
        <v>10660.78</v>
      </c>
    </row>
    <row r="72" spans="1:17" hidden="1">
      <c r="A72" t="s">
        <v>34</v>
      </c>
      <c r="B72" s="93">
        <v>40407</v>
      </c>
      <c r="C72">
        <v>23</v>
      </c>
      <c r="D72">
        <v>0.28038419999999997</v>
      </c>
      <c r="E72">
        <v>0.29027969999999997</v>
      </c>
      <c r="F72">
        <v>70.062399999999997</v>
      </c>
      <c r="G72">
        <v>1.9226E-2</v>
      </c>
      <c r="H72">
        <v>-3.4534599999999999E-2</v>
      </c>
      <c r="I72">
        <v>-1.9977600000000002E-2</v>
      </c>
      <c r="J72">
        <v>-9.8954000000000004E-3</v>
      </c>
      <c r="K72">
        <v>1.8670000000000001E-4</v>
      </c>
      <c r="L72">
        <v>1.47437E-2</v>
      </c>
      <c r="M72">
        <v>4.1511089999999999</v>
      </c>
      <c r="N72">
        <v>107326.9</v>
      </c>
      <c r="O72">
        <v>25855</v>
      </c>
      <c r="P72">
        <v>7249.335</v>
      </c>
      <c r="Q72">
        <v>7505.1809999999996</v>
      </c>
    </row>
    <row r="73" spans="1:17" hidden="1">
      <c r="A73" t="s">
        <v>34</v>
      </c>
      <c r="B73" s="93">
        <v>40407</v>
      </c>
      <c r="C73">
        <v>24</v>
      </c>
      <c r="D73">
        <v>0.168965</v>
      </c>
      <c r="E73">
        <v>0.1691</v>
      </c>
      <c r="F73">
        <v>70.278599999999997</v>
      </c>
      <c r="G73">
        <v>1.9219199999999999E-2</v>
      </c>
      <c r="H73">
        <v>-2.47654E-2</v>
      </c>
      <c r="I73">
        <v>-1.02136E-2</v>
      </c>
      <c r="J73">
        <v>-1.35E-4</v>
      </c>
      <c r="K73">
        <v>9.9434999999999992E-3</v>
      </c>
      <c r="L73">
        <v>2.4495400000000001E-2</v>
      </c>
      <c r="M73">
        <v>4.1511089999999999</v>
      </c>
      <c r="N73">
        <v>107326.9</v>
      </c>
      <c r="O73">
        <v>25855</v>
      </c>
      <c r="P73">
        <v>4368.5910000000003</v>
      </c>
      <c r="Q73">
        <v>4372.0820000000003</v>
      </c>
    </row>
    <row r="74" spans="1:17" hidden="1">
      <c r="A74" t="s">
        <v>34</v>
      </c>
      <c r="B74" s="93">
        <v>40408</v>
      </c>
      <c r="C74">
        <v>1</v>
      </c>
      <c r="D74">
        <v>0.10351589999999999</v>
      </c>
      <c r="E74">
        <v>0.10351589999999999</v>
      </c>
      <c r="F74">
        <v>69.154200000000003</v>
      </c>
      <c r="G74">
        <v>1.9218200000000001E-2</v>
      </c>
      <c r="H74">
        <v>0</v>
      </c>
      <c r="I74">
        <v>0</v>
      </c>
      <c r="J74">
        <v>0</v>
      </c>
      <c r="K74">
        <v>0</v>
      </c>
      <c r="L74">
        <v>0</v>
      </c>
      <c r="M74">
        <v>4.1524200000000002</v>
      </c>
      <c r="N74">
        <v>107132.4</v>
      </c>
      <c r="O74">
        <v>25800</v>
      </c>
      <c r="P74">
        <v>2670.7089999999998</v>
      </c>
      <c r="Q74">
        <v>2670.7089999999998</v>
      </c>
    </row>
    <row r="75" spans="1:17" hidden="1">
      <c r="A75" t="s">
        <v>34</v>
      </c>
      <c r="B75" s="93">
        <v>40408</v>
      </c>
      <c r="C75">
        <v>2</v>
      </c>
      <c r="D75">
        <v>7.4247400000000005E-2</v>
      </c>
      <c r="E75">
        <v>7.4247400000000005E-2</v>
      </c>
      <c r="F75">
        <v>68.544799999999995</v>
      </c>
      <c r="G75">
        <v>1.92359E-2</v>
      </c>
      <c r="H75">
        <v>0</v>
      </c>
      <c r="I75">
        <v>0</v>
      </c>
      <c r="J75">
        <v>0</v>
      </c>
      <c r="K75">
        <v>0</v>
      </c>
      <c r="L75">
        <v>0</v>
      </c>
      <c r="M75">
        <v>4.1524200000000002</v>
      </c>
      <c r="N75">
        <v>107132.4</v>
      </c>
      <c r="O75">
        <v>25800</v>
      </c>
      <c r="P75">
        <v>1915.5840000000001</v>
      </c>
      <c r="Q75">
        <v>1915.5840000000001</v>
      </c>
    </row>
    <row r="76" spans="1:17" hidden="1">
      <c r="A76" t="s">
        <v>34</v>
      </c>
      <c r="B76" s="93">
        <v>40408</v>
      </c>
      <c r="C76">
        <v>3</v>
      </c>
      <c r="D76">
        <v>6.0362100000000002E-2</v>
      </c>
      <c r="E76">
        <v>6.0362100000000002E-2</v>
      </c>
      <c r="F76">
        <v>68.009500000000003</v>
      </c>
      <c r="G76">
        <v>1.9259100000000001E-2</v>
      </c>
      <c r="H76">
        <v>0</v>
      </c>
      <c r="I76">
        <v>0</v>
      </c>
      <c r="J76">
        <v>0</v>
      </c>
      <c r="K76">
        <v>0</v>
      </c>
      <c r="L76">
        <v>0</v>
      </c>
      <c r="M76">
        <v>4.1524200000000002</v>
      </c>
      <c r="N76">
        <v>107132.4</v>
      </c>
      <c r="O76">
        <v>25800</v>
      </c>
      <c r="P76">
        <v>1557.3430000000001</v>
      </c>
      <c r="Q76">
        <v>1557.3430000000001</v>
      </c>
    </row>
    <row r="77" spans="1:17" hidden="1">
      <c r="A77" t="s">
        <v>34</v>
      </c>
      <c r="B77" s="93">
        <v>40408</v>
      </c>
      <c r="C77">
        <v>4</v>
      </c>
      <c r="D77">
        <v>4.5451900000000003E-2</v>
      </c>
      <c r="E77">
        <v>4.5451900000000003E-2</v>
      </c>
      <c r="F77">
        <v>68.376400000000004</v>
      </c>
      <c r="G77">
        <v>1.92699E-2</v>
      </c>
      <c r="H77">
        <v>0</v>
      </c>
      <c r="I77">
        <v>0</v>
      </c>
      <c r="J77">
        <v>0</v>
      </c>
      <c r="K77">
        <v>0</v>
      </c>
      <c r="L77">
        <v>0</v>
      </c>
      <c r="M77">
        <v>4.1524200000000002</v>
      </c>
      <c r="N77">
        <v>107132.4</v>
      </c>
      <c r="O77">
        <v>25800</v>
      </c>
      <c r="P77">
        <v>1172.6600000000001</v>
      </c>
      <c r="Q77">
        <v>1172.6600000000001</v>
      </c>
    </row>
    <row r="78" spans="1:17" hidden="1">
      <c r="A78" t="s">
        <v>34</v>
      </c>
      <c r="B78" s="93">
        <v>40408</v>
      </c>
      <c r="C78">
        <v>5</v>
      </c>
      <c r="D78">
        <v>3.8019600000000001E-2</v>
      </c>
      <c r="E78">
        <v>3.8019600000000001E-2</v>
      </c>
      <c r="F78">
        <v>67.892600000000002</v>
      </c>
      <c r="G78">
        <v>1.9302E-2</v>
      </c>
      <c r="H78">
        <v>0</v>
      </c>
      <c r="I78">
        <v>0</v>
      </c>
      <c r="J78">
        <v>0</v>
      </c>
      <c r="K78">
        <v>0</v>
      </c>
      <c r="L78">
        <v>0</v>
      </c>
      <c r="M78">
        <v>4.1524200000000002</v>
      </c>
      <c r="N78">
        <v>107132.4</v>
      </c>
      <c r="O78">
        <v>25800</v>
      </c>
      <c r="P78">
        <v>980.9067</v>
      </c>
      <c r="Q78">
        <v>980.9067</v>
      </c>
    </row>
    <row r="79" spans="1:17" hidden="1">
      <c r="A79" t="s">
        <v>34</v>
      </c>
      <c r="B79" s="93">
        <v>40408</v>
      </c>
      <c r="C79">
        <v>6</v>
      </c>
      <c r="D79">
        <v>3.3773200000000003E-2</v>
      </c>
      <c r="E79">
        <v>3.3773200000000003E-2</v>
      </c>
      <c r="F79">
        <v>67.139300000000006</v>
      </c>
      <c r="G79">
        <v>1.9312300000000001E-2</v>
      </c>
      <c r="H79">
        <v>0</v>
      </c>
      <c r="I79">
        <v>0</v>
      </c>
      <c r="J79">
        <v>0</v>
      </c>
      <c r="K79">
        <v>0</v>
      </c>
      <c r="L79">
        <v>0</v>
      </c>
      <c r="M79">
        <v>4.1524200000000002</v>
      </c>
      <c r="N79">
        <v>107132.4</v>
      </c>
      <c r="O79">
        <v>25800</v>
      </c>
      <c r="P79">
        <v>871.34939999999995</v>
      </c>
      <c r="Q79">
        <v>871.34939999999995</v>
      </c>
    </row>
    <row r="80" spans="1:17" hidden="1">
      <c r="A80" t="s">
        <v>34</v>
      </c>
      <c r="B80" s="93">
        <v>40408</v>
      </c>
      <c r="C80">
        <v>7</v>
      </c>
      <c r="D80">
        <v>4.1471399999999999E-2</v>
      </c>
      <c r="E80">
        <v>4.1471399999999999E-2</v>
      </c>
      <c r="F80">
        <v>71.438500000000005</v>
      </c>
      <c r="G80">
        <v>1.9437900000000001E-2</v>
      </c>
      <c r="H80">
        <v>0</v>
      </c>
      <c r="I80">
        <v>0</v>
      </c>
      <c r="J80">
        <v>0</v>
      </c>
      <c r="K80">
        <v>0</v>
      </c>
      <c r="L80">
        <v>0</v>
      </c>
      <c r="M80">
        <v>4.1524200000000002</v>
      </c>
      <c r="N80">
        <v>107132.4</v>
      </c>
      <c r="O80">
        <v>25800</v>
      </c>
      <c r="P80">
        <v>1069.962</v>
      </c>
      <c r="Q80">
        <v>1069.962</v>
      </c>
    </row>
    <row r="81" spans="1:17" hidden="1">
      <c r="A81" t="s">
        <v>34</v>
      </c>
      <c r="B81" s="93">
        <v>40408</v>
      </c>
      <c r="C81">
        <v>8</v>
      </c>
      <c r="D81">
        <v>6.3687999999999995E-2</v>
      </c>
      <c r="E81">
        <v>6.3687999999999995E-2</v>
      </c>
      <c r="F81">
        <v>73.727099999999993</v>
      </c>
      <c r="G81">
        <v>1.9850699999999999E-2</v>
      </c>
      <c r="H81">
        <v>0</v>
      </c>
      <c r="I81">
        <v>0</v>
      </c>
      <c r="J81">
        <v>0</v>
      </c>
      <c r="K81">
        <v>0</v>
      </c>
      <c r="L81">
        <v>0</v>
      </c>
      <c r="M81">
        <v>4.1524200000000002</v>
      </c>
      <c r="N81">
        <v>107132.4</v>
      </c>
      <c r="O81">
        <v>25800</v>
      </c>
      <c r="P81">
        <v>1643.1489999999999</v>
      </c>
      <c r="Q81">
        <v>1643.1489999999999</v>
      </c>
    </row>
    <row r="82" spans="1:17" hidden="1">
      <c r="A82" t="s">
        <v>34</v>
      </c>
      <c r="B82" s="93">
        <v>40408</v>
      </c>
      <c r="C82">
        <v>9</v>
      </c>
      <c r="D82">
        <v>0.13203770000000001</v>
      </c>
      <c r="E82">
        <v>0.13203770000000001</v>
      </c>
      <c r="F82">
        <v>79.373400000000004</v>
      </c>
      <c r="G82">
        <v>1.96542E-2</v>
      </c>
      <c r="H82">
        <v>0</v>
      </c>
      <c r="I82">
        <v>0</v>
      </c>
      <c r="J82">
        <v>0</v>
      </c>
      <c r="K82">
        <v>0</v>
      </c>
      <c r="L82">
        <v>0</v>
      </c>
      <c r="M82">
        <v>4.1524200000000002</v>
      </c>
      <c r="N82">
        <v>107132.4</v>
      </c>
      <c r="O82">
        <v>25800</v>
      </c>
      <c r="P82">
        <v>3406.5720000000001</v>
      </c>
      <c r="Q82">
        <v>3406.5720000000001</v>
      </c>
    </row>
    <row r="83" spans="1:17" hidden="1">
      <c r="A83" t="s">
        <v>34</v>
      </c>
      <c r="B83" s="93">
        <v>40408</v>
      </c>
      <c r="C83">
        <v>10</v>
      </c>
      <c r="D83">
        <v>0.1955546</v>
      </c>
      <c r="E83">
        <v>0.1955546</v>
      </c>
      <c r="F83">
        <v>84.6477</v>
      </c>
      <c r="G83">
        <v>1.9553899999999999E-2</v>
      </c>
      <c r="H83">
        <v>0</v>
      </c>
      <c r="I83">
        <v>0</v>
      </c>
      <c r="J83">
        <v>0</v>
      </c>
      <c r="K83">
        <v>0</v>
      </c>
      <c r="L83">
        <v>0</v>
      </c>
      <c r="M83">
        <v>4.1524200000000002</v>
      </c>
      <c r="N83">
        <v>107132.4</v>
      </c>
      <c r="O83">
        <v>25800</v>
      </c>
      <c r="P83">
        <v>5045.3090000000002</v>
      </c>
      <c r="Q83">
        <v>5045.3090000000002</v>
      </c>
    </row>
    <row r="84" spans="1:17" hidden="1">
      <c r="A84" t="s">
        <v>34</v>
      </c>
      <c r="B84" s="93">
        <v>40408</v>
      </c>
      <c r="C84">
        <v>11</v>
      </c>
      <c r="D84">
        <v>0.31912000000000001</v>
      </c>
      <c r="E84">
        <v>0.31912000000000001</v>
      </c>
      <c r="F84">
        <v>89.707800000000006</v>
      </c>
      <c r="G84">
        <v>1.9523499999999999E-2</v>
      </c>
      <c r="H84">
        <v>0</v>
      </c>
      <c r="I84">
        <v>0</v>
      </c>
      <c r="J84">
        <v>0</v>
      </c>
      <c r="K84">
        <v>0</v>
      </c>
      <c r="L84">
        <v>0</v>
      </c>
      <c r="M84">
        <v>4.1524200000000002</v>
      </c>
      <c r="N84">
        <v>107132.4</v>
      </c>
      <c r="O84">
        <v>25800</v>
      </c>
      <c r="P84">
        <v>8233.2960000000003</v>
      </c>
      <c r="Q84">
        <v>8233.2960000000003</v>
      </c>
    </row>
    <row r="85" spans="1:17" hidden="1">
      <c r="A85" t="s">
        <v>34</v>
      </c>
      <c r="B85" s="93">
        <v>40408</v>
      </c>
      <c r="C85">
        <v>12</v>
      </c>
      <c r="D85">
        <v>0.46867429999999999</v>
      </c>
      <c r="E85">
        <v>0.46867429999999999</v>
      </c>
      <c r="F85">
        <v>91.586699999999993</v>
      </c>
      <c r="G85">
        <v>1.9489200000000002E-2</v>
      </c>
      <c r="H85">
        <v>0</v>
      </c>
      <c r="I85">
        <v>0</v>
      </c>
      <c r="J85">
        <v>0</v>
      </c>
      <c r="K85">
        <v>0</v>
      </c>
      <c r="L85">
        <v>0</v>
      </c>
      <c r="M85">
        <v>4.1524200000000002</v>
      </c>
      <c r="N85">
        <v>107132.4</v>
      </c>
      <c r="O85">
        <v>25800</v>
      </c>
      <c r="P85">
        <v>12091.8</v>
      </c>
      <c r="Q85">
        <v>12091.8</v>
      </c>
    </row>
    <row r="86" spans="1:17" hidden="1">
      <c r="A86" t="s">
        <v>34</v>
      </c>
      <c r="B86" s="93">
        <v>40408</v>
      </c>
      <c r="C86">
        <v>13</v>
      </c>
      <c r="D86">
        <v>0.64861340000000001</v>
      </c>
      <c r="E86">
        <v>0.64861340000000001</v>
      </c>
      <c r="F86">
        <v>90.645499999999998</v>
      </c>
      <c r="G86">
        <v>1.9429800000000001E-2</v>
      </c>
      <c r="H86">
        <v>0</v>
      </c>
      <c r="I86">
        <v>0</v>
      </c>
      <c r="J86">
        <v>0</v>
      </c>
      <c r="K86">
        <v>0</v>
      </c>
      <c r="L86">
        <v>0</v>
      </c>
      <c r="M86">
        <v>4.1524200000000002</v>
      </c>
      <c r="N86">
        <v>107132.4</v>
      </c>
      <c r="O86">
        <v>25800</v>
      </c>
      <c r="P86">
        <v>16734.22</v>
      </c>
      <c r="Q86">
        <v>16734.22</v>
      </c>
    </row>
    <row r="87" spans="1:17" hidden="1">
      <c r="A87" t="s">
        <v>34</v>
      </c>
      <c r="B87" s="93">
        <v>40408</v>
      </c>
      <c r="C87">
        <v>14</v>
      </c>
      <c r="D87">
        <v>0.87091280000000004</v>
      </c>
      <c r="E87">
        <v>0.38033349999999999</v>
      </c>
      <c r="F87">
        <v>88.340900000000005</v>
      </c>
      <c r="G87">
        <v>1.97027E-2</v>
      </c>
      <c r="H87">
        <v>0.4653293</v>
      </c>
      <c r="I87">
        <v>0.48024719999999999</v>
      </c>
      <c r="J87">
        <v>0.4905793</v>
      </c>
      <c r="K87">
        <v>0.50091140000000001</v>
      </c>
      <c r="L87">
        <v>0.51582930000000005</v>
      </c>
      <c r="M87">
        <v>4.1524200000000002</v>
      </c>
      <c r="N87">
        <v>107132.4</v>
      </c>
      <c r="O87">
        <v>25800</v>
      </c>
      <c r="P87">
        <v>22469.55</v>
      </c>
      <c r="Q87">
        <v>9812.6039999999994</v>
      </c>
    </row>
    <row r="88" spans="1:17" hidden="1">
      <c r="A88" t="s">
        <v>34</v>
      </c>
      <c r="B88" s="93">
        <v>40408</v>
      </c>
      <c r="C88">
        <v>15</v>
      </c>
      <c r="D88">
        <v>0.98502179999999995</v>
      </c>
      <c r="E88">
        <v>0.42263980000000001</v>
      </c>
      <c r="F88">
        <v>86.930700000000002</v>
      </c>
      <c r="G88">
        <v>1.9596700000000002E-2</v>
      </c>
      <c r="H88">
        <v>0.53726770000000001</v>
      </c>
      <c r="I88">
        <v>0.55210539999999997</v>
      </c>
      <c r="J88">
        <v>0.56238200000000005</v>
      </c>
      <c r="K88">
        <v>0.57265849999999996</v>
      </c>
      <c r="L88">
        <v>0.58749620000000002</v>
      </c>
      <c r="M88">
        <v>4.1524200000000002</v>
      </c>
      <c r="N88">
        <v>107132.4</v>
      </c>
      <c r="O88">
        <v>25800</v>
      </c>
      <c r="P88">
        <v>25413.56</v>
      </c>
      <c r="Q88">
        <v>10904.11</v>
      </c>
    </row>
    <row r="89" spans="1:17" hidden="1">
      <c r="A89" t="s">
        <v>34</v>
      </c>
      <c r="B89" s="93">
        <v>40408</v>
      </c>
      <c r="C89">
        <v>16</v>
      </c>
      <c r="D89">
        <v>1.064241</v>
      </c>
      <c r="E89">
        <v>0.45870880000000003</v>
      </c>
      <c r="F89">
        <v>85.896500000000003</v>
      </c>
      <c r="G89">
        <v>1.9622500000000001E-2</v>
      </c>
      <c r="H89">
        <v>0.58038489999999998</v>
      </c>
      <c r="I89">
        <v>0.5952421</v>
      </c>
      <c r="J89">
        <v>0.60553219999999996</v>
      </c>
      <c r="K89">
        <v>0.61582230000000004</v>
      </c>
      <c r="L89">
        <v>0.6306794</v>
      </c>
      <c r="M89">
        <v>4.1524200000000002</v>
      </c>
      <c r="N89">
        <v>107132.4</v>
      </c>
      <c r="O89">
        <v>25800</v>
      </c>
      <c r="P89">
        <v>27457.42</v>
      </c>
      <c r="Q89">
        <v>11834.69</v>
      </c>
    </row>
    <row r="90" spans="1:17" hidden="1">
      <c r="A90" t="s">
        <v>34</v>
      </c>
      <c r="B90" s="93">
        <v>40408</v>
      </c>
      <c r="C90">
        <v>17</v>
      </c>
      <c r="D90">
        <v>1.1636029999999999</v>
      </c>
      <c r="E90">
        <v>0.52331609999999995</v>
      </c>
      <c r="F90">
        <v>85.406000000000006</v>
      </c>
      <c r="G90">
        <v>1.96688E-2</v>
      </c>
      <c r="H90">
        <v>0.61508010000000002</v>
      </c>
      <c r="I90">
        <v>0.62997230000000004</v>
      </c>
      <c r="J90">
        <v>0.64028669999999999</v>
      </c>
      <c r="K90">
        <v>0.65060099999999998</v>
      </c>
      <c r="L90">
        <v>0.66549329999999995</v>
      </c>
      <c r="M90">
        <v>4.1524200000000002</v>
      </c>
      <c r="N90">
        <v>107132.4</v>
      </c>
      <c r="O90">
        <v>25800</v>
      </c>
      <c r="P90">
        <v>30020.95</v>
      </c>
      <c r="Q90">
        <v>13501.56</v>
      </c>
    </row>
    <row r="91" spans="1:17" hidden="1">
      <c r="A91" t="s">
        <v>34</v>
      </c>
      <c r="B91" s="93">
        <v>40408</v>
      </c>
      <c r="C91">
        <v>18</v>
      </c>
      <c r="D91">
        <v>1.095045</v>
      </c>
      <c r="E91">
        <v>1.2324139999999999</v>
      </c>
      <c r="F91">
        <v>83.656099999999995</v>
      </c>
      <c r="G91">
        <v>2.0416E-2</v>
      </c>
      <c r="H91">
        <v>-0.1635334</v>
      </c>
      <c r="I91">
        <v>-0.1480754</v>
      </c>
      <c r="J91">
        <v>-0.1373693</v>
      </c>
      <c r="K91">
        <v>-0.1266631</v>
      </c>
      <c r="L91">
        <v>-0.1112052</v>
      </c>
      <c r="M91">
        <v>4.1524200000000002</v>
      </c>
      <c r="N91">
        <v>107132.4</v>
      </c>
      <c r="O91">
        <v>25800</v>
      </c>
      <c r="P91">
        <v>28252.15</v>
      </c>
      <c r="Q91">
        <v>31796.28</v>
      </c>
    </row>
    <row r="92" spans="1:17" hidden="1">
      <c r="A92" t="s">
        <v>34</v>
      </c>
      <c r="B92" s="93">
        <v>40408</v>
      </c>
      <c r="C92">
        <v>19</v>
      </c>
      <c r="D92">
        <v>1.073048</v>
      </c>
      <c r="E92">
        <v>1.1556820000000001</v>
      </c>
      <c r="F92">
        <v>78.7697</v>
      </c>
      <c r="G92">
        <v>1.96023E-2</v>
      </c>
      <c r="H92">
        <v>-0.10775560000000001</v>
      </c>
      <c r="I92">
        <v>-9.2913700000000002E-2</v>
      </c>
      <c r="J92">
        <v>-8.2634200000000005E-2</v>
      </c>
      <c r="K92">
        <v>-7.2354799999999997E-2</v>
      </c>
      <c r="L92">
        <v>-5.7512800000000003E-2</v>
      </c>
      <c r="M92">
        <v>4.1524200000000002</v>
      </c>
      <c r="N92">
        <v>107132.4</v>
      </c>
      <c r="O92">
        <v>25800</v>
      </c>
      <c r="P92">
        <v>27684.63</v>
      </c>
      <c r="Q92">
        <v>29816.59</v>
      </c>
    </row>
    <row r="93" spans="1:17" hidden="1">
      <c r="A93" t="s">
        <v>34</v>
      </c>
      <c r="B93" s="93">
        <v>40408</v>
      </c>
      <c r="C93">
        <v>20</v>
      </c>
      <c r="D93">
        <v>0.90877799999999997</v>
      </c>
      <c r="E93">
        <v>0.96340380000000003</v>
      </c>
      <c r="F93">
        <v>75.698800000000006</v>
      </c>
      <c r="G93">
        <v>1.94959E-2</v>
      </c>
      <c r="H93">
        <v>-7.9610799999999995E-2</v>
      </c>
      <c r="I93">
        <v>-6.4849400000000001E-2</v>
      </c>
      <c r="J93">
        <v>-5.4625699999999999E-2</v>
      </c>
      <c r="K93">
        <v>-4.44021E-2</v>
      </c>
      <c r="L93">
        <v>-2.9640699999999999E-2</v>
      </c>
      <c r="M93">
        <v>4.1524200000000002</v>
      </c>
      <c r="N93">
        <v>107132.4</v>
      </c>
      <c r="O93">
        <v>25800</v>
      </c>
      <c r="P93">
        <v>23446.47</v>
      </c>
      <c r="Q93">
        <v>24855.82</v>
      </c>
    </row>
    <row r="94" spans="1:17" hidden="1">
      <c r="A94" t="s">
        <v>34</v>
      </c>
      <c r="B94" s="93">
        <v>40408</v>
      </c>
      <c r="C94">
        <v>21</v>
      </c>
      <c r="D94">
        <v>0.66153629999999997</v>
      </c>
      <c r="E94">
        <v>0.69545100000000004</v>
      </c>
      <c r="F94">
        <v>73.233599999999996</v>
      </c>
      <c r="G94">
        <v>1.9448699999999999E-2</v>
      </c>
      <c r="H94">
        <v>-5.8839200000000001E-2</v>
      </c>
      <c r="I94">
        <v>-4.41135E-2</v>
      </c>
      <c r="J94">
        <v>-3.3914600000000003E-2</v>
      </c>
      <c r="K94">
        <v>-2.3715699999999999E-2</v>
      </c>
      <c r="L94">
        <v>-8.9900999999999991E-3</v>
      </c>
      <c r="M94">
        <v>4.1524200000000002</v>
      </c>
      <c r="N94">
        <v>107132.4</v>
      </c>
      <c r="O94">
        <v>25800</v>
      </c>
      <c r="P94">
        <v>17067.64</v>
      </c>
      <c r="Q94">
        <v>17942.63</v>
      </c>
    </row>
    <row r="95" spans="1:17" hidden="1">
      <c r="A95" t="s">
        <v>34</v>
      </c>
      <c r="B95" s="93">
        <v>40408</v>
      </c>
      <c r="C95">
        <v>22</v>
      </c>
      <c r="D95">
        <v>0.48149540000000002</v>
      </c>
      <c r="E95">
        <v>0.50129460000000003</v>
      </c>
      <c r="F95">
        <v>72.358999999999995</v>
      </c>
      <c r="G95">
        <v>1.9438199999999999E-2</v>
      </c>
      <c r="H95">
        <v>-4.4710300000000001E-2</v>
      </c>
      <c r="I95">
        <v>-2.9992600000000001E-2</v>
      </c>
      <c r="J95">
        <v>-1.9799199999999999E-2</v>
      </c>
      <c r="K95">
        <v>-9.6057E-3</v>
      </c>
      <c r="L95">
        <v>5.1119E-3</v>
      </c>
      <c r="M95">
        <v>4.1524200000000002</v>
      </c>
      <c r="N95">
        <v>107132.4</v>
      </c>
      <c r="O95">
        <v>25800</v>
      </c>
      <c r="P95">
        <v>12422.58</v>
      </c>
      <c r="Q95">
        <v>12933.4</v>
      </c>
    </row>
    <row r="96" spans="1:17" hidden="1">
      <c r="A96" t="s">
        <v>34</v>
      </c>
      <c r="B96" s="93">
        <v>40408</v>
      </c>
      <c r="C96">
        <v>23</v>
      </c>
      <c r="D96">
        <v>0.34232249999999997</v>
      </c>
      <c r="E96">
        <v>0.3531242</v>
      </c>
      <c r="F96">
        <v>71.361099999999993</v>
      </c>
      <c r="G96">
        <v>1.94451E-2</v>
      </c>
      <c r="H96">
        <v>-3.5721500000000003E-2</v>
      </c>
      <c r="I96">
        <v>-2.0998699999999999E-2</v>
      </c>
      <c r="J96">
        <v>-1.0801699999999999E-2</v>
      </c>
      <c r="K96">
        <v>-6.0470000000000001E-4</v>
      </c>
      <c r="L96">
        <v>1.4118199999999999E-2</v>
      </c>
      <c r="M96">
        <v>4.1524200000000002</v>
      </c>
      <c r="N96">
        <v>107132.4</v>
      </c>
      <c r="O96">
        <v>25800</v>
      </c>
      <c r="P96">
        <v>8831.9210000000003</v>
      </c>
      <c r="Q96">
        <v>9110.6039999999994</v>
      </c>
    </row>
    <row r="97" spans="1:17" hidden="1">
      <c r="A97" t="s">
        <v>34</v>
      </c>
      <c r="B97" s="93">
        <v>40408</v>
      </c>
      <c r="C97">
        <v>24</v>
      </c>
      <c r="D97">
        <v>0.21033160000000001</v>
      </c>
      <c r="E97">
        <v>0.2115948</v>
      </c>
      <c r="F97">
        <v>70.789699999999996</v>
      </c>
      <c r="G97">
        <v>1.9456299999999999E-2</v>
      </c>
      <c r="H97">
        <v>-2.6197499999999999E-2</v>
      </c>
      <c r="I97">
        <v>-1.14661E-2</v>
      </c>
      <c r="J97">
        <v>-1.2631999999999999E-3</v>
      </c>
      <c r="K97">
        <v>8.9397000000000001E-3</v>
      </c>
      <c r="L97">
        <v>2.36711E-2</v>
      </c>
      <c r="M97">
        <v>4.1524200000000002</v>
      </c>
      <c r="N97">
        <v>107132.4</v>
      </c>
      <c r="O97">
        <v>25800</v>
      </c>
      <c r="P97">
        <v>5426.5540000000001</v>
      </c>
      <c r="Q97">
        <v>5459.1450000000004</v>
      </c>
    </row>
    <row r="98" spans="1:17" hidden="1">
      <c r="A98" t="s">
        <v>34</v>
      </c>
      <c r="B98" s="93">
        <v>40409</v>
      </c>
      <c r="C98">
        <v>1</v>
      </c>
      <c r="D98">
        <v>0.12286610000000001</v>
      </c>
      <c r="E98">
        <v>0.12286610000000001</v>
      </c>
      <c r="F98">
        <v>70.579599999999999</v>
      </c>
      <c r="G98">
        <v>1.94772E-2</v>
      </c>
      <c r="H98">
        <v>0</v>
      </c>
      <c r="I98">
        <v>0</v>
      </c>
      <c r="J98">
        <v>0</v>
      </c>
      <c r="K98">
        <v>0</v>
      </c>
      <c r="L98">
        <v>0</v>
      </c>
      <c r="M98">
        <v>4.1545509999999997</v>
      </c>
      <c r="N98">
        <v>106701.3</v>
      </c>
      <c r="O98">
        <v>25683</v>
      </c>
      <c r="P98">
        <v>3155.57</v>
      </c>
      <c r="Q98">
        <v>3155.57</v>
      </c>
    </row>
    <row r="99" spans="1:17" hidden="1">
      <c r="A99" t="s">
        <v>34</v>
      </c>
      <c r="B99" s="93">
        <v>40409</v>
      </c>
      <c r="C99">
        <v>2</v>
      </c>
      <c r="D99">
        <v>8.5996400000000001E-2</v>
      </c>
      <c r="E99">
        <v>8.5996400000000001E-2</v>
      </c>
      <c r="F99">
        <v>69.904499999999999</v>
      </c>
      <c r="G99">
        <v>1.9506300000000001E-2</v>
      </c>
      <c r="H99">
        <v>0</v>
      </c>
      <c r="I99">
        <v>0</v>
      </c>
      <c r="J99">
        <v>0</v>
      </c>
      <c r="K99">
        <v>0</v>
      </c>
      <c r="L99">
        <v>0</v>
      </c>
      <c r="M99">
        <v>4.1545509999999997</v>
      </c>
      <c r="N99">
        <v>106701.3</v>
      </c>
      <c r="O99">
        <v>25683</v>
      </c>
      <c r="P99">
        <v>2208.6460000000002</v>
      </c>
      <c r="Q99">
        <v>2208.6460000000002</v>
      </c>
    </row>
    <row r="100" spans="1:17" hidden="1">
      <c r="A100" t="s">
        <v>34</v>
      </c>
      <c r="B100" s="93">
        <v>40409</v>
      </c>
      <c r="C100">
        <v>3</v>
      </c>
      <c r="D100">
        <v>6.8397799999999995E-2</v>
      </c>
      <c r="E100">
        <v>6.8397799999999995E-2</v>
      </c>
      <c r="F100">
        <v>69.030100000000004</v>
      </c>
      <c r="G100">
        <v>1.95648E-2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4.1545509999999997</v>
      </c>
      <c r="N100">
        <v>106701.3</v>
      </c>
      <c r="O100">
        <v>25683</v>
      </c>
      <c r="P100">
        <v>1756.662</v>
      </c>
      <c r="Q100">
        <v>1756.662</v>
      </c>
    </row>
    <row r="101" spans="1:17" hidden="1">
      <c r="A101" t="s">
        <v>34</v>
      </c>
      <c r="B101" s="93">
        <v>40409</v>
      </c>
      <c r="C101">
        <v>4</v>
      </c>
      <c r="D101">
        <v>5.1239899999999998E-2</v>
      </c>
      <c r="E101">
        <v>5.1239899999999998E-2</v>
      </c>
      <c r="F101">
        <v>68.332800000000006</v>
      </c>
      <c r="G101">
        <v>1.96577E-2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4.1545509999999997</v>
      </c>
      <c r="N101">
        <v>106701.3</v>
      </c>
      <c r="O101">
        <v>25683</v>
      </c>
      <c r="P101">
        <v>1315.9949999999999</v>
      </c>
      <c r="Q101">
        <v>1315.9949999999999</v>
      </c>
    </row>
    <row r="102" spans="1:17" hidden="1">
      <c r="A102" t="s">
        <v>34</v>
      </c>
      <c r="B102" s="93">
        <v>40409</v>
      </c>
      <c r="C102">
        <v>5</v>
      </c>
      <c r="D102">
        <v>4.0961600000000001E-2</v>
      </c>
      <c r="E102">
        <v>4.0961600000000001E-2</v>
      </c>
      <c r="F102">
        <v>67.775899999999993</v>
      </c>
      <c r="G102">
        <v>1.9805400000000001E-2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4.1545509999999997</v>
      </c>
      <c r="N102">
        <v>106701.3</v>
      </c>
      <c r="O102">
        <v>25683</v>
      </c>
      <c r="P102">
        <v>1052.0170000000001</v>
      </c>
      <c r="Q102">
        <v>1052.0170000000001</v>
      </c>
    </row>
    <row r="103" spans="1:17" hidden="1">
      <c r="A103" t="s">
        <v>34</v>
      </c>
      <c r="B103" s="93">
        <v>40409</v>
      </c>
      <c r="C103">
        <v>6</v>
      </c>
      <c r="D103">
        <v>3.3714500000000001E-2</v>
      </c>
      <c r="E103">
        <v>3.3714500000000001E-2</v>
      </c>
      <c r="F103">
        <v>66.400700000000001</v>
      </c>
      <c r="G103">
        <v>1.99293E-2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4.1545509999999997</v>
      </c>
      <c r="N103">
        <v>106701.3</v>
      </c>
      <c r="O103">
        <v>25683</v>
      </c>
      <c r="P103">
        <v>865.89009999999996</v>
      </c>
      <c r="Q103">
        <v>865.89009999999996</v>
      </c>
    </row>
    <row r="104" spans="1:17" hidden="1">
      <c r="A104" t="s">
        <v>34</v>
      </c>
      <c r="B104" s="93">
        <v>40409</v>
      </c>
      <c r="C104">
        <v>7</v>
      </c>
      <c r="D104">
        <v>3.0113399999999999E-2</v>
      </c>
      <c r="E104">
        <v>3.0113399999999999E-2</v>
      </c>
      <c r="F104">
        <v>67.410700000000006</v>
      </c>
      <c r="G104">
        <v>1.9959299999999999E-2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4.1545509999999997</v>
      </c>
      <c r="N104">
        <v>106701.3</v>
      </c>
      <c r="O104">
        <v>25683</v>
      </c>
      <c r="P104">
        <v>773.40300000000002</v>
      </c>
      <c r="Q104">
        <v>773.40300000000002</v>
      </c>
    </row>
    <row r="105" spans="1:17" hidden="1">
      <c r="A105" t="s">
        <v>34</v>
      </c>
      <c r="B105" s="93">
        <v>40409</v>
      </c>
      <c r="C105">
        <v>8</v>
      </c>
      <c r="D105">
        <v>5.3709899999999998E-2</v>
      </c>
      <c r="E105">
        <v>5.3709899999999998E-2</v>
      </c>
      <c r="F105">
        <v>72.591800000000006</v>
      </c>
      <c r="G105">
        <v>2.05609E-2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4.1545509999999997</v>
      </c>
      <c r="N105">
        <v>106701.3</v>
      </c>
      <c r="O105">
        <v>25683</v>
      </c>
      <c r="P105">
        <v>1379.43</v>
      </c>
      <c r="Q105">
        <v>1379.43</v>
      </c>
    </row>
    <row r="106" spans="1:17" hidden="1">
      <c r="A106" t="s">
        <v>34</v>
      </c>
      <c r="B106" s="93">
        <v>40409</v>
      </c>
      <c r="C106">
        <v>9</v>
      </c>
      <c r="D106">
        <v>0.1229104</v>
      </c>
      <c r="E106">
        <v>0.1229104</v>
      </c>
      <c r="F106">
        <v>78.650599999999997</v>
      </c>
      <c r="G106">
        <v>1.9721300000000001E-2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4.1545509999999997</v>
      </c>
      <c r="N106">
        <v>106701.3</v>
      </c>
      <c r="O106">
        <v>25683</v>
      </c>
      <c r="P106">
        <v>3156.7089999999998</v>
      </c>
      <c r="Q106">
        <v>3156.7089999999998</v>
      </c>
    </row>
    <row r="107" spans="1:17" hidden="1">
      <c r="A107" t="s">
        <v>34</v>
      </c>
      <c r="B107" s="93">
        <v>40409</v>
      </c>
      <c r="C107">
        <v>10</v>
      </c>
      <c r="D107">
        <v>0.17748620000000001</v>
      </c>
      <c r="E107">
        <v>0.17748620000000001</v>
      </c>
      <c r="F107">
        <v>82.687600000000003</v>
      </c>
      <c r="G107">
        <v>1.9456299999999999E-2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4.1545509999999997</v>
      </c>
      <c r="N107">
        <v>106701.3</v>
      </c>
      <c r="O107">
        <v>25683</v>
      </c>
      <c r="P107">
        <v>4558.3789999999999</v>
      </c>
      <c r="Q107">
        <v>4558.3789999999999</v>
      </c>
    </row>
    <row r="108" spans="1:17" hidden="1">
      <c r="A108" t="s">
        <v>34</v>
      </c>
      <c r="B108" s="93">
        <v>40409</v>
      </c>
      <c r="C108">
        <v>11</v>
      </c>
      <c r="D108">
        <v>0.2666058</v>
      </c>
      <c r="E108">
        <v>0.2666058</v>
      </c>
      <c r="F108">
        <v>86.065899999999999</v>
      </c>
      <c r="G108">
        <v>1.9364900000000001E-2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4.1545509999999997</v>
      </c>
      <c r="N108">
        <v>106701.3</v>
      </c>
      <c r="O108">
        <v>25683</v>
      </c>
      <c r="P108">
        <v>6847.2359999999999</v>
      </c>
      <c r="Q108">
        <v>6847.2359999999999</v>
      </c>
    </row>
    <row r="109" spans="1:17" hidden="1">
      <c r="A109" t="s">
        <v>34</v>
      </c>
      <c r="B109" s="93">
        <v>40409</v>
      </c>
      <c r="C109">
        <v>12</v>
      </c>
      <c r="D109">
        <v>0.36884299999999998</v>
      </c>
      <c r="E109">
        <v>0.36884299999999998</v>
      </c>
      <c r="F109">
        <v>87.221299999999999</v>
      </c>
      <c r="G109">
        <v>1.92845E-2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4.1545509999999997</v>
      </c>
      <c r="N109">
        <v>106701.3</v>
      </c>
      <c r="O109">
        <v>25683</v>
      </c>
      <c r="P109">
        <v>9472.9959999999992</v>
      </c>
      <c r="Q109">
        <v>9472.9959999999992</v>
      </c>
    </row>
    <row r="110" spans="1:17" hidden="1">
      <c r="A110" t="s">
        <v>34</v>
      </c>
      <c r="B110" s="93">
        <v>40409</v>
      </c>
      <c r="C110">
        <v>13</v>
      </c>
      <c r="D110">
        <v>0.53667640000000005</v>
      </c>
      <c r="E110">
        <v>0.53667640000000005</v>
      </c>
      <c r="F110">
        <v>89.145700000000005</v>
      </c>
      <c r="G110">
        <v>1.92582E-2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4.1545509999999997</v>
      </c>
      <c r="N110">
        <v>106701.3</v>
      </c>
      <c r="O110">
        <v>25683</v>
      </c>
      <c r="P110">
        <v>13783.46</v>
      </c>
      <c r="Q110">
        <v>13783.46</v>
      </c>
    </row>
    <row r="111" spans="1:17" hidden="1">
      <c r="A111" t="s">
        <v>34</v>
      </c>
      <c r="B111" s="93">
        <v>40409</v>
      </c>
      <c r="C111">
        <v>14</v>
      </c>
      <c r="D111">
        <v>0.73461319999999997</v>
      </c>
      <c r="E111">
        <v>0.31422050000000001</v>
      </c>
      <c r="F111">
        <v>86.815700000000007</v>
      </c>
      <c r="G111">
        <v>1.9464100000000002E-2</v>
      </c>
      <c r="H111">
        <v>0.39544859999999998</v>
      </c>
      <c r="I111">
        <v>0.41018579999999999</v>
      </c>
      <c r="J111">
        <v>0.42039280000000001</v>
      </c>
      <c r="K111">
        <v>0.43059969999999997</v>
      </c>
      <c r="L111">
        <v>0.44533699999999998</v>
      </c>
      <c r="M111">
        <v>4.1545509999999997</v>
      </c>
      <c r="N111">
        <v>106701.3</v>
      </c>
      <c r="O111">
        <v>25683</v>
      </c>
      <c r="P111">
        <v>18867.07</v>
      </c>
      <c r="Q111">
        <v>8070.1239999999998</v>
      </c>
    </row>
    <row r="112" spans="1:17" hidden="1">
      <c r="A112" t="s">
        <v>34</v>
      </c>
      <c r="B112" s="93">
        <v>40409</v>
      </c>
      <c r="C112">
        <v>15</v>
      </c>
      <c r="D112">
        <v>0.82028820000000002</v>
      </c>
      <c r="E112">
        <v>0.34274389999999999</v>
      </c>
      <c r="F112">
        <v>85.5214</v>
      </c>
      <c r="G112">
        <v>1.9424299999999999E-2</v>
      </c>
      <c r="H112">
        <v>0.45265109999999997</v>
      </c>
      <c r="I112">
        <v>0.4673582</v>
      </c>
      <c r="J112">
        <v>0.47754429999999998</v>
      </c>
      <c r="K112">
        <v>0.48773040000000001</v>
      </c>
      <c r="L112">
        <v>0.50243749999999998</v>
      </c>
      <c r="M112">
        <v>4.1545509999999997</v>
      </c>
      <c r="N112">
        <v>106701.3</v>
      </c>
      <c r="O112">
        <v>25683</v>
      </c>
      <c r="P112">
        <v>21067.46</v>
      </c>
      <c r="Q112">
        <v>8802.6910000000007</v>
      </c>
    </row>
    <row r="113" spans="1:17" hidden="1">
      <c r="A113" t="s">
        <v>34</v>
      </c>
      <c r="B113" s="93">
        <v>40409</v>
      </c>
      <c r="C113">
        <v>16</v>
      </c>
      <c r="D113">
        <v>0.9068775</v>
      </c>
      <c r="E113">
        <v>0.38637480000000002</v>
      </c>
      <c r="F113">
        <v>84.818200000000004</v>
      </c>
      <c r="G113">
        <v>1.9456500000000002E-2</v>
      </c>
      <c r="H113">
        <v>0.49556830000000002</v>
      </c>
      <c r="I113">
        <v>0.51029970000000002</v>
      </c>
      <c r="J113">
        <v>0.52050269999999998</v>
      </c>
      <c r="K113">
        <v>0.53070569999999995</v>
      </c>
      <c r="L113">
        <v>0.54543719999999996</v>
      </c>
      <c r="M113">
        <v>4.1545509999999997</v>
      </c>
      <c r="N113">
        <v>106701.3</v>
      </c>
      <c r="O113">
        <v>25683</v>
      </c>
      <c r="P113">
        <v>23291.34</v>
      </c>
      <c r="Q113">
        <v>9923.2639999999992</v>
      </c>
    </row>
    <row r="114" spans="1:17" hidden="1">
      <c r="A114" t="s">
        <v>34</v>
      </c>
      <c r="B114" s="93">
        <v>40409</v>
      </c>
      <c r="C114">
        <v>17</v>
      </c>
      <c r="D114">
        <v>0.98616289999999995</v>
      </c>
      <c r="E114">
        <v>0.44292949999999998</v>
      </c>
      <c r="F114">
        <v>81.947800000000001</v>
      </c>
      <c r="G114">
        <v>1.94795E-2</v>
      </c>
      <c r="H114">
        <v>0.51826950000000005</v>
      </c>
      <c r="I114">
        <v>0.5330184</v>
      </c>
      <c r="J114">
        <v>0.54323339999999998</v>
      </c>
      <c r="K114">
        <v>0.55344839999999995</v>
      </c>
      <c r="L114">
        <v>0.56819730000000002</v>
      </c>
      <c r="M114">
        <v>4.1545509999999997</v>
      </c>
      <c r="N114">
        <v>106701.3</v>
      </c>
      <c r="O114">
        <v>25683</v>
      </c>
      <c r="P114">
        <v>25327.62</v>
      </c>
      <c r="Q114">
        <v>11375.76</v>
      </c>
    </row>
    <row r="115" spans="1:17" hidden="1">
      <c r="A115" t="s">
        <v>34</v>
      </c>
      <c r="B115" s="93">
        <v>40409</v>
      </c>
      <c r="C115">
        <v>18</v>
      </c>
      <c r="D115">
        <v>0.89180400000000004</v>
      </c>
      <c r="E115">
        <v>1.011158</v>
      </c>
      <c r="F115">
        <v>78.315600000000003</v>
      </c>
      <c r="G115">
        <v>1.9902E-2</v>
      </c>
      <c r="H115">
        <v>-0.14485990000000001</v>
      </c>
      <c r="I115">
        <v>-0.12979109999999999</v>
      </c>
      <c r="J115">
        <v>-0.1193544</v>
      </c>
      <c r="K115">
        <v>-0.1089178</v>
      </c>
      <c r="L115">
        <v>-9.3848899999999999E-2</v>
      </c>
      <c r="M115">
        <v>4.1545509999999997</v>
      </c>
      <c r="N115">
        <v>106701.3</v>
      </c>
      <c r="O115">
        <v>25683</v>
      </c>
      <c r="P115">
        <v>22904.2</v>
      </c>
      <c r="Q115">
        <v>25969.58</v>
      </c>
    </row>
    <row r="116" spans="1:17" hidden="1">
      <c r="A116" t="s">
        <v>34</v>
      </c>
      <c r="B116" s="93">
        <v>40409</v>
      </c>
      <c r="C116">
        <v>19</v>
      </c>
      <c r="D116">
        <v>0.87875979999999998</v>
      </c>
      <c r="E116">
        <v>0.95189539999999995</v>
      </c>
      <c r="F116">
        <v>76.618600000000001</v>
      </c>
      <c r="G116">
        <v>1.94031E-2</v>
      </c>
      <c r="H116">
        <v>-9.8001599999999994E-2</v>
      </c>
      <c r="I116">
        <v>-8.3310499999999996E-2</v>
      </c>
      <c r="J116">
        <v>-7.3135599999999995E-2</v>
      </c>
      <c r="K116">
        <v>-6.2960600000000005E-2</v>
      </c>
      <c r="L116">
        <v>-4.82695E-2</v>
      </c>
      <c r="M116">
        <v>4.1545509999999997</v>
      </c>
      <c r="N116">
        <v>106701.3</v>
      </c>
      <c r="O116">
        <v>25683</v>
      </c>
      <c r="P116">
        <v>22569.19</v>
      </c>
      <c r="Q116">
        <v>24447.53</v>
      </c>
    </row>
    <row r="117" spans="1:17" hidden="1">
      <c r="A117" t="s">
        <v>34</v>
      </c>
      <c r="B117" s="93">
        <v>40409</v>
      </c>
      <c r="C117">
        <v>20</v>
      </c>
      <c r="D117">
        <v>0.73200279999999995</v>
      </c>
      <c r="E117">
        <v>0.77833459999999999</v>
      </c>
      <c r="F117">
        <v>74.434700000000007</v>
      </c>
      <c r="G117">
        <v>1.9304499999999999E-2</v>
      </c>
      <c r="H117">
        <v>-7.1071499999999996E-2</v>
      </c>
      <c r="I117">
        <v>-5.6455100000000001E-2</v>
      </c>
      <c r="J117">
        <v>-4.6331799999999999E-2</v>
      </c>
      <c r="K117">
        <v>-3.6208499999999998E-2</v>
      </c>
      <c r="L117">
        <v>-2.1592E-2</v>
      </c>
      <c r="M117">
        <v>4.1545509999999997</v>
      </c>
      <c r="N117">
        <v>106701.3</v>
      </c>
      <c r="O117">
        <v>25683</v>
      </c>
      <c r="P117">
        <v>18800.03</v>
      </c>
      <c r="Q117">
        <v>19989.97</v>
      </c>
    </row>
    <row r="118" spans="1:17" hidden="1">
      <c r="A118" t="s">
        <v>34</v>
      </c>
      <c r="B118" s="93">
        <v>40409</v>
      </c>
      <c r="C118">
        <v>21</v>
      </c>
      <c r="D118">
        <v>0.54281749999999995</v>
      </c>
      <c r="E118">
        <v>0.57265029999999995</v>
      </c>
      <c r="F118">
        <v>72.607500000000002</v>
      </c>
      <c r="G118">
        <v>1.9273800000000001E-2</v>
      </c>
      <c r="H118">
        <v>-5.4533199999999997E-2</v>
      </c>
      <c r="I118">
        <v>-3.9940000000000003E-2</v>
      </c>
      <c r="J118">
        <v>-2.98328E-2</v>
      </c>
      <c r="K118">
        <v>-1.9725699999999999E-2</v>
      </c>
      <c r="L118">
        <v>-5.1324999999999999E-3</v>
      </c>
      <c r="M118">
        <v>4.1545509999999997</v>
      </c>
      <c r="N118">
        <v>106701.3</v>
      </c>
      <c r="O118">
        <v>25683</v>
      </c>
      <c r="P118">
        <v>13941.18</v>
      </c>
      <c r="Q118">
        <v>14707.38</v>
      </c>
    </row>
    <row r="119" spans="1:17" hidden="1">
      <c r="A119" t="s">
        <v>34</v>
      </c>
      <c r="B119" s="93">
        <v>40409</v>
      </c>
      <c r="C119">
        <v>22</v>
      </c>
      <c r="D119">
        <v>0.39070759999999999</v>
      </c>
      <c r="E119">
        <v>0.40824149999999998</v>
      </c>
      <c r="F119">
        <v>70.661299999999997</v>
      </c>
      <c r="G119">
        <v>1.92569E-2</v>
      </c>
      <c r="H119">
        <v>-4.2212699999999999E-2</v>
      </c>
      <c r="I119">
        <v>-2.7632299999999999E-2</v>
      </c>
      <c r="J119">
        <v>-1.7533900000000002E-2</v>
      </c>
      <c r="K119">
        <v>-7.4355999999999997E-3</v>
      </c>
      <c r="L119">
        <v>7.1447999999999998E-3</v>
      </c>
      <c r="M119">
        <v>4.1545509999999997</v>
      </c>
      <c r="N119">
        <v>106701.3</v>
      </c>
      <c r="O119">
        <v>25683</v>
      </c>
      <c r="P119">
        <v>10034.540000000001</v>
      </c>
      <c r="Q119">
        <v>10484.870000000001</v>
      </c>
    </row>
    <row r="120" spans="1:17" hidden="1">
      <c r="A120" t="s">
        <v>34</v>
      </c>
      <c r="B120" s="93">
        <v>40409</v>
      </c>
      <c r="C120">
        <v>23</v>
      </c>
      <c r="D120">
        <v>0.26995570000000002</v>
      </c>
      <c r="E120">
        <v>0.27937139999999999</v>
      </c>
      <c r="F120">
        <v>69.087800000000001</v>
      </c>
      <c r="G120">
        <v>1.9245100000000001E-2</v>
      </c>
      <c r="H120">
        <v>-3.40793E-2</v>
      </c>
      <c r="I120">
        <v>-1.9507799999999999E-2</v>
      </c>
      <c r="J120">
        <v>-9.4157000000000008E-3</v>
      </c>
      <c r="K120">
        <v>6.7650000000000002E-4</v>
      </c>
      <c r="L120">
        <v>1.52479E-2</v>
      </c>
      <c r="M120">
        <v>4.1545509999999997</v>
      </c>
      <c r="N120">
        <v>106701.3</v>
      </c>
      <c r="O120">
        <v>25683</v>
      </c>
      <c r="P120">
        <v>6933.2730000000001</v>
      </c>
      <c r="Q120">
        <v>7175.0959999999995</v>
      </c>
    </row>
    <row r="121" spans="1:17" hidden="1">
      <c r="A121" t="s">
        <v>34</v>
      </c>
      <c r="B121" s="93">
        <v>40409</v>
      </c>
      <c r="C121">
        <v>24</v>
      </c>
      <c r="D121">
        <v>0.16567190000000001</v>
      </c>
      <c r="E121">
        <v>0.1658837</v>
      </c>
      <c r="F121">
        <v>65.755399999999995</v>
      </c>
      <c r="G121">
        <v>1.9235599999999999E-2</v>
      </c>
      <c r="H121">
        <v>-2.4863199999999998E-2</v>
      </c>
      <c r="I121">
        <v>-1.0299000000000001E-2</v>
      </c>
      <c r="J121">
        <v>-2.118E-4</v>
      </c>
      <c r="K121">
        <v>9.8753999999999995E-3</v>
      </c>
      <c r="L121">
        <v>2.4439599999999999E-2</v>
      </c>
      <c r="M121">
        <v>4.1545509999999997</v>
      </c>
      <c r="N121">
        <v>106701.3</v>
      </c>
      <c r="O121">
        <v>25683</v>
      </c>
      <c r="P121">
        <v>4254.951</v>
      </c>
      <c r="Q121">
        <v>4260.3900000000003</v>
      </c>
    </row>
    <row r="122" spans="1:17" hidden="1">
      <c r="A122" t="s">
        <v>34</v>
      </c>
      <c r="B122" s="93">
        <v>40413</v>
      </c>
      <c r="C122">
        <v>1</v>
      </c>
      <c r="D122">
        <v>7.8865500000000005E-2</v>
      </c>
      <c r="E122">
        <v>7.8865500000000005E-2</v>
      </c>
      <c r="F122">
        <v>64.149600000000007</v>
      </c>
      <c r="G122">
        <v>1.90495E-2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4.1556480000000002</v>
      </c>
      <c r="N122">
        <v>105969</v>
      </c>
      <c r="O122">
        <v>25500</v>
      </c>
      <c r="P122">
        <v>2011.07</v>
      </c>
      <c r="Q122">
        <v>2011.07</v>
      </c>
    </row>
    <row r="123" spans="1:17" hidden="1">
      <c r="A123" t="s">
        <v>34</v>
      </c>
      <c r="B123" s="93">
        <v>40413</v>
      </c>
      <c r="C123">
        <v>2</v>
      </c>
      <c r="D123">
        <v>5.4586500000000003E-2</v>
      </c>
      <c r="E123">
        <v>5.4586500000000003E-2</v>
      </c>
      <c r="F123">
        <v>64.396199999999993</v>
      </c>
      <c r="G123">
        <v>1.90361E-2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4.1556480000000002</v>
      </c>
      <c r="N123">
        <v>105969</v>
      </c>
      <c r="O123">
        <v>25500</v>
      </c>
      <c r="P123">
        <v>1391.9549999999999</v>
      </c>
      <c r="Q123">
        <v>1391.9549999999999</v>
      </c>
    </row>
    <row r="124" spans="1:17" hidden="1">
      <c r="A124" t="s">
        <v>34</v>
      </c>
      <c r="B124" s="93">
        <v>40413</v>
      </c>
      <c r="C124">
        <v>3</v>
      </c>
      <c r="D124">
        <v>4.4757100000000001E-2</v>
      </c>
      <c r="E124">
        <v>4.4757100000000001E-2</v>
      </c>
      <c r="F124">
        <v>63.250300000000003</v>
      </c>
      <c r="G124">
        <v>1.9035300000000002E-2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4.1556480000000002</v>
      </c>
      <c r="N124">
        <v>105969</v>
      </c>
      <c r="O124">
        <v>25500</v>
      </c>
      <c r="P124">
        <v>1141.307</v>
      </c>
      <c r="Q124">
        <v>1141.307</v>
      </c>
    </row>
    <row r="125" spans="1:17" hidden="1">
      <c r="A125" t="s">
        <v>34</v>
      </c>
      <c r="B125" s="93">
        <v>40413</v>
      </c>
      <c r="C125">
        <v>4</v>
      </c>
      <c r="D125">
        <v>3.4717900000000003E-2</v>
      </c>
      <c r="E125">
        <v>3.4717900000000003E-2</v>
      </c>
      <c r="F125">
        <v>62.4617</v>
      </c>
      <c r="G125">
        <v>1.9016399999999999E-2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4.1556480000000002</v>
      </c>
      <c r="N125">
        <v>105969</v>
      </c>
      <c r="O125">
        <v>25500</v>
      </c>
      <c r="P125">
        <v>885.3066</v>
      </c>
      <c r="Q125">
        <v>885.3066</v>
      </c>
    </row>
    <row r="126" spans="1:17" hidden="1">
      <c r="A126" t="s">
        <v>34</v>
      </c>
      <c r="B126" s="93">
        <v>40413</v>
      </c>
      <c r="C126">
        <v>5</v>
      </c>
      <c r="D126">
        <v>2.8486500000000001E-2</v>
      </c>
      <c r="E126">
        <v>2.8486500000000001E-2</v>
      </c>
      <c r="F126">
        <v>62.136299999999999</v>
      </c>
      <c r="G126">
        <v>1.8981600000000001E-2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4.1556480000000002</v>
      </c>
      <c r="N126">
        <v>105969</v>
      </c>
      <c r="O126">
        <v>25500</v>
      </c>
      <c r="P126">
        <v>726.40520000000004</v>
      </c>
      <c r="Q126">
        <v>726.40520000000004</v>
      </c>
    </row>
    <row r="127" spans="1:17" hidden="1">
      <c r="A127" t="s">
        <v>34</v>
      </c>
      <c r="B127" s="93">
        <v>40413</v>
      </c>
      <c r="C127">
        <v>6</v>
      </c>
      <c r="D127">
        <v>2.6487799999999999E-2</v>
      </c>
      <c r="E127">
        <v>2.6487799999999999E-2</v>
      </c>
      <c r="F127">
        <v>61.529699999999998</v>
      </c>
      <c r="G127">
        <v>1.899E-2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4.1556480000000002</v>
      </c>
      <c r="N127">
        <v>105969</v>
      </c>
      <c r="O127">
        <v>25500</v>
      </c>
      <c r="P127">
        <v>675.44010000000003</v>
      </c>
      <c r="Q127">
        <v>675.44010000000003</v>
      </c>
    </row>
    <row r="128" spans="1:17" hidden="1">
      <c r="A128" t="s">
        <v>34</v>
      </c>
      <c r="B128" s="93">
        <v>40413</v>
      </c>
      <c r="C128">
        <v>7</v>
      </c>
      <c r="D128">
        <v>3.34618E-2</v>
      </c>
      <c r="E128">
        <v>3.34618E-2</v>
      </c>
      <c r="F128">
        <v>63.055300000000003</v>
      </c>
      <c r="G128">
        <v>1.9012899999999999E-2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4.1556480000000002</v>
      </c>
      <c r="N128">
        <v>105969</v>
      </c>
      <c r="O128">
        <v>25500</v>
      </c>
      <c r="P128">
        <v>853.27599999999995</v>
      </c>
      <c r="Q128">
        <v>853.27599999999995</v>
      </c>
    </row>
    <row r="129" spans="1:17" hidden="1">
      <c r="A129" t="s">
        <v>34</v>
      </c>
      <c r="B129" s="93">
        <v>40413</v>
      </c>
      <c r="C129">
        <v>8</v>
      </c>
      <c r="D129">
        <v>3.1386999999999998E-2</v>
      </c>
      <c r="E129">
        <v>3.1386999999999998E-2</v>
      </c>
      <c r="F129">
        <v>70.133499999999998</v>
      </c>
      <c r="G129">
        <v>1.8987400000000001E-2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4.1556480000000002</v>
      </c>
      <c r="N129">
        <v>105969</v>
      </c>
      <c r="O129">
        <v>25500</v>
      </c>
      <c r="P129">
        <v>800.36839999999995</v>
      </c>
      <c r="Q129">
        <v>800.36839999999995</v>
      </c>
    </row>
    <row r="130" spans="1:17" hidden="1">
      <c r="A130" t="s">
        <v>34</v>
      </c>
      <c r="B130" s="93">
        <v>40413</v>
      </c>
      <c r="C130">
        <v>9</v>
      </c>
      <c r="D130">
        <v>8.2354200000000002E-2</v>
      </c>
      <c r="E130">
        <v>8.2354200000000002E-2</v>
      </c>
      <c r="F130">
        <v>77.097499999999997</v>
      </c>
      <c r="G130">
        <v>1.93195E-2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4.1556480000000002</v>
      </c>
      <c r="N130">
        <v>105969</v>
      </c>
      <c r="O130">
        <v>25500</v>
      </c>
      <c r="P130">
        <v>2100.0309999999999</v>
      </c>
      <c r="Q130">
        <v>2100.0309999999999</v>
      </c>
    </row>
    <row r="131" spans="1:17" hidden="1">
      <c r="A131" t="s">
        <v>34</v>
      </c>
      <c r="B131" s="93">
        <v>40413</v>
      </c>
      <c r="C131">
        <v>10</v>
      </c>
      <c r="D131">
        <v>0.14334649999999999</v>
      </c>
      <c r="E131">
        <v>0.14334649999999999</v>
      </c>
      <c r="F131">
        <v>83.559700000000007</v>
      </c>
      <c r="G131">
        <v>1.92996E-2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4.1556480000000002</v>
      </c>
      <c r="N131">
        <v>105969</v>
      </c>
      <c r="O131">
        <v>25500</v>
      </c>
      <c r="P131">
        <v>3655.335</v>
      </c>
      <c r="Q131">
        <v>3655.335</v>
      </c>
    </row>
    <row r="132" spans="1:17" hidden="1">
      <c r="A132" t="s">
        <v>34</v>
      </c>
      <c r="B132" s="93">
        <v>40413</v>
      </c>
      <c r="C132">
        <v>11</v>
      </c>
      <c r="D132">
        <v>0.24127209999999999</v>
      </c>
      <c r="E132">
        <v>0.24127209999999999</v>
      </c>
      <c r="F132">
        <v>86.142899999999997</v>
      </c>
      <c r="G132">
        <v>1.9264300000000002E-2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4.1556480000000002</v>
      </c>
      <c r="N132">
        <v>105969</v>
      </c>
      <c r="O132">
        <v>25500</v>
      </c>
      <c r="P132">
        <v>6152.4380000000001</v>
      </c>
      <c r="Q132">
        <v>6152.4380000000001</v>
      </c>
    </row>
    <row r="133" spans="1:17" hidden="1">
      <c r="A133" t="s">
        <v>34</v>
      </c>
      <c r="B133" s="93">
        <v>40413</v>
      </c>
      <c r="C133">
        <v>12</v>
      </c>
      <c r="D133">
        <v>0.36659900000000001</v>
      </c>
      <c r="E133">
        <v>0.36659900000000001</v>
      </c>
      <c r="F133">
        <v>88.296000000000006</v>
      </c>
      <c r="G133">
        <v>1.9261799999999999E-2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4.1556480000000002</v>
      </c>
      <c r="N133">
        <v>105969</v>
      </c>
      <c r="O133">
        <v>25500</v>
      </c>
      <c r="P133">
        <v>9348.2739999999994</v>
      </c>
      <c r="Q133">
        <v>9348.2739999999994</v>
      </c>
    </row>
    <row r="134" spans="1:17" hidden="1">
      <c r="A134" t="s">
        <v>34</v>
      </c>
      <c r="B134" s="93">
        <v>40413</v>
      </c>
      <c r="C134">
        <v>13</v>
      </c>
      <c r="D134">
        <v>0.54277339999999996</v>
      </c>
      <c r="E134">
        <v>0.54277339999999996</v>
      </c>
      <c r="F134">
        <v>88.798599999999993</v>
      </c>
      <c r="G134">
        <v>1.92541E-2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4.1556480000000002</v>
      </c>
      <c r="N134">
        <v>105969</v>
      </c>
      <c r="O134">
        <v>25500</v>
      </c>
      <c r="P134">
        <v>13840.72</v>
      </c>
      <c r="Q134">
        <v>13840.72</v>
      </c>
    </row>
    <row r="135" spans="1:17" hidden="1">
      <c r="A135" t="s">
        <v>34</v>
      </c>
      <c r="B135" s="93">
        <v>40413</v>
      </c>
      <c r="C135">
        <v>14</v>
      </c>
      <c r="D135">
        <v>0.77250280000000004</v>
      </c>
      <c r="E135">
        <v>0.34301559999999998</v>
      </c>
      <c r="F135">
        <v>89.923000000000002</v>
      </c>
      <c r="G135">
        <v>1.9516700000000001E-2</v>
      </c>
      <c r="H135">
        <v>0.40447559999999999</v>
      </c>
      <c r="I135">
        <v>0.41925269999999998</v>
      </c>
      <c r="J135">
        <v>0.42948720000000001</v>
      </c>
      <c r="K135">
        <v>0.4397218</v>
      </c>
      <c r="L135">
        <v>0.45449889999999998</v>
      </c>
      <c r="M135">
        <v>4.1556480000000002</v>
      </c>
      <c r="N135">
        <v>105969</v>
      </c>
      <c r="O135">
        <v>25500</v>
      </c>
      <c r="P135">
        <v>19698.82</v>
      </c>
      <c r="Q135">
        <v>8746.8970000000008</v>
      </c>
    </row>
    <row r="136" spans="1:17" hidden="1">
      <c r="A136" t="s">
        <v>34</v>
      </c>
      <c r="B136" s="93">
        <v>40413</v>
      </c>
      <c r="C136">
        <v>15</v>
      </c>
      <c r="D136">
        <v>0.87698509999999996</v>
      </c>
      <c r="E136">
        <v>0.37970999999999999</v>
      </c>
      <c r="F136">
        <v>87.398700000000005</v>
      </c>
      <c r="G136">
        <v>1.95052E-2</v>
      </c>
      <c r="H136">
        <v>0.47227819999999998</v>
      </c>
      <c r="I136">
        <v>0.4870466</v>
      </c>
      <c r="J136">
        <v>0.49727510000000003</v>
      </c>
      <c r="K136">
        <v>0.50750360000000005</v>
      </c>
      <c r="L136">
        <v>0.52227210000000002</v>
      </c>
      <c r="M136">
        <v>4.1556480000000002</v>
      </c>
      <c r="N136">
        <v>105969</v>
      </c>
      <c r="O136">
        <v>25500</v>
      </c>
      <c r="P136">
        <v>22363.119999999999</v>
      </c>
      <c r="Q136">
        <v>9682.6039999999994</v>
      </c>
    </row>
    <row r="137" spans="1:17" hidden="1">
      <c r="A137" t="s">
        <v>34</v>
      </c>
      <c r="B137" s="93">
        <v>40413</v>
      </c>
      <c r="C137">
        <v>16</v>
      </c>
      <c r="D137">
        <v>0.97054459999999998</v>
      </c>
      <c r="E137">
        <v>0.42356090000000002</v>
      </c>
      <c r="F137">
        <v>86.178700000000006</v>
      </c>
      <c r="G137">
        <v>1.9549500000000001E-2</v>
      </c>
      <c r="H137">
        <v>0.52193000000000001</v>
      </c>
      <c r="I137">
        <v>0.53673190000000004</v>
      </c>
      <c r="J137">
        <v>0.54698369999999996</v>
      </c>
      <c r="K137">
        <v>0.55723540000000005</v>
      </c>
      <c r="L137">
        <v>0.57203729999999997</v>
      </c>
      <c r="M137">
        <v>4.1556480000000002</v>
      </c>
      <c r="N137">
        <v>105969</v>
      </c>
      <c r="O137">
        <v>25500</v>
      </c>
      <c r="P137">
        <v>24748.89</v>
      </c>
      <c r="Q137">
        <v>10800.8</v>
      </c>
    </row>
    <row r="138" spans="1:17" hidden="1">
      <c r="A138" t="s">
        <v>34</v>
      </c>
      <c r="B138" s="93">
        <v>40413</v>
      </c>
      <c r="C138">
        <v>17</v>
      </c>
      <c r="D138">
        <v>1.097664</v>
      </c>
      <c r="E138">
        <v>0.50421159999999998</v>
      </c>
      <c r="F138">
        <v>86.4298</v>
      </c>
      <c r="G138">
        <v>1.96256E-2</v>
      </c>
      <c r="H138">
        <v>0.56830069999999999</v>
      </c>
      <c r="I138">
        <v>0.58316020000000002</v>
      </c>
      <c r="J138">
        <v>0.59345190000000003</v>
      </c>
      <c r="K138">
        <v>0.60374360000000005</v>
      </c>
      <c r="L138">
        <v>0.61860320000000002</v>
      </c>
      <c r="M138">
        <v>4.1556480000000002</v>
      </c>
      <c r="N138">
        <v>105969</v>
      </c>
      <c r="O138">
        <v>25500</v>
      </c>
      <c r="P138">
        <v>27990.42</v>
      </c>
      <c r="Q138">
        <v>12857.4</v>
      </c>
    </row>
    <row r="139" spans="1:17" hidden="1">
      <c r="A139" t="s">
        <v>34</v>
      </c>
      <c r="B139" s="93">
        <v>40413</v>
      </c>
      <c r="C139">
        <v>18</v>
      </c>
      <c r="D139">
        <v>1.048254</v>
      </c>
      <c r="E139">
        <v>1.1812210000000001</v>
      </c>
      <c r="F139">
        <v>83.641800000000003</v>
      </c>
      <c r="G139">
        <v>2.0217800000000001E-2</v>
      </c>
      <c r="H139">
        <v>-0.15887660000000001</v>
      </c>
      <c r="I139">
        <v>-0.14356869999999999</v>
      </c>
      <c r="J139">
        <v>-0.13296649999999999</v>
      </c>
      <c r="K139">
        <v>-0.1223643</v>
      </c>
      <c r="L139">
        <v>-0.1070564</v>
      </c>
      <c r="M139">
        <v>4.1556480000000002</v>
      </c>
      <c r="N139">
        <v>105969</v>
      </c>
      <c r="O139">
        <v>25500</v>
      </c>
      <c r="P139">
        <v>26730.48</v>
      </c>
      <c r="Q139">
        <v>30121.13</v>
      </c>
    </row>
    <row r="140" spans="1:17" hidden="1">
      <c r="A140" t="s">
        <v>34</v>
      </c>
      <c r="B140" s="93">
        <v>40413</v>
      </c>
      <c r="C140">
        <v>19</v>
      </c>
      <c r="D140">
        <v>1.04697</v>
      </c>
      <c r="E140">
        <v>1.1290910000000001</v>
      </c>
      <c r="F140">
        <v>78.516199999999998</v>
      </c>
      <c r="G140">
        <v>1.9614199999999998E-2</v>
      </c>
      <c r="H140">
        <v>-0.1072579</v>
      </c>
      <c r="I140">
        <v>-9.2407000000000003E-2</v>
      </c>
      <c r="J140">
        <v>-8.2121399999999997E-2</v>
      </c>
      <c r="K140">
        <v>-7.1835700000000002E-2</v>
      </c>
      <c r="L140">
        <v>-5.6984800000000002E-2</v>
      </c>
      <c r="M140">
        <v>4.1556480000000002</v>
      </c>
      <c r="N140">
        <v>105969</v>
      </c>
      <c r="O140">
        <v>25500</v>
      </c>
      <c r="P140">
        <v>26697.73</v>
      </c>
      <c r="Q140">
        <v>28791.82</v>
      </c>
    </row>
    <row r="141" spans="1:17" hidden="1">
      <c r="A141" t="s">
        <v>34</v>
      </c>
      <c r="B141" s="93">
        <v>40413</v>
      </c>
      <c r="C141">
        <v>20</v>
      </c>
      <c r="D141">
        <v>0.89770139999999998</v>
      </c>
      <c r="E141">
        <v>0.95038210000000001</v>
      </c>
      <c r="F141">
        <v>74.842399999999998</v>
      </c>
      <c r="G141">
        <v>1.9560600000000001E-2</v>
      </c>
      <c r="H141">
        <v>-7.7748499999999998E-2</v>
      </c>
      <c r="I141">
        <v>-6.29382E-2</v>
      </c>
      <c r="J141">
        <v>-5.2680699999999997E-2</v>
      </c>
      <c r="K141">
        <v>-4.2423099999999998E-2</v>
      </c>
      <c r="L141">
        <v>-2.76128E-2</v>
      </c>
      <c r="M141">
        <v>4.1556480000000002</v>
      </c>
      <c r="N141">
        <v>105969</v>
      </c>
      <c r="O141">
        <v>25500</v>
      </c>
      <c r="P141">
        <v>22891.39</v>
      </c>
      <c r="Q141">
        <v>24234.74</v>
      </c>
    </row>
    <row r="142" spans="1:17" hidden="1">
      <c r="A142" t="s">
        <v>34</v>
      </c>
      <c r="B142" s="93">
        <v>40413</v>
      </c>
      <c r="C142">
        <v>21</v>
      </c>
      <c r="D142">
        <v>0.67624209999999996</v>
      </c>
      <c r="E142">
        <v>0.70989910000000001</v>
      </c>
      <c r="F142">
        <v>71.992199999999997</v>
      </c>
      <c r="G142">
        <v>1.9584899999999999E-2</v>
      </c>
      <c r="H142">
        <v>-5.8756099999999999E-2</v>
      </c>
      <c r="I142">
        <v>-4.3927399999999998E-2</v>
      </c>
      <c r="J142">
        <v>-3.3656999999999999E-2</v>
      </c>
      <c r="K142">
        <v>-2.33867E-2</v>
      </c>
      <c r="L142">
        <v>-8.5579000000000002E-3</v>
      </c>
      <c r="M142">
        <v>4.1556480000000002</v>
      </c>
      <c r="N142">
        <v>105969</v>
      </c>
      <c r="O142">
        <v>25500</v>
      </c>
      <c r="P142">
        <v>17244.169999999998</v>
      </c>
      <c r="Q142">
        <v>18102.43</v>
      </c>
    </row>
    <row r="143" spans="1:17" hidden="1">
      <c r="A143" t="s">
        <v>34</v>
      </c>
      <c r="B143" s="93">
        <v>40413</v>
      </c>
      <c r="C143">
        <v>22</v>
      </c>
      <c r="D143">
        <v>0.50501079999999998</v>
      </c>
      <c r="E143">
        <v>0.52470640000000002</v>
      </c>
      <c r="F143">
        <v>70.573899999999995</v>
      </c>
      <c r="G143">
        <v>1.9650299999999999E-2</v>
      </c>
      <c r="H143">
        <v>-4.4878399999999999E-2</v>
      </c>
      <c r="I143">
        <v>-3.0000200000000001E-2</v>
      </c>
      <c r="J143">
        <v>-1.9695500000000001E-2</v>
      </c>
      <c r="K143">
        <v>-9.3909000000000006E-3</v>
      </c>
      <c r="L143">
        <v>5.4873999999999999E-3</v>
      </c>
      <c r="M143">
        <v>4.1556480000000002</v>
      </c>
      <c r="N143">
        <v>105969</v>
      </c>
      <c r="O143">
        <v>25500</v>
      </c>
      <c r="P143">
        <v>12877.78</v>
      </c>
      <c r="Q143">
        <v>13380.01</v>
      </c>
    </row>
    <row r="144" spans="1:17" hidden="1">
      <c r="A144" t="s">
        <v>34</v>
      </c>
      <c r="B144" s="93">
        <v>40413</v>
      </c>
      <c r="C144">
        <v>23</v>
      </c>
      <c r="D144">
        <v>0.36752790000000002</v>
      </c>
      <c r="E144">
        <v>0.37815330000000003</v>
      </c>
      <c r="F144">
        <v>68.706900000000005</v>
      </c>
      <c r="G144">
        <v>1.9692500000000002E-2</v>
      </c>
      <c r="H144">
        <v>-3.58623E-2</v>
      </c>
      <c r="I144">
        <v>-2.0952100000000001E-2</v>
      </c>
      <c r="J144">
        <v>-1.06254E-2</v>
      </c>
      <c r="K144">
        <v>-2.9859999999999999E-4</v>
      </c>
      <c r="L144">
        <v>1.4611600000000001E-2</v>
      </c>
      <c r="M144">
        <v>4.1556480000000002</v>
      </c>
      <c r="N144">
        <v>105969</v>
      </c>
      <c r="O144">
        <v>25500</v>
      </c>
      <c r="P144">
        <v>9371.9619999999995</v>
      </c>
      <c r="Q144">
        <v>9642.9089999999997</v>
      </c>
    </row>
    <row r="145" spans="1:17" hidden="1">
      <c r="A145" t="s">
        <v>34</v>
      </c>
      <c r="B145" s="93">
        <v>40413</v>
      </c>
      <c r="C145">
        <v>24</v>
      </c>
      <c r="D145">
        <v>0.23374130000000001</v>
      </c>
      <c r="E145">
        <v>0.23510610000000001</v>
      </c>
      <c r="F145">
        <v>66.837599999999995</v>
      </c>
      <c r="G145">
        <v>1.9714499999999999E-2</v>
      </c>
      <c r="H145">
        <v>-2.6629900000000001E-2</v>
      </c>
      <c r="I145">
        <v>-1.1703099999999999E-2</v>
      </c>
      <c r="J145">
        <v>-1.3648E-3</v>
      </c>
      <c r="K145">
        <v>8.9735000000000006E-3</v>
      </c>
      <c r="L145">
        <v>2.3900299999999999E-2</v>
      </c>
      <c r="M145">
        <v>4.1556480000000002</v>
      </c>
      <c r="N145">
        <v>105969</v>
      </c>
      <c r="O145">
        <v>25500</v>
      </c>
      <c r="P145">
        <v>5960.4040000000005</v>
      </c>
      <c r="Q145">
        <v>5995.2060000000001</v>
      </c>
    </row>
    <row r="146" spans="1:17" hidden="1">
      <c r="A146" t="s">
        <v>34</v>
      </c>
      <c r="B146" s="93">
        <v>40414</v>
      </c>
      <c r="C146">
        <v>1</v>
      </c>
      <c r="D146">
        <v>0.14493919999999999</v>
      </c>
      <c r="E146">
        <v>0.14493919999999999</v>
      </c>
      <c r="F146">
        <v>66.365200000000002</v>
      </c>
      <c r="G146">
        <v>1.9891499999999999E-2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4.1571410000000002</v>
      </c>
      <c r="N146">
        <v>105450</v>
      </c>
      <c r="O146">
        <v>25366</v>
      </c>
      <c r="P146">
        <v>3676.527</v>
      </c>
      <c r="Q146">
        <v>3676.527</v>
      </c>
    </row>
    <row r="147" spans="1:17" hidden="1">
      <c r="A147" t="s">
        <v>34</v>
      </c>
      <c r="B147" s="93">
        <v>40414</v>
      </c>
      <c r="C147">
        <v>2</v>
      </c>
      <c r="D147">
        <v>0.1051431</v>
      </c>
      <c r="E147">
        <v>0.1051431</v>
      </c>
      <c r="F147">
        <v>65.500500000000002</v>
      </c>
      <c r="G147">
        <v>1.9957800000000001E-2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4.1571410000000002</v>
      </c>
      <c r="N147">
        <v>105450</v>
      </c>
      <c r="O147">
        <v>25366</v>
      </c>
      <c r="P147">
        <v>2667.0590000000002</v>
      </c>
      <c r="Q147">
        <v>2667.0590000000002</v>
      </c>
    </row>
    <row r="148" spans="1:17" hidden="1">
      <c r="A148" t="s">
        <v>34</v>
      </c>
      <c r="B148" s="93">
        <v>40414</v>
      </c>
      <c r="C148">
        <v>3</v>
      </c>
      <c r="D148">
        <v>8.0374299999999996E-2</v>
      </c>
      <c r="E148">
        <v>8.0374299999999996E-2</v>
      </c>
      <c r="F148">
        <v>65.493099999999998</v>
      </c>
      <c r="G148">
        <v>2.0025899999999999E-2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4.1571410000000002</v>
      </c>
      <c r="N148">
        <v>105450</v>
      </c>
      <c r="O148">
        <v>25366</v>
      </c>
      <c r="P148">
        <v>2038.7760000000001</v>
      </c>
      <c r="Q148">
        <v>2038.7760000000001</v>
      </c>
    </row>
    <row r="149" spans="1:17" hidden="1">
      <c r="A149" t="s">
        <v>34</v>
      </c>
      <c r="B149" s="93">
        <v>40414</v>
      </c>
      <c r="C149">
        <v>4</v>
      </c>
      <c r="D149">
        <v>6.17365E-2</v>
      </c>
      <c r="E149">
        <v>6.17365E-2</v>
      </c>
      <c r="F149">
        <v>65.367199999999997</v>
      </c>
      <c r="G149">
        <v>2.0141300000000001E-2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4.1571410000000002</v>
      </c>
      <c r="N149">
        <v>105450</v>
      </c>
      <c r="O149">
        <v>25366</v>
      </c>
      <c r="P149">
        <v>1566.009</v>
      </c>
      <c r="Q149">
        <v>1566.009</v>
      </c>
    </row>
    <row r="150" spans="1:17" hidden="1">
      <c r="A150" t="s">
        <v>34</v>
      </c>
      <c r="B150" s="93">
        <v>40414</v>
      </c>
      <c r="C150">
        <v>5</v>
      </c>
      <c r="D150">
        <v>4.7861800000000003E-2</v>
      </c>
      <c r="E150">
        <v>4.7861800000000003E-2</v>
      </c>
      <c r="F150">
        <v>65.399199999999993</v>
      </c>
      <c r="G150">
        <v>2.0382000000000001E-2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4.1571410000000002</v>
      </c>
      <c r="N150">
        <v>105450</v>
      </c>
      <c r="O150">
        <v>25366</v>
      </c>
      <c r="P150">
        <v>1214.0619999999999</v>
      </c>
      <c r="Q150">
        <v>1214.0619999999999</v>
      </c>
    </row>
    <row r="151" spans="1:17" hidden="1">
      <c r="A151" t="s">
        <v>34</v>
      </c>
      <c r="B151" s="93">
        <v>40414</v>
      </c>
      <c r="C151">
        <v>6</v>
      </c>
      <c r="D151">
        <v>5.5785000000000001E-2</v>
      </c>
      <c r="E151">
        <v>5.5785000000000001E-2</v>
      </c>
      <c r="F151">
        <v>65.217200000000005</v>
      </c>
      <c r="G151">
        <v>2.0456999999999999E-2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4.1571410000000002</v>
      </c>
      <c r="N151">
        <v>105450</v>
      </c>
      <c r="O151">
        <v>25366</v>
      </c>
      <c r="P151">
        <v>1415.0429999999999</v>
      </c>
      <c r="Q151">
        <v>1415.0429999999999</v>
      </c>
    </row>
    <row r="152" spans="1:17" hidden="1">
      <c r="A152" t="s">
        <v>34</v>
      </c>
      <c r="B152" s="93">
        <v>40414</v>
      </c>
      <c r="C152">
        <v>7</v>
      </c>
      <c r="D152">
        <v>4.9350100000000001E-2</v>
      </c>
      <c r="E152">
        <v>4.9350100000000001E-2</v>
      </c>
      <c r="F152">
        <v>66.151300000000006</v>
      </c>
      <c r="G152">
        <v>1.9823299999999999E-2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4.1571410000000002</v>
      </c>
      <c r="N152">
        <v>105450</v>
      </c>
      <c r="O152">
        <v>25366</v>
      </c>
      <c r="P152">
        <v>1251.8150000000001</v>
      </c>
      <c r="Q152">
        <v>1251.8150000000001</v>
      </c>
    </row>
    <row r="153" spans="1:17" hidden="1">
      <c r="A153" t="s">
        <v>34</v>
      </c>
      <c r="B153" s="93">
        <v>40414</v>
      </c>
      <c r="C153">
        <v>8</v>
      </c>
      <c r="D153">
        <v>6.5824900000000006E-2</v>
      </c>
      <c r="E153">
        <v>6.5824900000000006E-2</v>
      </c>
      <c r="F153">
        <v>72.323300000000003</v>
      </c>
      <c r="G153">
        <v>1.9600800000000002E-2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4.1571410000000002</v>
      </c>
      <c r="N153">
        <v>105450</v>
      </c>
      <c r="O153">
        <v>25366</v>
      </c>
      <c r="P153">
        <v>1669.7149999999999</v>
      </c>
      <c r="Q153">
        <v>1669.7149999999999</v>
      </c>
    </row>
    <row r="154" spans="1:17" hidden="1">
      <c r="A154" t="s">
        <v>34</v>
      </c>
      <c r="B154" s="93">
        <v>40414</v>
      </c>
      <c r="C154">
        <v>9</v>
      </c>
      <c r="D154">
        <v>0.12497900000000001</v>
      </c>
      <c r="E154">
        <v>0.12497900000000001</v>
      </c>
      <c r="F154">
        <v>78.311199999999999</v>
      </c>
      <c r="G154">
        <v>1.9683800000000001E-2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4.1571410000000002</v>
      </c>
      <c r="N154">
        <v>105450</v>
      </c>
      <c r="O154">
        <v>25366</v>
      </c>
      <c r="P154">
        <v>3170.2190000000001</v>
      </c>
      <c r="Q154">
        <v>3170.2190000000001</v>
      </c>
    </row>
    <row r="155" spans="1:17" hidden="1">
      <c r="A155" t="s">
        <v>34</v>
      </c>
      <c r="B155" s="93">
        <v>40414</v>
      </c>
      <c r="C155">
        <v>10</v>
      </c>
      <c r="D155">
        <v>0.18850510000000001</v>
      </c>
      <c r="E155">
        <v>0.18850510000000001</v>
      </c>
      <c r="F155">
        <v>83.653899999999993</v>
      </c>
      <c r="G155">
        <v>1.96676E-2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4.1571410000000002</v>
      </c>
      <c r="N155">
        <v>105450</v>
      </c>
      <c r="O155">
        <v>25366</v>
      </c>
      <c r="P155">
        <v>4781.6210000000001</v>
      </c>
      <c r="Q155">
        <v>4781.6210000000001</v>
      </c>
    </row>
    <row r="156" spans="1:17" hidden="1">
      <c r="A156" t="s">
        <v>34</v>
      </c>
      <c r="B156" s="93">
        <v>40414</v>
      </c>
      <c r="C156">
        <v>11</v>
      </c>
      <c r="D156">
        <v>0.26505849999999997</v>
      </c>
      <c r="E156">
        <v>0.26505849999999997</v>
      </c>
      <c r="F156">
        <v>85.474400000000003</v>
      </c>
      <c r="G156">
        <v>1.95286E-2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4.1571410000000002</v>
      </c>
      <c r="N156">
        <v>105450</v>
      </c>
      <c r="O156">
        <v>25366</v>
      </c>
      <c r="P156">
        <v>6723.4750000000004</v>
      </c>
      <c r="Q156">
        <v>6723.4750000000004</v>
      </c>
    </row>
    <row r="157" spans="1:17" hidden="1">
      <c r="A157" t="s">
        <v>34</v>
      </c>
      <c r="B157" s="93">
        <v>40414</v>
      </c>
      <c r="C157">
        <v>12</v>
      </c>
      <c r="D157">
        <v>0.38859589999999999</v>
      </c>
      <c r="E157">
        <v>0.38859589999999999</v>
      </c>
      <c r="F157">
        <v>88.605599999999995</v>
      </c>
      <c r="G157">
        <v>1.9526999999999999E-2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4.1571410000000002</v>
      </c>
      <c r="N157">
        <v>105450</v>
      </c>
      <c r="O157">
        <v>25366</v>
      </c>
      <c r="P157">
        <v>9857.1239999999998</v>
      </c>
      <c r="Q157">
        <v>9857.1239999999998</v>
      </c>
    </row>
    <row r="158" spans="1:17" hidden="1">
      <c r="A158" t="s">
        <v>34</v>
      </c>
      <c r="B158" s="93">
        <v>40414</v>
      </c>
      <c r="C158">
        <v>13</v>
      </c>
      <c r="D158">
        <v>0.54157960000000005</v>
      </c>
      <c r="E158">
        <v>0.54157960000000005</v>
      </c>
      <c r="F158">
        <v>87.943299999999994</v>
      </c>
      <c r="G158">
        <v>1.94808E-2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4.1571410000000002</v>
      </c>
      <c r="N158">
        <v>105450</v>
      </c>
      <c r="O158">
        <v>25366</v>
      </c>
      <c r="P158">
        <v>13737.71</v>
      </c>
      <c r="Q158">
        <v>13737.71</v>
      </c>
    </row>
    <row r="159" spans="1:17" hidden="1">
      <c r="A159" t="s">
        <v>34</v>
      </c>
      <c r="B159" s="93">
        <v>40414</v>
      </c>
      <c r="C159">
        <v>14</v>
      </c>
      <c r="D159">
        <v>0.76307820000000004</v>
      </c>
      <c r="E159">
        <v>0.33981280000000003</v>
      </c>
      <c r="F159">
        <v>89.394599999999997</v>
      </c>
      <c r="G159">
        <v>1.9739300000000001E-2</v>
      </c>
      <c r="H159">
        <v>0.3979684</v>
      </c>
      <c r="I159">
        <v>0.412914</v>
      </c>
      <c r="J159">
        <v>0.42326530000000001</v>
      </c>
      <c r="K159">
        <v>0.43361660000000002</v>
      </c>
      <c r="L159">
        <v>0.44856230000000002</v>
      </c>
      <c r="M159">
        <v>4.1571410000000002</v>
      </c>
      <c r="N159">
        <v>105450</v>
      </c>
      <c r="O159">
        <v>25366</v>
      </c>
      <c r="P159">
        <v>19356.240000000002</v>
      </c>
      <c r="Q159">
        <v>8619.6919999999991</v>
      </c>
    </row>
    <row r="160" spans="1:17" hidden="1">
      <c r="A160" t="s">
        <v>34</v>
      </c>
      <c r="B160" s="93">
        <v>40414</v>
      </c>
      <c r="C160">
        <v>15</v>
      </c>
      <c r="D160">
        <v>0.89994600000000002</v>
      </c>
      <c r="E160">
        <v>0.39257900000000001</v>
      </c>
      <c r="F160">
        <v>89.532600000000002</v>
      </c>
      <c r="G160">
        <v>1.9741600000000002E-2</v>
      </c>
      <c r="H160">
        <v>0.48206710000000003</v>
      </c>
      <c r="I160">
        <v>0.49701459999999997</v>
      </c>
      <c r="J160">
        <v>0.50736709999999996</v>
      </c>
      <c r="K160">
        <v>0.51771959999999995</v>
      </c>
      <c r="L160">
        <v>0.532667</v>
      </c>
      <c r="M160">
        <v>4.1571410000000002</v>
      </c>
      <c r="N160">
        <v>105450</v>
      </c>
      <c r="O160">
        <v>25366</v>
      </c>
      <c r="P160">
        <v>22828.03</v>
      </c>
      <c r="Q160">
        <v>9958.1579999999994</v>
      </c>
    </row>
    <row r="161" spans="1:17" hidden="1">
      <c r="A161" t="s">
        <v>34</v>
      </c>
      <c r="B161" s="93">
        <v>40414</v>
      </c>
      <c r="C161">
        <v>16</v>
      </c>
      <c r="D161">
        <v>1.009484</v>
      </c>
      <c r="E161">
        <v>0.44327329999999998</v>
      </c>
      <c r="F161">
        <v>87.775999999999996</v>
      </c>
      <c r="G161">
        <v>1.9799600000000001E-2</v>
      </c>
      <c r="H161">
        <v>0.54083619999999999</v>
      </c>
      <c r="I161">
        <v>0.55582739999999997</v>
      </c>
      <c r="J161">
        <v>0.5662104</v>
      </c>
      <c r="K161">
        <v>0.57659329999999998</v>
      </c>
      <c r="L161">
        <v>0.59158460000000002</v>
      </c>
      <c r="M161">
        <v>4.1571410000000002</v>
      </c>
      <c r="N161">
        <v>105450</v>
      </c>
      <c r="O161">
        <v>25366</v>
      </c>
      <c r="P161">
        <v>25606.560000000001</v>
      </c>
      <c r="Q161">
        <v>11244.07</v>
      </c>
    </row>
    <row r="162" spans="1:17" hidden="1">
      <c r="A162" t="s">
        <v>34</v>
      </c>
      <c r="B162" s="93">
        <v>40414</v>
      </c>
      <c r="C162">
        <v>17</v>
      </c>
      <c r="D162">
        <v>1.104317</v>
      </c>
      <c r="E162">
        <v>0.50897650000000005</v>
      </c>
      <c r="F162">
        <v>84.548000000000002</v>
      </c>
      <c r="G162">
        <v>1.98417E-2</v>
      </c>
      <c r="H162">
        <v>0.56991230000000004</v>
      </c>
      <c r="I162">
        <v>0.58493539999999999</v>
      </c>
      <c r="J162">
        <v>0.59534039999999999</v>
      </c>
      <c r="K162">
        <v>0.60574539999999999</v>
      </c>
      <c r="L162">
        <v>0.62076849999999995</v>
      </c>
      <c r="M162">
        <v>4.1571410000000002</v>
      </c>
      <c r="N162">
        <v>105450</v>
      </c>
      <c r="O162">
        <v>25366</v>
      </c>
      <c r="P162">
        <v>28012.1</v>
      </c>
      <c r="Q162">
        <v>12910.7</v>
      </c>
    </row>
    <row r="163" spans="1:17" hidden="1">
      <c r="A163" t="s">
        <v>34</v>
      </c>
      <c r="B163" s="93">
        <v>40414</v>
      </c>
      <c r="C163">
        <v>18</v>
      </c>
      <c r="D163">
        <v>1.053323</v>
      </c>
      <c r="E163">
        <v>1.1657489999999999</v>
      </c>
      <c r="F163">
        <v>82.344499999999996</v>
      </c>
      <c r="G163">
        <v>2.04669E-2</v>
      </c>
      <c r="H163">
        <v>-0.13865530000000001</v>
      </c>
      <c r="I163">
        <v>-0.1231588</v>
      </c>
      <c r="J163">
        <v>-0.1124259</v>
      </c>
      <c r="K163">
        <v>-0.10169309999999999</v>
      </c>
      <c r="L163">
        <v>-8.6196499999999995E-2</v>
      </c>
      <c r="M163">
        <v>4.1571410000000002</v>
      </c>
      <c r="N163">
        <v>105450</v>
      </c>
      <c r="O163">
        <v>25366</v>
      </c>
      <c r="P163">
        <v>26718.58</v>
      </c>
      <c r="Q163">
        <v>29570.38</v>
      </c>
    </row>
    <row r="164" spans="1:17" hidden="1">
      <c r="A164" t="s">
        <v>34</v>
      </c>
      <c r="B164" s="93">
        <v>40414</v>
      </c>
      <c r="C164">
        <v>19</v>
      </c>
      <c r="D164">
        <v>1.043998</v>
      </c>
      <c r="E164">
        <v>1.112419</v>
      </c>
      <c r="F164">
        <v>78.714299999999994</v>
      </c>
      <c r="G164">
        <v>1.9794200000000001E-2</v>
      </c>
      <c r="H164">
        <v>-9.3788200000000002E-2</v>
      </c>
      <c r="I164">
        <v>-7.8801099999999999E-2</v>
      </c>
      <c r="J164">
        <v>-6.8420999999999996E-2</v>
      </c>
      <c r="K164">
        <v>-5.8040899999999999E-2</v>
      </c>
      <c r="L164">
        <v>-4.3053800000000003E-2</v>
      </c>
      <c r="M164">
        <v>4.1571410000000002</v>
      </c>
      <c r="N164">
        <v>105450</v>
      </c>
      <c r="O164">
        <v>25366</v>
      </c>
      <c r="P164">
        <v>26482.05</v>
      </c>
      <c r="Q164">
        <v>28217.62</v>
      </c>
    </row>
    <row r="165" spans="1:17" hidden="1">
      <c r="A165" t="s">
        <v>34</v>
      </c>
      <c r="B165" s="93">
        <v>40414</v>
      </c>
      <c r="C165">
        <v>20</v>
      </c>
      <c r="D165">
        <v>0.86600560000000004</v>
      </c>
      <c r="E165">
        <v>0.9103038</v>
      </c>
      <c r="F165">
        <v>73.999899999999997</v>
      </c>
      <c r="G165">
        <v>1.96805E-2</v>
      </c>
      <c r="H165">
        <v>-6.9519800000000007E-2</v>
      </c>
      <c r="I165">
        <v>-5.4618699999999999E-2</v>
      </c>
      <c r="J165">
        <v>-4.4298200000000003E-2</v>
      </c>
      <c r="K165">
        <v>-3.3977800000000002E-2</v>
      </c>
      <c r="L165">
        <v>-1.9076699999999999E-2</v>
      </c>
      <c r="M165">
        <v>4.1571410000000002</v>
      </c>
      <c r="N165">
        <v>105450</v>
      </c>
      <c r="O165">
        <v>25366</v>
      </c>
      <c r="P165">
        <v>21967.1</v>
      </c>
      <c r="Q165">
        <v>23090.77</v>
      </c>
    </row>
    <row r="166" spans="1:17" hidden="1">
      <c r="A166" t="s">
        <v>34</v>
      </c>
      <c r="B166" s="93">
        <v>40414</v>
      </c>
      <c r="C166">
        <v>21</v>
      </c>
      <c r="D166">
        <v>0.62005650000000001</v>
      </c>
      <c r="E166">
        <v>0.64845390000000003</v>
      </c>
      <c r="F166">
        <v>71.535200000000003</v>
      </c>
      <c r="G166">
        <v>1.9622000000000001E-2</v>
      </c>
      <c r="H166">
        <v>-5.3544000000000001E-2</v>
      </c>
      <c r="I166">
        <v>-3.8687199999999998E-2</v>
      </c>
      <c r="J166">
        <v>-2.83974E-2</v>
      </c>
      <c r="K166">
        <v>-1.8107600000000001E-2</v>
      </c>
      <c r="L166">
        <v>-3.2507999999999999E-3</v>
      </c>
      <c r="M166">
        <v>4.1571410000000002</v>
      </c>
      <c r="N166">
        <v>105450</v>
      </c>
      <c r="O166">
        <v>25366</v>
      </c>
      <c r="P166">
        <v>15728.35</v>
      </c>
      <c r="Q166">
        <v>16448.68</v>
      </c>
    </row>
    <row r="167" spans="1:17" hidden="1">
      <c r="A167" t="s">
        <v>34</v>
      </c>
      <c r="B167" s="93">
        <v>40414</v>
      </c>
      <c r="C167">
        <v>22</v>
      </c>
      <c r="D167">
        <v>0.44665500000000002</v>
      </c>
      <c r="E167">
        <v>0.4629625</v>
      </c>
      <c r="F167">
        <v>70.282899999999998</v>
      </c>
      <c r="G167">
        <v>1.95865E-2</v>
      </c>
      <c r="H167">
        <v>-4.1408599999999997E-2</v>
      </c>
      <c r="I167">
        <v>-2.65787E-2</v>
      </c>
      <c r="J167">
        <v>-1.6307499999999999E-2</v>
      </c>
      <c r="K167">
        <v>-6.0362999999999997E-3</v>
      </c>
      <c r="L167">
        <v>8.7936999999999998E-3</v>
      </c>
      <c r="M167">
        <v>4.1571410000000002</v>
      </c>
      <c r="N167">
        <v>105450</v>
      </c>
      <c r="O167">
        <v>25366</v>
      </c>
      <c r="P167">
        <v>11329.85</v>
      </c>
      <c r="Q167">
        <v>11743.51</v>
      </c>
    </row>
    <row r="168" spans="1:17" hidden="1">
      <c r="A168" t="s">
        <v>34</v>
      </c>
      <c r="B168" s="93">
        <v>40414</v>
      </c>
      <c r="C168">
        <v>23</v>
      </c>
      <c r="D168">
        <v>0.31603330000000002</v>
      </c>
      <c r="E168">
        <v>0.3248875</v>
      </c>
      <c r="F168">
        <v>69.949299999999994</v>
      </c>
      <c r="G168">
        <v>1.9573900000000002E-2</v>
      </c>
      <c r="H168">
        <v>-3.3939200000000003E-2</v>
      </c>
      <c r="I168">
        <v>-1.9118799999999998E-2</v>
      </c>
      <c r="J168">
        <v>-8.8541999999999996E-3</v>
      </c>
      <c r="K168">
        <v>1.4103E-3</v>
      </c>
      <c r="L168">
        <v>1.6230700000000001E-2</v>
      </c>
      <c r="M168">
        <v>4.1571410000000002</v>
      </c>
      <c r="N168">
        <v>105450</v>
      </c>
      <c r="O168">
        <v>25366</v>
      </c>
      <c r="P168">
        <v>8016.5010000000002</v>
      </c>
      <c r="Q168">
        <v>8241.098</v>
      </c>
    </row>
    <row r="169" spans="1:17" hidden="1">
      <c r="A169" t="s">
        <v>34</v>
      </c>
      <c r="B169" s="93">
        <v>40414</v>
      </c>
      <c r="C169">
        <v>24</v>
      </c>
      <c r="D169">
        <v>0.19981289999999999</v>
      </c>
      <c r="E169">
        <v>0.19955729999999999</v>
      </c>
      <c r="F169">
        <v>69.180999999999997</v>
      </c>
      <c r="G169">
        <v>1.9584000000000001E-2</v>
      </c>
      <c r="H169">
        <v>-2.4842300000000001E-2</v>
      </c>
      <c r="I169">
        <v>-1.0014199999999999E-2</v>
      </c>
      <c r="J169">
        <v>2.5559999999999998E-4</v>
      </c>
      <c r="K169">
        <v>1.05255E-2</v>
      </c>
      <c r="L169">
        <v>2.5353500000000001E-2</v>
      </c>
      <c r="M169">
        <v>4.1571410000000002</v>
      </c>
      <c r="N169">
        <v>105450</v>
      </c>
      <c r="O169">
        <v>25366</v>
      </c>
      <c r="P169">
        <v>5068.4549999999999</v>
      </c>
      <c r="Q169">
        <v>5061.97</v>
      </c>
    </row>
    <row r="170" spans="1:17" hidden="1">
      <c r="A170" t="s">
        <v>34</v>
      </c>
      <c r="B170" s="93">
        <v>40415</v>
      </c>
      <c r="C170">
        <v>1</v>
      </c>
      <c r="D170">
        <v>0.1219787</v>
      </c>
      <c r="E170">
        <v>0.1219787</v>
      </c>
      <c r="F170">
        <v>68.7804</v>
      </c>
      <c r="G170">
        <v>1.96104E-2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4.158093</v>
      </c>
      <c r="N170">
        <v>105162.3</v>
      </c>
      <c r="O170">
        <v>25291</v>
      </c>
      <c r="P170">
        <v>3084.9630000000002</v>
      </c>
      <c r="Q170">
        <v>3084.9630000000002</v>
      </c>
    </row>
    <row r="171" spans="1:17" hidden="1">
      <c r="A171" t="s">
        <v>34</v>
      </c>
      <c r="B171" s="93">
        <v>40415</v>
      </c>
      <c r="C171">
        <v>2</v>
      </c>
      <c r="D171">
        <v>8.8000999999999996E-2</v>
      </c>
      <c r="E171">
        <v>8.8000999999999996E-2</v>
      </c>
      <c r="F171">
        <v>67.771500000000003</v>
      </c>
      <c r="G171">
        <v>1.9632500000000001E-2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4.158093</v>
      </c>
      <c r="N171">
        <v>105162.3</v>
      </c>
      <c r="O171">
        <v>25291</v>
      </c>
      <c r="P171">
        <v>2225.6320000000001</v>
      </c>
      <c r="Q171">
        <v>2225.6320000000001</v>
      </c>
    </row>
    <row r="172" spans="1:17" hidden="1">
      <c r="A172" t="s">
        <v>34</v>
      </c>
      <c r="B172" s="93">
        <v>40415</v>
      </c>
      <c r="C172">
        <v>3</v>
      </c>
      <c r="D172">
        <v>6.8355200000000005E-2</v>
      </c>
      <c r="E172">
        <v>6.8355200000000005E-2</v>
      </c>
      <c r="F172">
        <v>67.659000000000006</v>
      </c>
      <c r="G172">
        <v>1.9619999999999999E-2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4.158093</v>
      </c>
      <c r="N172">
        <v>105162.3</v>
      </c>
      <c r="O172">
        <v>25291</v>
      </c>
      <c r="P172">
        <v>1728.7719999999999</v>
      </c>
      <c r="Q172">
        <v>1728.7719999999999</v>
      </c>
    </row>
    <row r="173" spans="1:17" hidden="1">
      <c r="A173" t="s">
        <v>34</v>
      </c>
      <c r="B173" s="93">
        <v>40415</v>
      </c>
      <c r="C173">
        <v>4</v>
      </c>
      <c r="D173">
        <v>5.02224E-2</v>
      </c>
      <c r="E173">
        <v>5.02224E-2</v>
      </c>
      <c r="F173">
        <v>67.575999999999993</v>
      </c>
      <c r="G173">
        <v>1.9566099999999999E-2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4.158093</v>
      </c>
      <c r="N173">
        <v>105162.3</v>
      </c>
      <c r="O173">
        <v>25291</v>
      </c>
      <c r="P173">
        <v>1270.174</v>
      </c>
      <c r="Q173">
        <v>1270.174</v>
      </c>
    </row>
    <row r="174" spans="1:17" hidden="1">
      <c r="A174" t="s">
        <v>34</v>
      </c>
      <c r="B174" s="93">
        <v>40415</v>
      </c>
      <c r="C174">
        <v>5</v>
      </c>
      <c r="D174">
        <v>3.9255900000000003E-2</v>
      </c>
      <c r="E174">
        <v>3.9255900000000003E-2</v>
      </c>
      <c r="F174">
        <v>67.478300000000004</v>
      </c>
      <c r="G174">
        <v>1.9500400000000001E-2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4.158093</v>
      </c>
      <c r="N174">
        <v>105162.3</v>
      </c>
      <c r="O174">
        <v>25291</v>
      </c>
      <c r="P174">
        <v>992.82150000000001</v>
      </c>
      <c r="Q174">
        <v>992.82150000000001</v>
      </c>
    </row>
    <row r="175" spans="1:17" hidden="1">
      <c r="A175" t="s">
        <v>34</v>
      </c>
      <c r="B175" s="93">
        <v>40415</v>
      </c>
      <c r="C175">
        <v>6</v>
      </c>
      <c r="D175">
        <v>3.6257299999999999E-2</v>
      </c>
      <c r="E175">
        <v>3.6257299999999999E-2</v>
      </c>
      <c r="F175">
        <v>66.870500000000007</v>
      </c>
      <c r="G175">
        <v>1.9494500000000001E-2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4.158093</v>
      </c>
      <c r="N175">
        <v>105162.3</v>
      </c>
      <c r="O175">
        <v>25291</v>
      </c>
      <c r="P175">
        <v>916.98270000000002</v>
      </c>
      <c r="Q175">
        <v>916.98270000000002</v>
      </c>
    </row>
    <row r="176" spans="1:17" hidden="1">
      <c r="A176" t="s">
        <v>34</v>
      </c>
      <c r="B176" s="93">
        <v>40415</v>
      </c>
      <c r="C176">
        <v>7</v>
      </c>
      <c r="D176">
        <v>3.8922600000000002E-2</v>
      </c>
      <c r="E176">
        <v>3.8922600000000002E-2</v>
      </c>
      <c r="F176">
        <v>67.7851</v>
      </c>
      <c r="G176">
        <v>1.95877E-2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4.158093</v>
      </c>
      <c r="N176">
        <v>105162.3</v>
      </c>
      <c r="O176">
        <v>25291</v>
      </c>
      <c r="P176">
        <v>984.39200000000005</v>
      </c>
      <c r="Q176">
        <v>984.39200000000005</v>
      </c>
    </row>
    <row r="177" spans="1:17" hidden="1">
      <c r="A177" t="s">
        <v>34</v>
      </c>
      <c r="B177" s="93">
        <v>40415</v>
      </c>
      <c r="C177">
        <v>8</v>
      </c>
      <c r="D177">
        <v>6.2816200000000003E-2</v>
      </c>
      <c r="E177">
        <v>6.2816200000000003E-2</v>
      </c>
      <c r="F177">
        <v>71.832599999999999</v>
      </c>
      <c r="G177">
        <v>1.9731800000000001E-2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4.158093</v>
      </c>
      <c r="N177">
        <v>105162.3</v>
      </c>
      <c r="O177">
        <v>25291</v>
      </c>
      <c r="P177">
        <v>1588.684</v>
      </c>
      <c r="Q177">
        <v>1588.684</v>
      </c>
    </row>
    <row r="178" spans="1:17" hidden="1">
      <c r="A178" t="s">
        <v>34</v>
      </c>
      <c r="B178" s="93">
        <v>40415</v>
      </c>
      <c r="C178">
        <v>9</v>
      </c>
      <c r="D178">
        <v>0.1206781</v>
      </c>
      <c r="E178">
        <v>0.1206781</v>
      </c>
      <c r="F178">
        <v>77.708600000000004</v>
      </c>
      <c r="G178">
        <v>1.9742099999999999E-2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4.158093</v>
      </c>
      <c r="N178">
        <v>105162.3</v>
      </c>
      <c r="O178">
        <v>25291</v>
      </c>
      <c r="P178">
        <v>3052.069</v>
      </c>
      <c r="Q178">
        <v>3052.069</v>
      </c>
    </row>
    <row r="179" spans="1:17" hidden="1">
      <c r="A179" t="s">
        <v>34</v>
      </c>
      <c r="B179" s="93">
        <v>40415</v>
      </c>
      <c r="C179">
        <v>10</v>
      </c>
      <c r="D179">
        <v>0.19065019999999999</v>
      </c>
      <c r="E179">
        <v>0.19065019999999999</v>
      </c>
      <c r="F179">
        <v>82.834699999999998</v>
      </c>
      <c r="G179">
        <v>1.97763E-2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4.158093</v>
      </c>
      <c r="N179">
        <v>105162.3</v>
      </c>
      <c r="O179">
        <v>25291</v>
      </c>
      <c r="P179">
        <v>4821.7340000000004</v>
      </c>
      <c r="Q179">
        <v>4821.7340000000004</v>
      </c>
    </row>
    <row r="180" spans="1:17" hidden="1">
      <c r="A180" t="s">
        <v>34</v>
      </c>
      <c r="B180" s="93">
        <v>40415</v>
      </c>
      <c r="C180">
        <v>11</v>
      </c>
      <c r="D180">
        <v>0.28980210000000001</v>
      </c>
      <c r="E180">
        <v>0.28980210000000001</v>
      </c>
      <c r="F180">
        <v>85.825100000000006</v>
      </c>
      <c r="G180">
        <v>1.9780499999999999E-2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4.158093</v>
      </c>
      <c r="N180">
        <v>105162.3</v>
      </c>
      <c r="O180">
        <v>25291</v>
      </c>
      <c r="P180">
        <v>7329.3850000000002</v>
      </c>
      <c r="Q180">
        <v>7329.3850000000002</v>
      </c>
    </row>
    <row r="181" spans="1:17" hidden="1">
      <c r="A181" t="s">
        <v>34</v>
      </c>
      <c r="B181" s="93">
        <v>40415</v>
      </c>
      <c r="C181">
        <v>12</v>
      </c>
      <c r="D181">
        <v>0.38524730000000001</v>
      </c>
      <c r="E181">
        <v>0.38524730000000001</v>
      </c>
      <c r="F181">
        <v>85.916499999999999</v>
      </c>
      <c r="G181">
        <v>1.9588999999999999E-2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4.158093</v>
      </c>
      <c r="N181">
        <v>105162.3</v>
      </c>
      <c r="O181">
        <v>25291</v>
      </c>
      <c r="P181">
        <v>9743.2900000000009</v>
      </c>
      <c r="Q181">
        <v>9743.2900000000009</v>
      </c>
    </row>
    <row r="182" spans="1:17" hidden="1">
      <c r="A182" t="s">
        <v>34</v>
      </c>
      <c r="B182" s="93">
        <v>40415</v>
      </c>
      <c r="C182">
        <v>13</v>
      </c>
      <c r="D182">
        <v>0.53537520000000005</v>
      </c>
      <c r="E182">
        <v>0.53537520000000005</v>
      </c>
      <c r="F182">
        <v>86.847800000000007</v>
      </c>
      <c r="G182">
        <v>1.95246E-2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4.158093</v>
      </c>
      <c r="N182">
        <v>105162.3</v>
      </c>
      <c r="O182">
        <v>25291</v>
      </c>
      <c r="P182">
        <v>13540.17</v>
      </c>
      <c r="Q182">
        <v>13540.17</v>
      </c>
    </row>
    <row r="183" spans="1:17" hidden="1">
      <c r="A183" t="s">
        <v>34</v>
      </c>
      <c r="B183" s="93">
        <v>40415</v>
      </c>
      <c r="C183">
        <v>14</v>
      </c>
      <c r="D183">
        <v>0.74291629999999997</v>
      </c>
      <c r="E183">
        <v>0.35571609999999998</v>
      </c>
      <c r="F183">
        <v>87.843699999999998</v>
      </c>
      <c r="G183">
        <v>1.9726199999999999E-2</v>
      </c>
      <c r="H183">
        <v>0.36192010000000002</v>
      </c>
      <c r="I183">
        <v>0.37685590000000002</v>
      </c>
      <c r="J183">
        <v>0.3872003</v>
      </c>
      <c r="K183">
        <v>0.39754469999999997</v>
      </c>
      <c r="L183">
        <v>0.41248040000000002</v>
      </c>
      <c r="M183">
        <v>4.158093</v>
      </c>
      <c r="N183">
        <v>105162.3</v>
      </c>
      <c r="O183">
        <v>25291</v>
      </c>
      <c r="P183">
        <v>18789.099999999999</v>
      </c>
      <c r="Q183">
        <v>8996.4159999999993</v>
      </c>
    </row>
    <row r="184" spans="1:17" hidden="1">
      <c r="A184" t="s">
        <v>34</v>
      </c>
      <c r="B184" s="93">
        <v>40415</v>
      </c>
      <c r="C184">
        <v>15</v>
      </c>
      <c r="D184">
        <v>0.82012490000000005</v>
      </c>
      <c r="E184">
        <v>0.38643670000000002</v>
      </c>
      <c r="F184">
        <v>85.259900000000002</v>
      </c>
      <c r="G184">
        <v>1.9692999999999999E-2</v>
      </c>
      <c r="H184">
        <v>0.4084506</v>
      </c>
      <c r="I184">
        <v>0.42336119999999999</v>
      </c>
      <c r="J184">
        <v>0.43368820000000002</v>
      </c>
      <c r="K184">
        <v>0.4440152</v>
      </c>
      <c r="L184">
        <v>0.45892579999999999</v>
      </c>
      <c r="M184">
        <v>4.158093</v>
      </c>
      <c r="N184">
        <v>105162.3</v>
      </c>
      <c r="O184">
        <v>25291</v>
      </c>
      <c r="P184">
        <v>20741.78</v>
      </c>
      <c r="Q184">
        <v>9773.3700000000008</v>
      </c>
    </row>
    <row r="185" spans="1:17" hidden="1">
      <c r="A185" t="s">
        <v>34</v>
      </c>
      <c r="B185" s="93">
        <v>40415</v>
      </c>
      <c r="C185">
        <v>16</v>
      </c>
      <c r="D185">
        <v>0.90117340000000001</v>
      </c>
      <c r="E185">
        <v>0.42829889999999998</v>
      </c>
      <c r="F185">
        <v>84.335899999999995</v>
      </c>
      <c r="G185">
        <v>1.9722900000000002E-2</v>
      </c>
      <c r="H185">
        <v>0.44759850000000001</v>
      </c>
      <c r="I185">
        <v>0.46253179999999999</v>
      </c>
      <c r="J185">
        <v>0.47287449999999998</v>
      </c>
      <c r="K185">
        <v>0.48321710000000001</v>
      </c>
      <c r="L185">
        <v>0.49815039999999999</v>
      </c>
      <c r="M185">
        <v>4.158093</v>
      </c>
      <c r="N185">
        <v>105162.3</v>
      </c>
      <c r="O185">
        <v>25291</v>
      </c>
      <c r="P185">
        <v>22791.58</v>
      </c>
      <c r="Q185">
        <v>10832.11</v>
      </c>
    </row>
    <row r="186" spans="1:17" hidden="1">
      <c r="A186" t="s">
        <v>34</v>
      </c>
      <c r="B186" s="93">
        <v>40415</v>
      </c>
      <c r="C186">
        <v>17</v>
      </c>
      <c r="D186">
        <v>0.99858369999999996</v>
      </c>
      <c r="E186">
        <v>0.4894503</v>
      </c>
      <c r="F186">
        <v>83.924099999999996</v>
      </c>
      <c r="G186">
        <v>1.9775999999999998E-2</v>
      </c>
      <c r="H186">
        <v>0.48378949999999998</v>
      </c>
      <c r="I186">
        <v>0.49876290000000001</v>
      </c>
      <c r="J186">
        <v>0.50913339999999996</v>
      </c>
      <c r="K186">
        <v>0.51950399999999997</v>
      </c>
      <c r="L186">
        <v>0.53447730000000004</v>
      </c>
      <c r="M186">
        <v>4.158093</v>
      </c>
      <c r="N186">
        <v>105162.3</v>
      </c>
      <c r="O186">
        <v>25291</v>
      </c>
      <c r="P186">
        <v>25255.18</v>
      </c>
      <c r="Q186">
        <v>12378.69</v>
      </c>
    </row>
    <row r="187" spans="1:17" hidden="1">
      <c r="A187" t="s">
        <v>34</v>
      </c>
      <c r="B187" s="93">
        <v>40415</v>
      </c>
      <c r="C187">
        <v>18</v>
      </c>
      <c r="D187">
        <v>0.97039059999999999</v>
      </c>
      <c r="E187">
        <v>1.071798</v>
      </c>
      <c r="F187">
        <v>82.543999999999997</v>
      </c>
      <c r="G187">
        <v>2.0239099999999999E-2</v>
      </c>
      <c r="H187">
        <v>-0.1273445</v>
      </c>
      <c r="I187">
        <v>-0.1120205</v>
      </c>
      <c r="J187">
        <v>-0.1014071</v>
      </c>
      <c r="K187">
        <v>-9.0793700000000005E-2</v>
      </c>
      <c r="L187">
        <v>-7.5469700000000001E-2</v>
      </c>
      <c r="M187">
        <v>4.158093</v>
      </c>
      <c r="N187">
        <v>105162.3</v>
      </c>
      <c r="O187">
        <v>25291</v>
      </c>
      <c r="P187">
        <v>24542.15</v>
      </c>
      <c r="Q187">
        <v>27106.84</v>
      </c>
    </row>
    <row r="188" spans="1:17" hidden="1">
      <c r="A188" t="s">
        <v>34</v>
      </c>
      <c r="B188" s="93">
        <v>40415</v>
      </c>
      <c r="C188">
        <v>19</v>
      </c>
      <c r="D188">
        <v>0.97215399999999996</v>
      </c>
      <c r="E188">
        <v>1.0359100000000001</v>
      </c>
      <c r="F188">
        <v>77.1708</v>
      </c>
      <c r="G188">
        <v>1.9788199999999999E-2</v>
      </c>
      <c r="H188">
        <v>-8.9115299999999995E-2</v>
      </c>
      <c r="I188">
        <v>-7.4132600000000007E-2</v>
      </c>
      <c r="J188">
        <v>-6.3755599999999996E-2</v>
      </c>
      <c r="K188">
        <v>-5.3378700000000001E-2</v>
      </c>
      <c r="L188">
        <v>-3.8396E-2</v>
      </c>
      <c r="M188">
        <v>4.158093</v>
      </c>
      <c r="N188">
        <v>105162.3</v>
      </c>
      <c r="O188">
        <v>25291</v>
      </c>
      <c r="P188">
        <v>24586.75</v>
      </c>
      <c r="Q188">
        <v>26199.19</v>
      </c>
    </row>
    <row r="189" spans="1:17" hidden="1">
      <c r="A189" t="s">
        <v>34</v>
      </c>
      <c r="B189" s="93">
        <v>40415</v>
      </c>
      <c r="C189">
        <v>20</v>
      </c>
      <c r="D189">
        <v>0.78714280000000003</v>
      </c>
      <c r="E189">
        <v>0.82695390000000002</v>
      </c>
      <c r="F189">
        <v>72.147300000000001</v>
      </c>
      <c r="G189">
        <v>1.9657299999999999E-2</v>
      </c>
      <c r="H189">
        <v>-6.5002900000000002E-2</v>
      </c>
      <c r="I189">
        <v>-5.0119299999999999E-2</v>
      </c>
      <c r="J189">
        <v>-3.9811100000000002E-2</v>
      </c>
      <c r="K189">
        <v>-2.9502799999999999E-2</v>
      </c>
      <c r="L189">
        <v>-1.46193E-2</v>
      </c>
      <c r="M189">
        <v>4.158093</v>
      </c>
      <c r="N189">
        <v>105162.3</v>
      </c>
      <c r="O189">
        <v>25291</v>
      </c>
      <c r="P189">
        <v>19907.63</v>
      </c>
      <c r="Q189">
        <v>20914.490000000002</v>
      </c>
    </row>
    <row r="190" spans="1:17" hidden="1">
      <c r="A190" t="s">
        <v>34</v>
      </c>
      <c r="B190" s="93">
        <v>40415</v>
      </c>
      <c r="C190">
        <v>21</v>
      </c>
      <c r="D190">
        <v>0.57983709999999999</v>
      </c>
      <c r="E190">
        <v>0.6046937</v>
      </c>
      <c r="F190">
        <v>72.070899999999995</v>
      </c>
      <c r="G190">
        <v>1.9637100000000001E-2</v>
      </c>
      <c r="H190">
        <v>-5.0022499999999998E-2</v>
      </c>
      <c r="I190">
        <v>-3.5154299999999999E-2</v>
      </c>
      <c r="J190">
        <v>-2.48566E-2</v>
      </c>
      <c r="K190">
        <v>-1.45589E-2</v>
      </c>
      <c r="L190">
        <v>3.0939999999999999E-4</v>
      </c>
      <c r="M190">
        <v>4.158093</v>
      </c>
      <c r="N190">
        <v>105162.3</v>
      </c>
      <c r="O190">
        <v>25291</v>
      </c>
      <c r="P190">
        <v>14664.66</v>
      </c>
      <c r="Q190">
        <v>15293.31</v>
      </c>
    </row>
    <row r="191" spans="1:17" hidden="1">
      <c r="A191" t="s">
        <v>34</v>
      </c>
      <c r="B191" s="93">
        <v>40415</v>
      </c>
      <c r="C191">
        <v>22</v>
      </c>
      <c r="D191">
        <v>0.42847619999999997</v>
      </c>
      <c r="E191">
        <v>0.44325690000000001</v>
      </c>
      <c r="F191">
        <v>70.066199999999995</v>
      </c>
      <c r="G191">
        <v>1.9601199999999999E-2</v>
      </c>
      <c r="H191">
        <v>-3.9900699999999997E-2</v>
      </c>
      <c r="I191">
        <v>-2.5059600000000001E-2</v>
      </c>
      <c r="J191">
        <v>-1.4780700000000001E-2</v>
      </c>
      <c r="K191">
        <v>-4.5018000000000002E-3</v>
      </c>
      <c r="L191">
        <v>1.03392E-2</v>
      </c>
      <c r="M191">
        <v>4.158093</v>
      </c>
      <c r="N191">
        <v>105162.3</v>
      </c>
      <c r="O191">
        <v>25291</v>
      </c>
      <c r="P191">
        <v>10836.59</v>
      </c>
      <c r="Q191">
        <v>11210.41</v>
      </c>
    </row>
    <row r="192" spans="1:17" hidden="1">
      <c r="A192" t="s">
        <v>34</v>
      </c>
      <c r="B192" s="93">
        <v>40415</v>
      </c>
      <c r="C192">
        <v>23</v>
      </c>
      <c r="D192">
        <v>0.30912099999999998</v>
      </c>
      <c r="E192">
        <v>0.3168649</v>
      </c>
      <c r="F192">
        <v>69.278499999999994</v>
      </c>
      <c r="G192">
        <v>1.9580400000000001E-2</v>
      </c>
      <c r="H192">
        <v>-3.28373E-2</v>
      </c>
      <c r="I192">
        <v>-1.8011900000000001E-2</v>
      </c>
      <c r="J192">
        <v>-7.744E-3</v>
      </c>
      <c r="K192">
        <v>2.5240000000000002E-3</v>
      </c>
      <c r="L192">
        <v>1.7349400000000001E-2</v>
      </c>
      <c r="M192">
        <v>4.158093</v>
      </c>
      <c r="N192">
        <v>105162.3</v>
      </c>
      <c r="O192">
        <v>25291</v>
      </c>
      <c r="P192">
        <v>7817.9790000000003</v>
      </c>
      <c r="Q192">
        <v>8013.8320000000003</v>
      </c>
    </row>
    <row r="193" spans="1:17" hidden="1">
      <c r="A193" t="s">
        <v>34</v>
      </c>
      <c r="B193" s="93">
        <v>40415</v>
      </c>
      <c r="C193">
        <v>24</v>
      </c>
      <c r="D193">
        <v>0.2013625</v>
      </c>
      <c r="E193">
        <v>0.202297</v>
      </c>
      <c r="F193">
        <v>68.350499999999997</v>
      </c>
      <c r="G193">
        <v>1.9578499999999999E-2</v>
      </c>
      <c r="H193">
        <v>-2.6025400000000001E-2</v>
      </c>
      <c r="I193">
        <v>-1.12015E-2</v>
      </c>
      <c r="J193">
        <v>-9.345E-4</v>
      </c>
      <c r="K193">
        <v>9.3325000000000005E-3</v>
      </c>
      <c r="L193">
        <v>2.4156400000000001E-2</v>
      </c>
      <c r="M193">
        <v>4.158093</v>
      </c>
      <c r="N193">
        <v>105162.3</v>
      </c>
      <c r="O193">
        <v>25291</v>
      </c>
      <c r="P193">
        <v>5092.66</v>
      </c>
      <c r="Q193">
        <v>5116.2939999999999</v>
      </c>
    </row>
    <row r="194" spans="1:17" hidden="1">
      <c r="A194" t="s">
        <v>34</v>
      </c>
      <c r="B194" s="93">
        <v>40448</v>
      </c>
      <c r="C194">
        <v>1</v>
      </c>
      <c r="D194">
        <v>0.1771519</v>
      </c>
      <c r="E194">
        <v>0.1771519</v>
      </c>
      <c r="F194">
        <v>69.6601</v>
      </c>
      <c r="G194">
        <v>2.0566000000000001E-2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4.1612150000000003</v>
      </c>
      <c r="N194">
        <v>103818.2</v>
      </c>
      <c r="O194">
        <v>24949</v>
      </c>
      <c r="P194">
        <v>4419.7619999999997</v>
      </c>
      <c r="Q194">
        <v>4419.7619999999997</v>
      </c>
    </row>
    <row r="195" spans="1:17" hidden="1">
      <c r="A195" t="s">
        <v>34</v>
      </c>
      <c r="B195" s="93">
        <v>40448</v>
      </c>
      <c r="C195">
        <v>2</v>
      </c>
      <c r="D195">
        <v>0.13116050000000001</v>
      </c>
      <c r="E195">
        <v>0.13116050000000001</v>
      </c>
      <c r="F195">
        <v>69.190100000000001</v>
      </c>
      <c r="G195">
        <v>2.06719E-2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4.1612150000000003</v>
      </c>
      <c r="N195">
        <v>103818.2</v>
      </c>
      <c r="O195">
        <v>24949</v>
      </c>
      <c r="P195">
        <v>3272.3240000000001</v>
      </c>
      <c r="Q195">
        <v>3272.3240000000001</v>
      </c>
    </row>
    <row r="196" spans="1:17" hidden="1">
      <c r="A196" t="s">
        <v>34</v>
      </c>
      <c r="B196" s="93">
        <v>40448</v>
      </c>
      <c r="C196">
        <v>3</v>
      </c>
      <c r="D196">
        <v>9.9708400000000003E-2</v>
      </c>
      <c r="E196">
        <v>9.9708400000000003E-2</v>
      </c>
      <c r="F196">
        <v>70.128100000000003</v>
      </c>
      <c r="G196">
        <v>2.0735900000000002E-2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4.1612150000000003</v>
      </c>
      <c r="N196">
        <v>103818.2</v>
      </c>
      <c r="O196">
        <v>24949</v>
      </c>
      <c r="P196">
        <v>2487.625</v>
      </c>
      <c r="Q196">
        <v>2487.625</v>
      </c>
    </row>
    <row r="197" spans="1:17" hidden="1">
      <c r="A197" t="s">
        <v>34</v>
      </c>
      <c r="B197" s="93">
        <v>40448</v>
      </c>
      <c r="C197">
        <v>4</v>
      </c>
      <c r="D197">
        <v>7.5281699999999993E-2</v>
      </c>
      <c r="E197">
        <v>7.5281699999999993E-2</v>
      </c>
      <c r="F197">
        <v>69.391900000000007</v>
      </c>
      <c r="G197">
        <v>2.0907800000000001E-2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4.1612150000000003</v>
      </c>
      <c r="N197">
        <v>103818.2</v>
      </c>
      <c r="O197">
        <v>24949</v>
      </c>
      <c r="P197">
        <v>1878.204</v>
      </c>
      <c r="Q197">
        <v>1878.204</v>
      </c>
    </row>
    <row r="198" spans="1:17" hidden="1">
      <c r="A198" t="s">
        <v>34</v>
      </c>
      <c r="B198" s="93">
        <v>40448</v>
      </c>
      <c r="C198">
        <v>5</v>
      </c>
      <c r="D198">
        <v>5.6307299999999998E-2</v>
      </c>
      <c r="E198">
        <v>5.6307299999999998E-2</v>
      </c>
      <c r="F198">
        <v>68.884399999999999</v>
      </c>
      <c r="G198">
        <v>2.1100500000000001E-2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4.1612150000000003</v>
      </c>
      <c r="N198">
        <v>103818.2</v>
      </c>
      <c r="O198">
        <v>24949</v>
      </c>
      <c r="P198">
        <v>1404.81</v>
      </c>
      <c r="Q198">
        <v>1404.81</v>
      </c>
    </row>
    <row r="199" spans="1:17" hidden="1">
      <c r="A199" t="s">
        <v>34</v>
      </c>
      <c r="B199" s="93">
        <v>40448</v>
      </c>
      <c r="C199">
        <v>6</v>
      </c>
      <c r="D199">
        <v>5.5529299999999997E-2</v>
      </c>
      <c r="E199">
        <v>5.5529299999999997E-2</v>
      </c>
      <c r="F199">
        <v>71.671199999999999</v>
      </c>
      <c r="G199">
        <v>2.16102E-2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4.1612150000000003</v>
      </c>
      <c r="N199">
        <v>103818.2</v>
      </c>
      <c r="O199">
        <v>24949</v>
      </c>
      <c r="P199">
        <v>1385.4</v>
      </c>
      <c r="Q199">
        <v>1385.4</v>
      </c>
    </row>
    <row r="200" spans="1:17" hidden="1">
      <c r="A200" t="s">
        <v>34</v>
      </c>
      <c r="B200" s="93">
        <v>40448</v>
      </c>
      <c r="C200">
        <v>7</v>
      </c>
      <c r="D200">
        <v>4.6991699999999997E-2</v>
      </c>
      <c r="E200">
        <v>4.6991699999999997E-2</v>
      </c>
      <c r="F200">
        <v>71.997799999999998</v>
      </c>
      <c r="G200">
        <v>2.23334E-2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4.1612150000000003</v>
      </c>
      <c r="N200">
        <v>103818.2</v>
      </c>
      <c r="O200">
        <v>24949</v>
      </c>
      <c r="P200">
        <v>1172.3969999999999</v>
      </c>
      <c r="Q200">
        <v>1172.3969999999999</v>
      </c>
    </row>
    <row r="201" spans="1:17" hidden="1">
      <c r="A201" t="s">
        <v>34</v>
      </c>
      <c r="B201" s="93">
        <v>40448</v>
      </c>
      <c r="C201">
        <v>8</v>
      </c>
      <c r="D201">
        <v>8.4491999999999998E-2</v>
      </c>
      <c r="E201">
        <v>8.4491999999999998E-2</v>
      </c>
      <c r="F201">
        <v>83.839500000000001</v>
      </c>
      <c r="G201">
        <v>2.2041100000000001E-2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4.1612150000000003</v>
      </c>
      <c r="N201">
        <v>103818.2</v>
      </c>
      <c r="O201">
        <v>24949</v>
      </c>
      <c r="P201">
        <v>2107.9920000000002</v>
      </c>
      <c r="Q201">
        <v>2107.9920000000002</v>
      </c>
    </row>
    <row r="202" spans="1:17" hidden="1">
      <c r="A202" t="s">
        <v>34</v>
      </c>
      <c r="B202" s="93">
        <v>40448</v>
      </c>
      <c r="C202">
        <v>9</v>
      </c>
      <c r="D202">
        <v>0.1801574</v>
      </c>
      <c r="E202">
        <v>0.1801574</v>
      </c>
      <c r="F202">
        <v>91.257599999999996</v>
      </c>
      <c r="G202">
        <v>2.36092E-2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4.1612150000000003</v>
      </c>
      <c r="N202">
        <v>103818.2</v>
      </c>
      <c r="O202">
        <v>24949</v>
      </c>
      <c r="P202">
        <v>4494.7470000000003</v>
      </c>
      <c r="Q202">
        <v>4494.7470000000003</v>
      </c>
    </row>
    <row r="203" spans="1:17" hidden="1">
      <c r="A203" t="s">
        <v>34</v>
      </c>
      <c r="B203" s="93">
        <v>40448</v>
      </c>
      <c r="C203">
        <v>10</v>
      </c>
      <c r="D203">
        <v>0.32471169999999999</v>
      </c>
      <c r="E203">
        <v>0.32471169999999999</v>
      </c>
      <c r="F203">
        <v>99.484200000000001</v>
      </c>
      <c r="G203">
        <v>2.4800599999999999E-2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4.1612150000000003</v>
      </c>
      <c r="N203">
        <v>103818.2</v>
      </c>
      <c r="O203">
        <v>24949</v>
      </c>
      <c r="P203">
        <v>8101.23</v>
      </c>
      <c r="Q203">
        <v>8101.23</v>
      </c>
    </row>
    <row r="204" spans="1:17" hidden="1">
      <c r="A204" t="s">
        <v>34</v>
      </c>
      <c r="B204" s="93">
        <v>40448</v>
      </c>
      <c r="C204">
        <v>11</v>
      </c>
      <c r="D204">
        <v>0.59917500000000001</v>
      </c>
      <c r="E204">
        <v>0.59917500000000001</v>
      </c>
      <c r="F204">
        <v>104.672</v>
      </c>
      <c r="G204">
        <v>2.53022E-2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4.1612150000000003</v>
      </c>
      <c r="N204">
        <v>103818.2</v>
      </c>
      <c r="O204">
        <v>24949</v>
      </c>
      <c r="P204">
        <v>14948.82</v>
      </c>
      <c r="Q204">
        <v>14948.82</v>
      </c>
    </row>
    <row r="205" spans="1:17" hidden="1">
      <c r="A205" t="s">
        <v>34</v>
      </c>
      <c r="B205" s="93">
        <v>40448</v>
      </c>
      <c r="C205">
        <v>12</v>
      </c>
      <c r="D205">
        <v>0.89556440000000004</v>
      </c>
      <c r="E205">
        <v>0.89556440000000004</v>
      </c>
      <c r="F205">
        <v>103.837</v>
      </c>
      <c r="G205">
        <v>2.5349400000000001E-2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4.1612150000000003</v>
      </c>
      <c r="N205">
        <v>103818.2</v>
      </c>
      <c r="O205">
        <v>24949</v>
      </c>
      <c r="P205">
        <v>22343.43</v>
      </c>
      <c r="Q205">
        <v>22343.43</v>
      </c>
    </row>
    <row r="206" spans="1:17" hidden="1">
      <c r="A206" t="s">
        <v>34</v>
      </c>
      <c r="B206" s="93">
        <v>40448</v>
      </c>
      <c r="C206">
        <v>13</v>
      </c>
      <c r="D206">
        <v>1.2197100000000001</v>
      </c>
      <c r="E206">
        <v>1.2197100000000001</v>
      </c>
      <c r="F206">
        <v>102.837</v>
      </c>
      <c r="G206">
        <v>2.5256399999999998E-2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4.1612150000000003</v>
      </c>
      <c r="N206">
        <v>103818.2</v>
      </c>
      <c r="O206">
        <v>24949</v>
      </c>
      <c r="P206">
        <v>30430.55</v>
      </c>
      <c r="Q206">
        <v>30430.55</v>
      </c>
    </row>
    <row r="207" spans="1:17" hidden="1">
      <c r="A207" t="s">
        <v>34</v>
      </c>
      <c r="B207" s="93">
        <v>40448</v>
      </c>
      <c r="C207">
        <v>14</v>
      </c>
      <c r="D207">
        <v>1.5722929999999999</v>
      </c>
      <c r="E207">
        <v>1.5722929999999999</v>
      </c>
      <c r="F207">
        <v>99.968100000000007</v>
      </c>
      <c r="G207">
        <v>2.5079799999999999E-2</v>
      </c>
      <c r="H207">
        <v>-3.2141000000000003E-2</v>
      </c>
      <c r="I207">
        <v>-1.31518E-2</v>
      </c>
      <c r="J207">
        <v>0</v>
      </c>
      <c r="K207">
        <v>1.31518E-2</v>
      </c>
      <c r="L207">
        <v>3.2141000000000003E-2</v>
      </c>
      <c r="M207">
        <v>4.1612150000000003</v>
      </c>
      <c r="N207">
        <v>103818.2</v>
      </c>
      <c r="O207">
        <v>24949</v>
      </c>
      <c r="P207">
        <v>39227.14</v>
      </c>
      <c r="Q207">
        <v>39227.14</v>
      </c>
    </row>
    <row r="208" spans="1:17" hidden="1">
      <c r="A208" t="s">
        <v>34</v>
      </c>
      <c r="B208" s="93">
        <v>40448</v>
      </c>
      <c r="C208">
        <v>15</v>
      </c>
      <c r="D208">
        <v>2.0736599999999998</v>
      </c>
      <c r="E208">
        <v>1.1054330000000001</v>
      </c>
      <c r="F208">
        <v>99.192999999999998</v>
      </c>
      <c r="G208">
        <v>2.5378700000000001E-2</v>
      </c>
      <c r="H208">
        <v>0.93570319999999996</v>
      </c>
      <c r="I208">
        <v>0.95491870000000001</v>
      </c>
      <c r="J208">
        <v>0.96822730000000001</v>
      </c>
      <c r="K208">
        <v>0.98153590000000002</v>
      </c>
      <c r="L208">
        <v>1.0007509999999999</v>
      </c>
      <c r="M208">
        <v>4.1612150000000003</v>
      </c>
      <c r="N208">
        <v>103818.2</v>
      </c>
      <c r="O208">
        <v>24949</v>
      </c>
      <c r="P208">
        <v>51735.74</v>
      </c>
      <c r="Q208">
        <v>27579.439999999999</v>
      </c>
    </row>
    <row r="209" spans="1:17" hidden="1">
      <c r="A209" t="s">
        <v>34</v>
      </c>
      <c r="B209" s="93">
        <v>40448</v>
      </c>
      <c r="C209">
        <v>16</v>
      </c>
      <c r="D209">
        <v>2.0461719999999999</v>
      </c>
      <c r="E209">
        <v>1.023938</v>
      </c>
      <c r="F209">
        <v>96.761399999999995</v>
      </c>
      <c r="G209">
        <v>2.53355E-2</v>
      </c>
      <c r="H209">
        <v>0.98976509999999995</v>
      </c>
      <c r="I209">
        <v>1.008948</v>
      </c>
      <c r="J209">
        <v>1.0222340000000001</v>
      </c>
      <c r="K209">
        <v>1.03552</v>
      </c>
      <c r="L209">
        <v>1.0547029999999999</v>
      </c>
      <c r="M209">
        <v>4.1612150000000003</v>
      </c>
      <c r="N209">
        <v>103818.2</v>
      </c>
      <c r="O209">
        <v>24949</v>
      </c>
      <c r="P209">
        <v>51049.93</v>
      </c>
      <c r="Q209">
        <v>25546.22</v>
      </c>
    </row>
    <row r="210" spans="1:17" hidden="1">
      <c r="A210" t="s">
        <v>34</v>
      </c>
      <c r="B210" s="93">
        <v>40448</v>
      </c>
      <c r="C210">
        <v>17</v>
      </c>
      <c r="D210">
        <v>2.0241129999999998</v>
      </c>
      <c r="E210">
        <v>0.96883169999999996</v>
      </c>
      <c r="F210">
        <v>93.5214</v>
      </c>
      <c r="G210">
        <v>2.5347000000000001E-2</v>
      </c>
      <c r="H210">
        <v>1.0227980000000001</v>
      </c>
      <c r="I210">
        <v>1.04199</v>
      </c>
      <c r="J210">
        <v>1.0552820000000001</v>
      </c>
      <c r="K210">
        <v>1.0685739999999999</v>
      </c>
      <c r="L210">
        <v>1.0877650000000001</v>
      </c>
      <c r="M210">
        <v>4.1612150000000003</v>
      </c>
      <c r="N210">
        <v>103818.2</v>
      </c>
      <c r="O210">
        <v>24949</v>
      </c>
      <c r="P210">
        <v>50499.6</v>
      </c>
      <c r="Q210">
        <v>24171.38</v>
      </c>
    </row>
    <row r="211" spans="1:17" hidden="1">
      <c r="A211" t="s">
        <v>34</v>
      </c>
      <c r="B211" s="93">
        <v>40448</v>
      </c>
      <c r="C211">
        <v>18</v>
      </c>
      <c r="D211">
        <v>1.921975</v>
      </c>
      <c r="E211">
        <v>0.86841140000000006</v>
      </c>
      <c r="F211">
        <v>89.109700000000004</v>
      </c>
      <c r="G211">
        <v>2.58093E-2</v>
      </c>
      <c r="H211">
        <v>1.0204880000000001</v>
      </c>
      <c r="I211">
        <v>1.04003</v>
      </c>
      <c r="J211">
        <v>1.0535639999999999</v>
      </c>
      <c r="K211">
        <v>1.0670980000000001</v>
      </c>
      <c r="L211">
        <v>1.0866400000000001</v>
      </c>
      <c r="M211">
        <v>4.1612150000000003</v>
      </c>
      <c r="N211">
        <v>103818.2</v>
      </c>
      <c r="O211">
        <v>24949</v>
      </c>
      <c r="P211">
        <v>47951.360000000001</v>
      </c>
      <c r="Q211">
        <v>21665.99</v>
      </c>
    </row>
    <row r="212" spans="1:17" hidden="1">
      <c r="A212" t="s">
        <v>34</v>
      </c>
      <c r="B212" s="93">
        <v>40448</v>
      </c>
      <c r="C212">
        <v>19</v>
      </c>
      <c r="D212">
        <v>1.6950069999999999</v>
      </c>
      <c r="E212">
        <v>1.85684</v>
      </c>
      <c r="F212">
        <v>83.234300000000005</v>
      </c>
      <c r="G212">
        <v>2.5956400000000001E-2</v>
      </c>
      <c r="H212">
        <v>-0.1950974</v>
      </c>
      <c r="I212">
        <v>-0.1754445</v>
      </c>
      <c r="J212">
        <v>-0.1618329</v>
      </c>
      <c r="K212">
        <v>-0.1482214</v>
      </c>
      <c r="L212">
        <v>-0.1285684</v>
      </c>
      <c r="M212">
        <v>4.1612150000000003</v>
      </c>
      <c r="N212">
        <v>103818.2</v>
      </c>
      <c r="O212">
        <v>24949</v>
      </c>
      <c r="P212">
        <v>42288.73</v>
      </c>
      <c r="Q212">
        <v>46326.3</v>
      </c>
    </row>
    <row r="213" spans="1:17" hidden="1">
      <c r="A213" t="s">
        <v>34</v>
      </c>
      <c r="B213" s="93">
        <v>40448</v>
      </c>
      <c r="C213">
        <v>20</v>
      </c>
      <c r="D213">
        <v>1.607369</v>
      </c>
      <c r="E213">
        <v>1.719481</v>
      </c>
      <c r="F213">
        <v>81.052999999999997</v>
      </c>
      <c r="G213">
        <v>2.52835E-2</v>
      </c>
      <c r="H213">
        <v>-0.144515</v>
      </c>
      <c r="I213">
        <v>-0.1253716</v>
      </c>
      <c r="J213">
        <v>-0.1121129</v>
      </c>
      <c r="K213">
        <v>-9.8854200000000003E-2</v>
      </c>
      <c r="L213">
        <v>-7.9710699999999995E-2</v>
      </c>
      <c r="M213">
        <v>4.1612150000000003</v>
      </c>
      <c r="N213">
        <v>103818.2</v>
      </c>
      <c r="O213">
        <v>24949</v>
      </c>
      <c r="P213">
        <v>40102.239999999998</v>
      </c>
      <c r="Q213">
        <v>42899.34</v>
      </c>
    </row>
    <row r="214" spans="1:17" hidden="1">
      <c r="A214" t="s">
        <v>34</v>
      </c>
      <c r="B214" s="93">
        <v>40448</v>
      </c>
      <c r="C214">
        <v>21</v>
      </c>
      <c r="D214">
        <v>1.166436</v>
      </c>
      <c r="E214">
        <v>1.234283</v>
      </c>
      <c r="F214">
        <v>79.049800000000005</v>
      </c>
      <c r="G214">
        <v>2.49565E-2</v>
      </c>
      <c r="H214">
        <v>-9.98309E-2</v>
      </c>
      <c r="I214">
        <v>-8.0935099999999996E-2</v>
      </c>
      <c r="J214">
        <v>-6.78478E-2</v>
      </c>
      <c r="K214">
        <v>-5.47606E-2</v>
      </c>
      <c r="L214">
        <v>-3.5864800000000002E-2</v>
      </c>
      <c r="M214">
        <v>4.1612150000000003</v>
      </c>
      <c r="N214">
        <v>103818.2</v>
      </c>
      <c r="O214">
        <v>24949</v>
      </c>
      <c r="P214">
        <v>29101.4</v>
      </c>
      <c r="Q214">
        <v>30794.14</v>
      </c>
    </row>
    <row r="215" spans="1:17" hidden="1">
      <c r="A215" t="s">
        <v>34</v>
      </c>
      <c r="B215" s="93">
        <v>40448</v>
      </c>
      <c r="C215">
        <v>22</v>
      </c>
      <c r="D215">
        <v>0.8988545</v>
      </c>
      <c r="E215">
        <v>0.93232899999999996</v>
      </c>
      <c r="F215">
        <v>78.474000000000004</v>
      </c>
      <c r="G215">
        <v>2.486E-2</v>
      </c>
      <c r="H215">
        <v>-6.53339E-2</v>
      </c>
      <c r="I215">
        <v>-4.65111E-2</v>
      </c>
      <c r="J215">
        <v>-3.3474499999999997E-2</v>
      </c>
      <c r="K215">
        <v>-2.0437899999999998E-2</v>
      </c>
      <c r="L215">
        <v>-1.6152E-3</v>
      </c>
      <c r="M215">
        <v>4.1612150000000003</v>
      </c>
      <c r="N215">
        <v>103818.2</v>
      </c>
      <c r="O215">
        <v>24949</v>
      </c>
      <c r="P215">
        <v>22425.52</v>
      </c>
      <c r="Q215">
        <v>23260.68</v>
      </c>
    </row>
    <row r="216" spans="1:17" hidden="1">
      <c r="A216" t="s">
        <v>34</v>
      </c>
      <c r="B216" s="93">
        <v>40448</v>
      </c>
      <c r="C216">
        <v>23</v>
      </c>
      <c r="D216">
        <v>0.69623239999999997</v>
      </c>
      <c r="E216">
        <v>0.71465469999999998</v>
      </c>
      <c r="F216">
        <v>75.659499999999994</v>
      </c>
      <c r="G216">
        <v>2.4807599999999999E-2</v>
      </c>
      <c r="H216">
        <v>-5.0214399999999999E-2</v>
      </c>
      <c r="I216">
        <v>-3.1431300000000002E-2</v>
      </c>
      <c r="J216">
        <v>-1.84222E-2</v>
      </c>
      <c r="K216">
        <v>-5.4130999999999997E-3</v>
      </c>
      <c r="L216">
        <v>1.3369900000000001E-2</v>
      </c>
      <c r="M216">
        <v>4.1612150000000003</v>
      </c>
      <c r="N216">
        <v>103818.2</v>
      </c>
      <c r="O216">
        <v>24949</v>
      </c>
      <c r="P216">
        <v>17370.3</v>
      </c>
      <c r="Q216">
        <v>17829.919999999998</v>
      </c>
    </row>
    <row r="217" spans="1:17" hidden="1">
      <c r="A217" t="s">
        <v>34</v>
      </c>
      <c r="B217" s="93">
        <v>40448</v>
      </c>
      <c r="C217">
        <v>24</v>
      </c>
      <c r="D217">
        <v>0.4838228</v>
      </c>
      <c r="E217">
        <v>0.49529970000000001</v>
      </c>
      <c r="F217">
        <v>73.353499999999997</v>
      </c>
      <c r="G217">
        <v>2.4768399999999999E-2</v>
      </c>
      <c r="H217">
        <v>-4.3218899999999998E-2</v>
      </c>
      <c r="I217">
        <v>-2.4465500000000001E-2</v>
      </c>
      <c r="J217">
        <v>-1.14769E-2</v>
      </c>
      <c r="K217">
        <v>1.5116000000000001E-3</v>
      </c>
      <c r="L217">
        <v>2.0264999999999998E-2</v>
      </c>
      <c r="M217">
        <v>4.1612150000000003</v>
      </c>
      <c r="N217">
        <v>103818.2</v>
      </c>
      <c r="O217">
        <v>24949</v>
      </c>
      <c r="P217">
        <v>12070.89</v>
      </c>
      <c r="Q217">
        <v>12357.23</v>
      </c>
    </row>
    <row r="218" spans="1:17" hidden="1">
      <c r="A218" t="s">
        <v>34</v>
      </c>
      <c r="B218" s="93">
        <v>40449</v>
      </c>
      <c r="C218">
        <v>1</v>
      </c>
      <c r="D218">
        <v>0.25212250000000003</v>
      </c>
      <c r="E218">
        <v>0.25212250000000003</v>
      </c>
      <c r="F218">
        <v>74.968199999999996</v>
      </c>
      <c r="G218">
        <v>2.4596900000000001E-2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4.1621779999999999</v>
      </c>
      <c r="N218">
        <v>103392.7</v>
      </c>
      <c r="O218">
        <v>24841</v>
      </c>
      <c r="P218">
        <v>6262.9759999999997</v>
      </c>
      <c r="Q218">
        <v>6262.9759999999997</v>
      </c>
    </row>
    <row r="219" spans="1:17" hidden="1">
      <c r="A219" t="s">
        <v>34</v>
      </c>
      <c r="B219" s="93">
        <v>40449</v>
      </c>
      <c r="C219">
        <v>2</v>
      </c>
      <c r="D219">
        <v>0.1903649</v>
      </c>
      <c r="E219">
        <v>0.1903649</v>
      </c>
      <c r="F219">
        <v>72.395399999999995</v>
      </c>
      <c r="G219">
        <v>2.4586500000000001E-2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4.1621779999999999</v>
      </c>
      <c r="N219">
        <v>103392.7</v>
      </c>
      <c r="O219">
        <v>24841</v>
      </c>
      <c r="P219">
        <v>4728.8540000000003</v>
      </c>
      <c r="Q219">
        <v>4728.8540000000003</v>
      </c>
    </row>
    <row r="220" spans="1:17" hidden="1">
      <c r="A220" t="s">
        <v>34</v>
      </c>
      <c r="B220" s="93">
        <v>40449</v>
      </c>
      <c r="C220">
        <v>3</v>
      </c>
      <c r="D220">
        <v>0.13707620000000001</v>
      </c>
      <c r="E220">
        <v>0.13707620000000001</v>
      </c>
      <c r="F220">
        <v>73.204400000000007</v>
      </c>
      <c r="G220">
        <v>2.4644200000000002E-2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4.1621779999999999</v>
      </c>
      <c r="N220">
        <v>103392.7</v>
      </c>
      <c r="O220">
        <v>24841</v>
      </c>
      <c r="P220">
        <v>3405.11</v>
      </c>
      <c r="Q220">
        <v>3405.11</v>
      </c>
    </row>
    <row r="221" spans="1:17" hidden="1">
      <c r="A221" t="s">
        <v>34</v>
      </c>
      <c r="B221" s="93">
        <v>40449</v>
      </c>
      <c r="C221">
        <v>4</v>
      </c>
      <c r="D221">
        <v>0.1060823</v>
      </c>
      <c r="E221">
        <v>0.1060823</v>
      </c>
      <c r="F221">
        <v>75.154700000000005</v>
      </c>
      <c r="G221">
        <v>2.4715399999999998E-2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4.1621779999999999</v>
      </c>
      <c r="N221">
        <v>103392.7</v>
      </c>
      <c r="O221">
        <v>24841</v>
      </c>
      <c r="P221">
        <v>2635.1909999999998</v>
      </c>
      <c r="Q221">
        <v>2635.1909999999998</v>
      </c>
    </row>
    <row r="222" spans="1:17" hidden="1">
      <c r="A222" t="s">
        <v>34</v>
      </c>
      <c r="B222" s="93">
        <v>40449</v>
      </c>
      <c r="C222">
        <v>5</v>
      </c>
      <c r="D222">
        <v>9.3375E-2</v>
      </c>
      <c r="E222">
        <v>9.3375E-2</v>
      </c>
      <c r="F222">
        <v>73.711500000000001</v>
      </c>
      <c r="G222">
        <v>2.4773400000000001E-2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4.1621779999999999</v>
      </c>
      <c r="N222">
        <v>103392.7</v>
      </c>
      <c r="O222">
        <v>24841</v>
      </c>
      <c r="P222">
        <v>2319.5279999999998</v>
      </c>
      <c r="Q222">
        <v>2319.5279999999998</v>
      </c>
    </row>
    <row r="223" spans="1:17" hidden="1">
      <c r="A223" t="s">
        <v>34</v>
      </c>
      <c r="B223" s="93">
        <v>40449</v>
      </c>
      <c r="C223">
        <v>6</v>
      </c>
      <c r="D223">
        <v>0.105212</v>
      </c>
      <c r="E223">
        <v>0.105212</v>
      </c>
      <c r="F223">
        <v>73.575100000000006</v>
      </c>
      <c r="G223">
        <v>2.4828599999999999E-2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4.1621779999999999</v>
      </c>
      <c r="N223">
        <v>103392.7</v>
      </c>
      <c r="O223">
        <v>24841</v>
      </c>
      <c r="P223">
        <v>2613.5709999999999</v>
      </c>
      <c r="Q223">
        <v>2613.5709999999999</v>
      </c>
    </row>
    <row r="224" spans="1:17" hidden="1">
      <c r="A224" t="s">
        <v>34</v>
      </c>
      <c r="B224" s="93">
        <v>40449</v>
      </c>
      <c r="C224">
        <v>7</v>
      </c>
      <c r="D224">
        <v>0.1215357</v>
      </c>
      <c r="E224">
        <v>0.1215357</v>
      </c>
      <c r="F224">
        <v>73.943700000000007</v>
      </c>
      <c r="G224">
        <v>2.5484900000000001E-2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4.1621779999999999</v>
      </c>
      <c r="N224">
        <v>103392.7</v>
      </c>
      <c r="O224">
        <v>24841</v>
      </c>
      <c r="P224">
        <v>3019.0680000000002</v>
      </c>
      <c r="Q224">
        <v>3019.0680000000002</v>
      </c>
    </row>
    <row r="225" spans="1:17" hidden="1">
      <c r="A225" t="s">
        <v>34</v>
      </c>
      <c r="B225" s="93">
        <v>40449</v>
      </c>
      <c r="C225">
        <v>8</v>
      </c>
      <c r="D225">
        <v>0.12740009999999999</v>
      </c>
      <c r="E225">
        <v>0.12740009999999999</v>
      </c>
      <c r="F225">
        <v>74.794700000000006</v>
      </c>
      <c r="G225">
        <v>2.4800300000000001E-2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4.1621779999999999</v>
      </c>
      <c r="N225">
        <v>103392.7</v>
      </c>
      <c r="O225">
        <v>24841</v>
      </c>
      <c r="P225">
        <v>3164.7449999999999</v>
      </c>
      <c r="Q225">
        <v>3164.7449999999999</v>
      </c>
    </row>
    <row r="226" spans="1:17" hidden="1">
      <c r="A226" t="s">
        <v>34</v>
      </c>
      <c r="B226" s="93">
        <v>40449</v>
      </c>
      <c r="C226">
        <v>9</v>
      </c>
      <c r="D226">
        <v>0.19747020000000001</v>
      </c>
      <c r="E226">
        <v>0.19747020000000001</v>
      </c>
      <c r="F226">
        <v>76.333699999999993</v>
      </c>
      <c r="G226">
        <v>2.1794500000000001E-2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4.1621779999999999</v>
      </c>
      <c r="N226">
        <v>103392.7</v>
      </c>
      <c r="O226">
        <v>24841</v>
      </c>
      <c r="P226">
        <v>4905.357</v>
      </c>
      <c r="Q226">
        <v>4905.357</v>
      </c>
    </row>
    <row r="227" spans="1:17" hidden="1">
      <c r="A227" t="s">
        <v>34</v>
      </c>
      <c r="B227" s="93">
        <v>40449</v>
      </c>
      <c r="C227">
        <v>10</v>
      </c>
      <c r="D227">
        <v>0.22070319999999999</v>
      </c>
      <c r="E227">
        <v>0.22070319999999999</v>
      </c>
      <c r="F227">
        <v>80.663499999999999</v>
      </c>
      <c r="G227">
        <v>2.0744700000000001E-2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4.1621779999999999</v>
      </c>
      <c r="N227">
        <v>103392.7</v>
      </c>
      <c r="O227">
        <v>24841</v>
      </c>
      <c r="P227">
        <v>5482.4880000000003</v>
      </c>
      <c r="Q227">
        <v>5482.4880000000003</v>
      </c>
    </row>
    <row r="228" spans="1:17" hidden="1">
      <c r="A228" t="s">
        <v>34</v>
      </c>
      <c r="B228" s="93">
        <v>40449</v>
      </c>
      <c r="C228">
        <v>11</v>
      </c>
      <c r="D228">
        <v>0.3085077</v>
      </c>
      <c r="E228">
        <v>0.3085077</v>
      </c>
      <c r="F228">
        <v>84.813199999999995</v>
      </c>
      <c r="G228">
        <v>2.02618E-2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4.1621779999999999</v>
      </c>
      <c r="N228">
        <v>103392.7</v>
      </c>
      <c r="O228">
        <v>24841</v>
      </c>
      <c r="P228">
        <v>7663.64</v>
      </c>
      <c r="Q228">
        <v>7663.64</v>
      </c>
    </row>
    <row r="229" spans="1:17" hidden="1">
      <c r="A229" t="s">
        <v>34</v>
      </c>
      <c r="B229" s="93">
        <v>40449</v>
      </c>
      <c r="C229">
        <v>12</v>
      </c>
      <c r="D229">
        <v>0.41027659999999999</v>
      </c>
      <c r="E229">
        <v>0.41027659999999999</v>
      </c>
      <c r="F229">
        <v>86.593000000000004</v>
      </c>
      <c r="G229">
        <v>2.0070000000000001E-2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4.1621779999999999</v>
      </c>
      <c r="N229">
        <v>103392.7</v>
      </c>
      <c r="O229">
        <v>24841</v>
      </c>
      <c r="P229">
        <v>10191.68</v>
      </c>
      <c r="Q229">
        <v>10191.68</v>
      </c>
    </row>
    <row r="230" spans="1:17" hidden="1">
      <c r="A230" t="s">
        <v>34</v>
      </c>
      <c r="B230" s="93">
        <v>40449</v>
      </c>
      <c r="C230">
        <v>13</v>
      </c>
      <c r="D230">
        <v>0.52508180000000004</v>
      </c>
      <c r="E230">
        <v>0.52508180000000004</v>
      </c>
      <c r="F230">
        <v>85.984200000000001</v>
      </c>
      <c r="G230">
        <v>1.9920500000000001E-2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4.1621779999999999</v>
      </c>
      <c r="N230">
        <v>103392.7</v>
      </c>
      <c r="O230">
        <v>24841</v>
      </c>
      <c r="P230">
        <v>13043.56</v>
      </c>
      <c r="Q230">
        <v>13043.56</v>
      </c>
    </row>
    <row r="231" spans="1:17" hidden="1">
      <c r="A231" t="s">
        <v>34</v>
      </c>
      <c r="B231" s="93">
        <v>40449</v>
      </c>
      <c r="C231">
        <v>14</v>
      </c>
      <c r="D231">
        <v>0.68954300000000002</v>
      </c>
      <c r="E231">
        <v>0.68954300000000002</v>
      </c>
      <c r="F231">
        <v>85.780699999999996</v>
      </c>
      <c r="G231">
        <v>1.9865899999999999E-2</v>
      </c>
      <c r="H231">
        <v>-2.5459200000000001E-2</v>
      </c>
      <c r="I231">
        <v>-1.04177E-2</v>
      </c>
      <c r="J231">
        <v>0</v>
      </c>
      <c r="K231">
        <v>1.04177E-2</v>
      </c>
      <c r="L231">
        <v>2.5459200000000001E-2</v>
      </c>
      <c r="M231">
        <v>4.1621779999999999</v>
      </c>
      <c r="N231">
        <v>103392.7</v>
      </c>
      <c r="O231">
        <v>24841</v>
      </c>
      <c r="P231">
        <v>17128.939999999999</v>
      </c>
      <c r="Q231">
        <v>17128.939999999999</v>
      </c>
    </row>
    <row r="232" spans="1:17" hidden="1">
      <c r="A232" t="s">
        <v>34</v>
      </c>
      <c r="B232" s="93">
        <v>40449</v>
      </c>
      <c r="C232">
        <v>15</v>
      </c>
      <c r="D232">
        <v>0.82484109999999999</v>
      </c>
      <c r="E232">
        <v>0.33921879999999999</v>
      </c>
      <c r="F232">
        <v>86.743600000000001</v>
      </c>
      <c r="G232">
        <v>2.0054599999999999E-2</v>
      </c>
      <c r="H232">
        <v>0.45992119999999997</v>
      </c>
      <c r="I232">
        <v>0.47510560000000002</v>
      </c>
      <c r="J232">
        <v>0.48562230000000001</v>
      </c>
      <c r="K232">
        <v>0.496139</v>
      </c>
      <c r="L232">
        <v>0.51132330000000004</v>
      </c>
      <c r="M232">
        <v>4.1621779999999999</v>
      </c>
      <c r="N232">
        <v>103392.7</v>
      </c>
      <c r="O232">
        <v>24841</v>
      </c>
      <c r="P232">
        <v>20489.88</v>
      </c>
      <c r="Q232">
        <v>8426.5339999999997</v>
      </c>
    </row>
    <row r="233" spans="1:17" hidden="1">
      <c r="A233" t="s">
        <v>34</v>
      </c>
      <c r="B233" s="93">
        <v>40449</v>
      </c>
      <c r="C233">
        <v>16</v>
      </c>
      <c r="D233">
        <v>0.9261509</v>
      </c>
      <c r="E233">
        <v>0.39158749999999998</v>
      </c>
      <c r="F233">
        <v>86.854600000000005</v>
      </c>
      <c r="G233">
        <v>2.01E-2</v>
      </c>
      <c r="H233">
        <v>0.50880429999999999</v>
      </c>
      <c r="I233">
        <v>0.52402300000000002</v>
      </c>
      <c r="J233">
        <v>0.53456340000000002</v>
      </c>
      <c r="K233">
        <v>0.54510380000000003</v>
      </c>
      <c r="L233">
        <v>0.5603226</v>
      </c>
      <c r="M233">
        <v>4.1621779999999999</v>
      </c>
      <c r="N233">
        <v>103392.7</v>
      </c>
      <c r="O233">
        <v>24841</v>
      </c>
      <c r="P233">
        <v>23006.52</v>
      </c>
      <c r="Q233">
        <v>9727.4249999999993</v>
      </c>
    </row>
    <row r="234" spans="1:17" hidden="1">
      <c r="A234" t="s">
        <v>34</v>
      </c>
      <c r="B234" s="93">
        <v>40449</v>
      </c>
      <c r="C234">
        <v>17</v>
      </c>
      <c r="D234">
        <v>0.98977040000000005</v>
      </c>
      <c r="E234">
        <v>0.43138759999999998</v>
      </c>
      <c r="F234">
        <v>84.265699999999995</v>
      </c>
      <c r="G234">
        <v>2.0127200000000001E-2</v>
      </c>
      <c r="H234">
        <v>0.53258870000000003</v>
      </c>
      <c r="I234">
        <v>0.54782799999999998</v>
      </c>
      <c r="J234">
        <v>0.55838270000000001</v>
      </c>
      <c r="K234">
        <v>0.56893749999999998</v>
      </c>
      <c r="L234">
        <v>0.58417680000000005</v>
      </c>
      <c r="M234">
        <v>4.1621779999999999</v>
      </c>
      <c r="N234">
        <v>103392.7</v>
      </c>
      <c r="O234">
        <v>24841</v>
      </c>
      <c r="P234">
        <v>24586.89</v>
      </c>
      <c r="Q234">
        <v>10716.1</v>
      </c>
    </row>
    <row r="235" spans="1:17" hidden="1">
      <c r="A235" t="s">
        <v>34</v>
      </c>
      <c r="B235" s="93">
        <v>40449</v>
      </c>
      <c r="C235">
        <v>18</v>
      </c>
      <c r="D235">
        <v>0.92122409999999999</v>
      </c>
      <c r="E235">
        <v>0.40541959999999999</v>
      </c>
      <c r="F235">
        <v>79.944599999999994</v>
      </c>
      <c r="G235">
        <v>2.0460200000000001E-2</v>
      </c>
      <c r="H235">
        <v>0.48958370000000001</v>
      </c>
      <c r="I235">
        <v>0.50507519999999995</v>
      </c>
      <c r="J235">
        <v>0.5158045</v>
      </c>
      <c r="K235">
        <v>0.52653380000000005</v>
      </c>
      <c r="L235">
        <v>0.54202530000000004</v>
      </c>
      <c r="M235">
        <v>4.1621779999999999</v>
      </c>
      <c r="N235">
        <v>103392.7</v>
      </c>
      <c r="O235">
        <v>24841</v>
      </c>
      <c r="P235">
        <v>22884.13</v>
      </c>
      <c r="Q235">
        <v>10071.030000000001</v>
      </c>
    </row>
    <row r="236" spans="1:17" hidden="1">
      <c r="A236" t="s">
        <v>34</v>
      </c>
      <c r="B236" s="93">
        <v>40449</v>
      </c>
      <c r="C236">
        <v>19</v>
      </c>
      <c r="D236">
        <v>0.85846610000000001</v>
      </c>
      <c r="E236">
        <v>0.96014140000000003</v>
      </c>
      <c r="F236">
        <v>76.438400000000001</v>
      </c>
      <c r="G236">
        <v>2.0537099999999999E-2</v>
      </c>
      <c r="H236">
        <v>-0.12799459999999999</v>
      </c>
      <c r="I236">
        <v>-0.1124449</v>
      </c>
      <c r="J236">
        <v>-0.10167519999999999</v>
      </c>
      <c r="K236">
        <v>-9.09055E-2</v>
      </c>
      <c r="L236">
        <v>-7.5355800000000001E-2</v>
      </c>
      <c r="M236">
        <v>4.1621779999999999</v>
      </c>
      <c r="N236">
        <v>103392.7</v>
      </c>
      <c r="O236">
        <v>24841</v>
      </c>
      <c r="P236">
        <v>21325.16</v>
      </c>
      <c r="Q236">
        <v>23850.87</v>
      </c>
    </row>
    <row r="237" spans="1:17" hidden="1">
      <c r="A237" t="s">
        <v>34</v>
      </c>
      <c r="B237" s="93">
        <v>40449</v>
      </c>
      <c r="C237">
        <v>20</v>
      </c>
      <c r="D237">
        <v>0.70107819999999998</v>
      </c>
      <c r="E237">
        <v>0.76548579999999999</v>
      </c>
      <c r="F237">
        <v>74.184200000000004</v>
      </c>
      <c r="G237">
        <v>2.0122899999999999E-2</v>
      </c>
      <c r="H237">
        <v>-9.0195999999999998E-2</v>
      </c>
      <c r="I237">
        <v>-7.4959999999999999E-2</v>
      </c>
      <c r="J237">
        <v>-6.4407500000000006E-2</v>
      </c>
      <c r="K237">
        <v>-5.3855100000000003E-2</v>
      </c>
      <c r="L237">
        <v>-3.8619000000000001E-2</v>
      </c>
      <c r="M237">
        <v>4.1621779999999999</v>
      </c>
      <c r="N237">
        <v>103392.7</v>
      </c>
      <c r="O237">
        <v>24841</v>
      </c>
      <c r="P237">
        <v>17415.48</v>
      </c>
      <c r="Q237">
        <v>19015.43</v>
      </c>
    </row>
    <row r="238" spans="1:17" hidden="1">
      <c r="A238" t="s">
        <v>34</v>
      </c>
      <c r="B238" s="93">
        <v>40449</v>
      </c>
      <c r="C238">
        <v>21</v>
      </c>
      <c r="D238">
        <v>0.50392619999999999</v>
      </c>
      <c r="E238">
        <v>0.54784069999999996</v>
      </c>
      <c r="F238">
        <v>72.731200000000001</v>
      </c>
      <c r="G238">
        <v>1.99604E-2</v>
      </c>
      <c r="H238">
        <v>-6.9494799999999995E-2</v>
      </c>
      <c r="I238">
        <v>-5.4381800000000001E-2</v>
      </c>
      <c r="J238">
        <v>-4.3914599999999998E-2</v>
      </c>
      <c r="K238">
        <v>-3.3447299999999999E-2</v>
      </c>
      <c r="L238">
        <v>-1.8334300000000001E-2</v>
      </c>
      <c r="M238">
        <v>4.1621779999999999</v>
      </c>
      <c r="N238">
        <v>103392.7</v>
      </c>
      <c r="O238">
        <v>24841</v>
      </c>
      <c r="P238">
        <v>12518.03</v>
      </c>
      <c r="Q238">
        <v>13608.91</v>
      </c>
    </row>
    <row r="239" spans="1:17" hidden="1">
      <c r="A239" t="s">
        <v>34</v>
      </c>
      <c r="B239" s="93">
        <v>40449</v>
      </c>
      <c r="C239">
        <v>22</v>
      </c>
      <c r="D239">
        <v>0.36269259999999998</v>
      </c>
      <c r="E239">
        <v>0.38864969999999999</v>
      </c>
      <c r="F239">
        <v>71.615200000000002</v>
      </c>
      <c r="G239">
        <v>1.9909799999999998E-2</v>
      </c>
      <c r="H239">
        <v>-5.14726E-2</v>
      </c>
      <c r="I239">
        <v>-3.6397899999999997E-2</v>
      </c>
      <c r="J239">
        <v>-2.59572E-2</v>
      </c>
      <c r="K239">
        <v>-1.5516500000000001E-2</v>
      </c>
      <c r="L239">
        <v>-4.4180000000000001E-4</v>
      </c>
      <c r="M239">
        <v>4.1621779999999999</v>
      </c>
      <c r="N239">
        <v>103392.7</v>
      </c>
      <c r="O239">
        <v>24841</v>
      </c>
      <c r="P239">
        <v>9009.6460000000006</v>
      </c>
      <c r="Q239">
        <v>9654.4480000000003</v>
      </c>
    </row>
    <row r="240" spans="1:17" hidden="1">
      <c r="A240" t="s">
        <v>34</v>
      </c>
      <c r="B240" s="93">
        <v>40449</v>
      </c>
      <c r="C240">
        <v>23</v>
      </c>
      <c r="D240">
        <v>0.2446834</v>
      </c>
      <c r="E240">
        <v>0.25941769999999997</v>
      </c>
      <c r="F240">
        <v>70.419700000000006</v>
      </c>
      <c r="G240">
        <v>1.9902400000000001E-2</v>
      </c>
      <c r="H240">
        <v>-4.0240199999999997E-2</v>
      </c>
      <c r="I240">
        <v>-2.5171099999999998E-2</v>
      </c>
      <c r="J240">
        <v>-1.4734300000000001E-2</v>
      </c>
      <c r="K240">
        <v>-4.2975000000000001E-3</v>
      </c>
      <c r="L240">
        <v>1.0771599999999999E-2</v>
      </c>
      <c r="M240">
        <v>4.1621779999999999</v>
      </c>
      <c r="N240">
        <v>103392.7</v>
      </c>
      <c r="O240">
        <v>24841</v>
      </c>
      <c r="P240">
        <v>6078.1809999999996</v>
      </c>
      <c r="Q240">
        <v>6444.1949999999997</v>
      </c>
    </row>
    <row r="241" spans="1:17" hidden="1">
      <c r="A241" t="s">
        <v>34</v>
      </c>
      <c r="B241" s="93">
        <v>40449</v>
      </c>
      <c r="C241">
        <v>24</v>
      </c>
      <c r="D241">
        <v>0.14778620000000001</v>
      </c>
      <c r="E241">
        <v>0.15763460000000001</v>
      </c>
      <c r="F241">
        <v>69.398700000000005</v>
      </c>
      <c r="G241">
        <v>1.9916E-2</v>
      </c>
      <c r="H241">
        <v>-3.5371699999999999E-2</v>
      </c>
      <c r="I241">
        <v>-2.0292399999999999E-2</v>
      </c>
      <c r="J241">
        <v>-9.8484000000000002E-3</v>
      </c>
      <c r="K241">
        <v>5.955E-4</v>
      </c>
      <c r="L241">
        <v>1.5674899999999999E-2</v>
      </c>
      <c r="M241">
        <v>4.1621779999999999</v>
      </c>
      <c r="N241">
        <v>103392.7</v>
      </c>
      <c r="O241">
        <v>24841</v>
      </c>
      <c r="P241">
        <v>3671.1579999999999</v>
      </c>
      <c r="Q241">
        <v>3915.8020000000001</v>
      </c>
    </row>
    <row r="242" spans="1:17" hidden="1">
      <c r="A242" t="s">
        <v>34</v>
      </c>
      <c r="B242" s="93">
        <v>40450</v>
      </c>
      <c r="C242">
        <v>1</v>
      </c>
      <c r="D242">
        <v>9.0010400000000004E-2</v>
      </c>
      <c r="E242">
        <v>9.0010400000000004E-2</v>
      </c>
      <c r="F242">
        <v>69.188000000000002</v>
      </c>
      <c r="G242">
        <v>1.9912699999999998E-2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4.1628100000000003</v>
      </c>
      <c r="N242">
        <v>103275.2</v>
      </c>
      <c r="O242">
        <v>24809</v>
      </c>
      <c r="P242">
        <v>2233.067</v>
      </c>
      <c r="Q242">
        <v>2233.067</v>
      </c>
    </row>
    <row r="243" spans="1:17" hidden="1">
      <c r="A243" t="s">
        <v>34</v>
      </c>
      <c r="B243" s="93">
        <v>40450</v>
      </c>
      <c r="C243">
        <v>2</v>
      </c>
      <c r="D243">
        <v>6.2904500000000002E-2</v>
      </c>
      <c r="E243">
        <v>6.2904500000000002E-2</v>
      </c>
      <c r="F243">
        <v>67.690899999999999</v>
      </c>
      <c r="G243">
        <v>1.9966399999999999E-2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4.1628100000000003</v>
      </c>
      <c r="N243">
        <v>103275.2</v>
      </c>
      <c r="O243">
        <v>24809</v>
      </c>
      <c r="P243">
        <v>1560.597</v>
      </c>
      <c r="Q243">
        <v>1560.597</v>
      </c>
    </row>
    <row r="244" spans="1:17" hidden="1">
      <c r="A244" t="s">
        <v>34</v>
      </c>
      <c r="B244" s="93">
        <v>40450</v>
      </c>
      <c r="C244">
        <v>3</v>
      </c>
      <c r="D244">
        <v>5.2638600000000001E-2</v>
      </c>
      <c r="E244">
        <v>5.2638600000000001E-2</v>
      </c>
      <c r="F244">
        <v>66.864099999999993</v>
      </c>
      <c r="G244">
        <v>2.0046100000000001E-2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4.1628100000000003</v>
      </c>
      <c r="N244">
        <v>103275.2</v>
      </c>
      <c r="O244">
        <v>24809</v>
      </c>
      <c r="P244">
        <v>1305.912</v>
      </c>
      <c r="Q244">
        <v>1305.912</v>
      </c>
    </row>
    <row r="245" spans="1:17" hidden="1">
      <c r="A245" t="s">
        <v>34</v>
      </c>
      <c r="B245" s="93">
        <v>40450</v>
      </c>
      <c r="C245">
        <v>4</v>
      </c>
      <c r="D245">
        <v>3.89346E-2</v>
      </c>
      <c r="E245">
        <v>3.89346E-2</v>
      </c>
      <c r="F245">
        <v>67.183000000000007</v>
      </c>
      <c r="G245">
        <v>2.01345E-2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4.1628100000000003</v>
      </c>
      <c r="N245">
        <v>103275.2</v>
      </c>
      <c r="O245">
        <v>24809</v>
      </c>
      <c r="P245">
        <v>965.92960000000005</v>
      </c>
      <c r="Q245">
        <v>965.92960000000005</v>
      </c>
    </row>
    <row r="246" spans="1:17" hidden="1">
      <c r="A246" t="s">
        <v>34</v>
      </c>
      <c r="B246" s="93">
        <v>40450</v>
      </c>
      <c r="C246">
        <v>5</v>
      </c>
      <c r="D246">
        <v>2.9538399999999999E-2</v>
      </c>
      <c r="E246">
        <v>2.9538399999999999E-2</v>
      </c>
      <c r="F246">
        <v>66.308400000000006</v>
      </c>
      <c r="G246">
        <v>2.0191000000000001E-2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4.1628100000000003</v>
      </c>
      <c r="N246">
        <v>103275.2</v>
      </c>
      <c r="O246">
        <v>24809</v>
      </c>
      <c r="P246">
        <v>732.81730000000005</v>
      </c>
      <c r="Q246">
        <v>732.81730000000005</v>
      </c>
    </row>
    <row r="247" spans="1:17" hidden="1">
      <c r="A247" t="s">
        <v>34</v>
      </c>
      <c r="B247" s="93">
        <v>40450</v>
      </c>
      <c r="C247">
        <v>6</v>
      </c>
      <c r="D247">
        <v>2.2673800000000001E-2</v>
      </c>
      <c r="E247">
        <v>2.2673800000000001E-2</v>
      </c>
      <c r="F247">
        <v>65.355999999999995</v>
      </c>
      <c r="G247">
        <v>2.0201799999999999E-2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4.1628100000000003</v>
      </c>
      <c r="N247">
        <v>103275.2</v>
      </c>
      <c r="O247">
        <v>24809</v>
      </c>
      <c r="P247">
        <v>562.51409999999998</v>
      </c>
      <c r="Q247">
        <v>562.51409999999998</v>
      </c>
    </row>
    <row r="248" spans="1:17" hidden="1">
      <c r="A248" t="s">
        <v>34</v>
      </c>
      <c r="B248" s="93">
        <v>40450</v>
      </c>
      <c r="C248">
        <v>7</v>
      </c>
      <c r="D248">
        <v>2.1632200000000001E-2</v>
      </c>
      <c r="E248">
        <v>2.1632200000000001E-2</v>
      </c>
      <c r="F248">
        <v>66.594200000000001</v>
      </c>
      <c r="G248">
        <v>2.0163899999999998E-2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4.1628100000000003</v>
      </c>
      <c r="N248">
        <v>103275.2</v>
      </c>
      <c r="O248">
        <v>24809</v>
      </c>
      <c r="P248">
        <v>536.67420000000004</v>
      </c>
      <c r="Q248">
        <v>536.67420000000004</v>
      </c>
    </row>
    <row r="249" spans="1:17" hidden="1">
      <c r="A249" t="s">
        <v>34</v>
      </c>
      <c r="B249" s="93">
        <v>40450</v>
      </c>
      <c r="C249">
        <v>8</v>
      </c>
      <c r="D249">
        <v>3.0358799999999998E-2</v>
      </c>
      <c r="E249">
        <v>3.0358799999999998E-2</v>
      </c>
      <c r="F249">
        <v>70.228999999999999</v>
      </c>
      <c r="G249">
        <v>2.0097299999999998E-2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4.1628100000000003</v>
      </c>
      <c r="N249">
        <v>103275.2</v>
      </c>
      <c r="O249">
        <v>24809</v>
      </c>
      <c r="P249">
        <v>753.17250000000001</v>
      </c>
      <c r="Q249">
        <v>753.17250000000001</v>
      </c>
    </row>
    <row r="250" spans="1:17" hidden="1">
      <c r="A250" t="s">
        <v>34</v>
      </c>
      <c r="B250" s="93">
        <v>40450</v>
      </c>
      <c r="C250">
        <v>9</v>
      </c>
      <c r="D250">
        <v>7.1580900000000003E-2</v>
      </c>
      <c r="E250">
        <v>7.1580900000000003E-2</v>
      </c>
      <c r="F250">
        <v>75.346000000000004</v>
      </c>
      <c r="G250">
        <v>1.99195E-2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4.1628100000000003</v>
      </c>
      <c r="N250">
        <v>103275.2</v>
      </c>
      <c r="O250">
        <v>24809</v>
      </c>
      <c r="P250">
        <v>1775.8510000000001</v>
      </c>
      <c r="Q250">
        <v>1775.8510000000001</v>
      </c>
    </row>
    <row r="251" spans="1:17" hidden="1">
      <c r="A251" t="s">
        <v>34</v>
      </c>
      <c r="B251" s="93">
        <v>40450</v>
      </c>
      <c r="C251">
        <v>10</v>
      </c>
      <c r="D251">
        <v>0.10078520000000001</v>
      </c>
      <c r="E251">
        <v>0.10078520000000001</v>
      </c>
      <c r="F251">
        <v>79.222899999999996</v>
      </c>
      <c r="G251">
        <v>1.9873999999999999E-2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4.1628100000000003</v>
      </c>
      <c r="N251">
        <v>103275.2</v>
      </c>
      <c r="O251">
        <v>24809</v>
      </c>
      <c r="P251">
        <v>2500.3809999999999</v>
      </c>
      <c r="Q251">
        <v>2500.3809999999999</v>
      </c>
    </row>
    <row r="252" spans="1:17" hidden="1">
      <c r="A252" t="s">
        <v>34</v>
      </c>
      <c r="B252" s="93">
        <v>40450</v>
      </c>
      <c r="C252">
        <v>11</v>
      </c>
      <c r="D252">
        <v>0.18625720000000001</v>
      </c>
      <c r="E252">
        <v>0.18625720000000001</v>
      </c>
      <c r="F252">
        <v>85.455299999999994</v>
      </c>
      <c r="G252">
        <v>1.9807200000000001E-2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4.1628100000000003</v>
      </c>
      <c r="N252">
        <v>103275.2</v>
      </c>
      <c r="O252">
        <v>24809</v>
      </c>
      <c r="P252">
        <v>4620.8549999999996</v>
      </c>
      <c r="Q252">
        <v>4620.8549999999996</v>
      </c>
    </row>
    <row r="253" spans="1:17" hidden="1">
      <c r="A253" t="s">
        <v>34</v>
      </c>
      <c r="B253" s="93">
        <v>40450</v>
      </c>
      <c r="C253">
        <v>12</v>
      </c>
      <c r="D253">
        <v>0.27043299999999998</v>
      </c>
      <c r="E253">
        <v>0.27043299999999998</v>
      </c>
      <c r="F253">
        <v>84.669799999999995</v>
      </c>
      <c r="G253">
        <v>1.97757E-2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4.1628100000000003</v>
      </c>
      <c r="N253">
        <v>103275.2</v>
      </c>
      <c r="O253">
        <v>24809</v>
      </c>
      <c r="P253">
        <v>6709.1719999999996</v>
      </c>
      <c r="Q253">
        <v>6709.1719999999996</v>
      </c>
    </row>
    <row r="254" spans="1:17" hidden="1">
      <c r="A254" t="s">
        <v>34</v>
      </c>
      <c r="B254" s="93">
        <v>40450</v>
      </c>
      <c r="C254">
        <v>13</v>
      </c>
      <c r="D254">
        <v>0.38201190000000002</v>
      </c>
      <c r="E254">
        <v>0.38201190000000002</v>
      </c>
      <c r="F254">
        <v>85.4101</v>
      </c>
      <c r="G254">
        <v>1.9757899999999998E-2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4.1628100000000003</v>
      </c>
      <c r="N254">
        <v>103275.2</v>
      </c>
      <c r="O254">
        <v>24809</v>
      </c>
      <c r="P254">
        <v>9477.3330000000005</v>
      </c>
      <c r="Q254">
        <v>9477.3330000000005</v>
      </c>
    </row>
    <row r="255" spans="1:17" hidden="1">
      <c r="A255" t="s">
        <v>34</v>
      </c>
      <c r="B255" s="93">
        <v>40450</v>
      </c>
      <c r="C255">
        <v>14</v>
      </c>
      <c r="D255">
        <v>0.56494080000000002</v>
      </c>
      <c r="E255">
        <v>0.56494080000000002</v>
      </c>
      <c r="F255">
        <v>86.567099999999996</v>
      </c>
      <c r="G255">
        <v>1.97875E-2</v>
      </c>
      <c r="H255">
        <v>-2.5358700000000001E-2</v>
      </c>
      <c r="I255">
        <v>-1.03766E-2</v>
      </c>
      <c r="J255">
        <v>0</v>
      </c>
      <c r="K255">
        <v>1.03766E-2</v>
      </c>
      <c r="L255">
        <v>2.5358700000000001E-2</v>
      </c>
      <c r="M255">
        <v>4.1628100000000003</v>
      </c>
      <c r="N255">
        <v>103275.2</v>
      </c>
      <c r="O255">
        <v>24809</v>
      </c>
      <c r="P255">
        <v>14015.62</v>
      </c>
      <c r="Q255">
        <v>14015.62</v>
      </c>
    </row>
    <row r="256" spans="1:17" hidden="1">
      <c r="A256" t="s">
        <v>34</v>
      </c>
      <c r="B256" s="93">
        <v>40450</v>
      </c>
      <c r="C256">
        <v>15</v>
      </c>
      <c r="D256">
        <v>0.65092749999999999</v>
      </c>
      <c r="E256">
        <v>0.27000459999999998</v>
      </c>
      <c r="F256">
        <v>83.2804</v>
      </c>
      <c r="G256">
        <v>1.99481E-2</v>
      </c>
      <c r="H256">
        <v>0.35535840000000002</v>
      </c>
      <c r="I256">
        <v>0.37046210000000002</v>
      </c>
      <c r="J256">
        <v>0.38092290000000001</v>
      </c>
      <c r="K256">
        <v>0.3913836</v>
      </c>
      <c r="L256">
        <v>0.4064873</v>
      </c>
      <c r="M256">
        <v>4.1628100000000003</v>
      </c>
      <c r="N256">
        <v>103275.2</v>
      </c>
      <c r="O256">
        <v>24809</v>
      </c>
      <c r="P256">
        <v>16148.86</v>
      </c>
      <c r="Q256">
        <v>6698.5450000000001</v>
      </c>
    </row>
    <row r="257" spans="1:17" hidden="1">
      <c r="A257" t="s">
        <v>34</v>
      </c>
      <c r="B257" s="93">
        <v>40450</v>
      </c>
      <c r="C257">
        <v>16</v>
      </c>
      <c r="D257">
        <v>0.74494419999999995</v>
      </c>
      <c r="E257">
        <v>0.3226193</v>
      </c>
      <c r="F257">
        <v>83.062299999999993</v>
      </c>
      <c r="G257">
        <v>1.9970399999999999E-2</v>
      </c>
      <c r="H257">
        <v>0.39673180000000002</v>
      </c>
      <c r="I257">
        <v>0.41185240000000001</v>
      </c>
      <c r="J257">
        <v>0.4223249</v>
      </c>
      <c r="K257">
        <v>0.4327974</v>
      </c>
      <c r="L257">
        <v>0.44791799999999998</v>
      </c>
      <c r="M257">
        <v>4.1628100000000003</v>
      </c>
      <c r="N257">
        <v>103275.2</v>
      </c>
      <c r="O257">
        <v>24809</v>
      </c>
      <c r="P257">
        <v>18481.32</v>
      </c>
      <c r="Q257">
        <v>8003.8620000000001</v>
      </c>
    </row>
    <row r="258" spans="1:17" hidden="1">
      <c r="A258" t="s">
        <v>34</v>
      </c>
      <c r="B258" s="93">
        <v>40450</v>
      </c>
      <c r="C258">
        <v>17</v>
      </c>
      <c r="D258">
        <v>0.81319350000000001</v>
      </c>
      <c r="E258">
        <v>0.37415969999999998</v>
      </c>
      <c r="F258">
        <v>80.345500000000001</v>
      </c>
      <c r="G258">
        <v>1.99908E-2</v>
      </c>
      <c r="H258">
        <v>0.41341450000000002</v>
      </c>
      <c r="I258">
        <v>0.4285506</v>
      </c>
      <c r="J258">
        <v>0.43903379999999997</v>
      </c>
      <c r="K258">
        <v>0.449517</v>
      </c>
      <c r="L258">
        <v>0.46465309999999999</v>
      </c>
      <c r="M258">
        <v>4.1628100000000003</v>
      </c>
      <c r="N258">
        <v>103275.2</v>
      </c>
      <c r="O258">
        <v>24809</v>
      </c>
      <c r="P258">
        <v>20174.52</v>
      </c>
      <c r="Q258">
        <v>9282.5290000000005</v>
      </c>
    </row>
    <row r="259" spans="1:17" hidden="1">
      <c r="A259" t="s">
        <v>34</v>
      </c>
      <c r="B259" s="93">
        <v>40450</v>
      </c>
      <c r="C259">
        <v>18</v>
      </c>
      <c r="D259">
        <v>0.78449749999999996</v>
      </c>
      <c r="E259">
        <v>0.36647819999999998</v>
      </c>
      <c r="F259">
        <v>79.760199999999998</v>
      </c>
      <c r="G259">
        <v>2.02845E-2</v>
      </c>
      <c r="H259">
        <v>0.39202369999999997</v>
      </c>
      <c r="I259">
        <v>0.40738210000000002</v>
      </c>
      <c r="J259">
        <v>0.41801929999999998</v>
      </c>
      <c r="K259">
        <v>0.4286565</v>
      </c>
      <c r="L259">
        <v>0.44401489999999999</v>
      </c>
      <c r="M259">
        <v>4.1628100000000003</v>
      </c>
      <c r="N259">
        <v>103275.2</v>
      </c>
      <c r="O259">
        <v>24809</v>
      </c>
      <c r="P259">
        <v>19462.599999999999</v>
      </c>
      <c r="Q259">
        <v>9091.9590000000007</v>
      </c>
    </row>
    <row r="260" spans="1:17" hidden="1">
      <c r="A260" t="s">
        <v>34</v>
      </c>
      <c r="B260" s="93">
        <v>40450</v>
      </c>
      <c r="C260">
        <v>19</v>
      </c>
      <c r="D260">
        <v>0.73899099999999995</v>
      </c>
      <c r="E260">
        <v>0.82322839999999997</v>
      </c>
      <c r="F260">
        <v>73.834400000000002</v>
      </c>
      <c r="G260">
        <v>2.0337999999999998E-2</v>
      </c>
      <c r="H260">
        <v>-0.1103015</v>
      </c>
      <c r="I260">
        <v>-9.4902600000000004E-2</v>
      </c>
      <c r="J260">
        <v>-8.4237400000000004E-2</v>
      </c>
      <c r="K260">
        <v>-7.3572200000000004E-2</v>
      </c>
      <c r="L260">
        <v>-5.8173299999999997E-2</v>
      </c>
      <c r="M260">
        <v>4.1628100000000003</v>
      </c>
      <c r="N260">
        <v>103275.2</v>
      </c>
      <c r="O260">
        <v>24809</v>
      </c>
      <c r="P260">
        <v>18333.63</v>
      </c>
      <c r="Q260">
        <v>20423.47</v>
      </c>
    </row>
    <row r="261" spans="1:17" hidden="1">
      <c r="A261" t="s">
        <v>34</v>
      </c>
      <c r="B261" s="93">
        <v>40450</v>
      </c>
      <c r="C261">
        <v>20</v>
      </c>
      <c r="D261">
        <v>0.57745579999999996</v>
      </c>
      <c r="E261">
        <v>0.62963150000000001</v>
      </c>
      <c r="F261">
        <v>71.2059</v>
      </c>
      <c r="G261">
        <v>1.9982900000000001E-2</v>
      </c>
      <c r="H261">
        <v>-7.7784900000000004E-2</v>
      </c>
      <c r="I261">
        <v>-6.2654799999999997E-2</v>
      </c>
      <c r="J261">
        <v>-5.2175800000000001E-2</v>
      </c>
      <c r="K261">
        <v>-4.1696700000000003E-2</v>
      </c>
      <c r="L261">
        <v>-2.6566599999999999E-2</v>
      </c>
      <c r="M261">
        <v>4.1628100000000003</v>
      </c>
      <c r="N261">
        <v>103275.2</v>
      </c>
      <c r="O261">
        <v>24809</v>
      </c>
      <c r="P261">
        <v>14326.1</v>
      </c>
      <c r="Q261">
        <v>15620.53</v>
      </c>
    </row>
    <row r="262" spans="1:17" hidden="1">
      <c r="A262" t="s">
        <v>34</v>
      </c>
      <c r="B262" s="93">
        <v>40450</v>
      </c>
      <c r="C262">
        <v>21</v>
      </c>
      <c r="D262">
        <v>0.40974820000000001</v>
      </c>
      <c r="E262">
        <v>0.4431911</v>
      </c>
      <c r="F262">
        <v>69.647099999999995</v>
      </c>
      <c r="G262">
        <v>1.9841299999999999E-2</v>
      </c>
      <c r="H262">
        <v>-5.8870600000000002E-2</v>
      </c>
      <c r="I262">
        <v>-4.3847700000000003E-2</v>
      </c>
      <c r="J262">
        <v>-3.3442899999999998E-2</v>
      </c>
      <c r="K262">
        <v>-2.3038099999999999E-2</v>
      </c>
      <c r="L262">
        <v>-8.0152000000000001E-3</v>
      </c>
      <c r="M262">
        <v>4.1628100000000003</v>
      </c>
      <c r="N262">
        <v>103275.2</v>
      </c>
      <c r="O262">
        <v>24809</v>
      </c>
      <c r="P262">
        <v>10165.44</v>
      </c>
      <c r="Q262">
        <v>10995.13</v>
      </c>
    </row>
    <row r="263" spans="1:17" hidden="1">
      <c r="A263" t="s">
        <v>34</v>
      </c>
      <c r="B263" s="93">
        <v>40450</v>
      </c>
      <c r="C263">
        <v>22</v>
      </c>
      <c r="D263">
        <v>0.27978019999999998</v>
      </c>
      <c r="E263">
        <v>0.29934179999999999</v>
      </c>
      <c r="F263">
        <v>68.759399999999999</v>
      </c>
      <c r="G263">
        <v>1.9785299999999999E-2</v>
      </c>
      <c r="H263">
        <v>-4.4917499999999999E-2</v>
      </c>
      <c r="I263">
        <v>-2.9936999999999998E-2</v>
      </c>
      <c r="J263">
        <v>-1.9561599999999998E-2</v>
      </c>
      <c r="K263">
        <v>-9.1862000000000003E-3</v>
      </c>
      <c r="L263">
        <v>5.7942999999999996E-3</v>
      </c>
      <c r="M263">
        <v>4.1628100000000003</v>
      </c>
      <c r="N263">
        <v>103275.2</v>
      </c>
      <c r="O263">
        <v>24809</v>
      </c>
      <c r="P263">
        <v>6941.067</v>
      </c>
      <c r="Q263">
        <v>7426.3720000000003</v>
      </c>
    </row>
    <row r="264" spans="1:17" hidden="1">
      <c r="A264" t="s">
        <v>34</v>
      </c>
      <c r="B264" s="93">
        <v>40450</v>
      </c>
      <c r="C264">
        <v>23</v>
      </c>
      <c r="D264">
        <v>0.18197849999999999</v>
      </c>
      <c r="E264">
        <v>0.19269729999999999</v>
      </c>
      <c r="F264">
        <v>67.833600000000004</v>
      </c>
      <c r="G264">
        <v>1.97634E-2</v>
      </c>
      <c r="H264">
        <v>-3.6046599999999998E-2</v>
      </c>
      <c r="I264">
        <v>-2.1082699999999999E-2</v>
      </c>
      <c r="J264">
        <v>-1.0718800000000001E-2</v>
      </c>
      <c r="K264">
        <v>-3.5490000000000001E-4</v>
      </c>
      <c r="L264">
        <v>1.4609E-2</v>
      </c>
      <c r="M264">
        <v>4.1628100000000003</v>
      </c>
      <c r="N264">
        <v>103275.2</v>
      </c>
      <c r="O264">
        <v>24809</v>
      </c>
      <c r="P264">
        <v>4514.7039999999997</v>
      </c>
      <c r="Q264">
        <v>4780.6270000000004</v>
      </c>
    </row>
    <row r="265" spans="1:17" hidden="1">
      <c r="A265" t="s">
        <v>34</v>
      </c>
      <c r="B265" s="93">
        <v>40450</v>
      </c>
      <c r="C265">
        <v>24</v>
      </c>
      <c r="D265">
        <v>0.10269159999999999</v>
      </c>
      <c r="E265">
        <v>0.1099179</v>
      </c>
      <c r="F265">
        <v>67.383899999999997</v>
      </c>
      <c r="G265">
        <v>1.9749699999999999E-2</v>
      </c>
      <c r="H265">
        <v>-3.2536500000000003E-2</v>
      </c>
      <c r="I265">
        <v>-1.7583000000000001E-2</v>
      </c>
      <c r="J265">
        <v>-7.2262999999999997E-3</v>
      </c>
      <c r="K265">
        <v>3.1305E-3</v>
      </c>
      <c r="L265">
        <v>1.8083999999999999E-2</v>
      </c>
      <c r="M265">
        <v>4.1628100000000003</v>
      </c>
      <c r="N265">
        <v>103275.2</v>
      </c>
      <c r="O265">
        <v>24809</v>
      </c>
      <c r="P265">
        <v>2547.6770000000001</v>
      </c>
      <c r="Q265">
        <v>2726.953</v>
      </c>
    </row>
    <row r="266" spans="1:17" ht="14.25">
      <c r="A266" t="s">
        <v>34</v>
      </c>
      <c r="B266" s="93">
        <v>40781</v>
      </c>
      <c r="C266">
        <v>1</v>
      </c>
      <c r="D266">
        <v>0.82107779999999997</v>
      </c>
      <c r="E266">
        <v>0.82107779999999997</v>
      </c>
      <c r="F266">
        <v>67.744299999999996</v>
      </c>
      <c r="G266">
        <v>2.16557E-2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4.224901</v>
      </c>
      <c r="N266">
        <v>103497.4</v>
      </c>
      <c r="O266">
        <v>24497</v>
      </c>
      <c r="P266">
        <v>20113.939999999999</v>
      </c>
      <c r="Q266">
        <v>20113.939999999999</v>
      </c>
    </row>
    <row r="267" spans="1:17" ht="14.25">
      <c r="A267" t="s">
        <v>34</v>
      </c>
      <c r="B267" s="93">
        <v>40781</v>
      </c>
      <c r="C267">
        <v>2</v>
      </c>
      <c r="D267">
        <v>0.72026670000000004</v>
      </c>
      <c r="E267">
        <v>0.72026670000000004</v>
      </c>
      <c r="F267">
        <v>67.581400000000002</v>
      </c>
      <c r="G267">
        <v>2.1625100000000001E-2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4.224901</v>
      </c>
      <c r="N267">
        <v>103497.4</v>
      </c>
      <c r="O267">
        <v>24497</v>
      </c>
      <c r="P267">
        <v>17644.37</v>
      </c>
      <c r="Q267">
        <v>17644.37</v>
      </c>
    </row>
    <row r="268" spans="1:17" ht="14.25">
      <c r="A268" t="s">
        <v>34</v>
      </c>
      <c r="B268" s="93">
        <v>40781</v>
      </c>
      <c r="C268">
        <v>3</v>
      </c>
      <c r="D268">
        <v>0.65660949999999996</v>
      </c>
      <c r="E268">
        <v>0.65660949999999996</v>
      </c>
      <c r="F268">
        <v>67.473799999999997</v>
      </c>
      <c r="G268">
        <v>2.1596400000000002E-2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4.224901</v>
      </c>
      <c r="N268">
        <v>103497.4</v>
      </c>
      <c r="O268">
        <v>24497</v>
      </c>
      <c r="P268">
        <v>16084.96</v>
      </c>
      <c r="Q268">
        <v>16084.96</v>
      </c>
    </row>
    <row r="269" spans="1:17" ht="14.25">
      <c r="A269" t="s">
        <v>34</v>
      </c>
      <c r="B269" s="93">
        <v>40781</v>
      </c>
      <c r="C269">
        <v>4</v>
      </c>
      <c r="D269">
        <v>0.62209879999999995</v>
      </c>
      <c r="E269">
        <v>0.62209879999999995</v>
      </c>
      <c r="F269">
        <v>66.760400000000004</v>
      </c>
      <c r="G269">
        <v>2.1586000000000001E-2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4.224901</v>
      </c>
      <c r="N269">
        <v>103497.4</v>
      </c>
      <c r="O269">
        <v>24497</v>
      </c>
      <c r="P269">
        <v>15239.55</v>
      </c>
      <c r="Q269">
        <v>15239.55</v>
      </c>
    </row>
    <row r="270" spans="1:17" ht="14.25">
      <c r="A270" t="s">
        <v>34</v>
      </c>
      <c r="B270" s="93">
        <v>40781</v>
      </c>
      <c r="C270">
        <v>5</v>
      </c>
      <c r="D270">
        <v>0.61502409999999996</v>
      </c>
      <c r="E270">
        <v>0.61502409999999996</v>
      </c>
      <c r="F270">
        <v>66.962299999999999</v>
      </c>
      <c r="G270">
        <v>2.1586299999999999E-2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4.224901</v>
      </c>
      <c r="N270">
        <v>103497.4</v>
      </c>
      <c r="O270">
        <v>24497</v>
      </c>
      <c r="P270">
        <v>15066.25</v>
      </c>
      <c r="Q270">
        <v>15066.25</v>
      </c>
    </row>
    <row r="271" spans="1:17" ht="14.25">
      <c r="A271" t="s">
        <v>34</v>
      </c>
      <c r="B271" s="93">
        <v>40781</v>
      </c>
      <c r="C271">
        <v>6</v>
      </c>
      <c r="D271">
        <v>0.63788460000000002</v>
      </c>
      <c r="E271">
        <v>0.63788460000000002</v>
      </c>
      <c r="F271">
        <v>66.397000000000006</v>
      </c>
      <c r="G271">
        <v>2.1586399999999999E-2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4.224901</v>
      </c>
      <c r="N271">
        <v>103497.4</v>
      </c>
      <c r="O271">
        <v>24497</v>
      </c>
      <c r="P271">
        <v>15626.26</v>
      </c>
      <c r="Q271">
        <v>15626.26</v>
      </c>
    </row>
    <row r="272" spans="1:17" ht="14.25">
      <c r="A272" t="s">
        <v>34</v>
      </c>
      <c r="B272" s="93">
        <v>40781</v>
      </c>
      <c r="C272">
        <v>7</v>
      </c>
      <c r="D272">
        <v>0.72071059999999998</v>
      </c>
      <c r="E272">
        <v>0.72071059999999998</v>
      </c>
      <c r="F272">
        <v>68.134600000000006</v>
      </c>
      <c r="G272">
        <v>2.1587200000000001E-2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4.224901</v>
      </c>
      <c r="N272">
        <v>103497.4</v>
      </c>
      <c r="O272">
        <v>24497</v>
      </c>
      <c r="P272">
        <v>17655.25</v>
      </c>
      <c r="Q272">
        <v>17655.25</v>
      </c>
    </row>
    <row r="273" spans="1:17" ht="14.25">
      <c r="A273" t="s">
        <v>34</v>
      </c>
      <c r="B273" s="93">
        <v>40781</v>
      </c>
      <c r="C273">
        <v>8</v>
      </c>
      <c r="D273">
        <v>0.79817819999999995</v>
      </c>
      <c r="E273">
        <v>0.79817819999999995</v>
      </c>
      <c r="F273">
        <v>72.273200000000003</v>
      </c>
      <c r="G273">
        <v>2.1592900000000002E-2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4.224901</v>
      </c>
      <c r="N273">
        <v>103497.4</v>
      </c>
      <c r="O273">
        <v>24497</v>
      </c>
      <c r="P273">
        <v>19552.97</v>
      </c>
      <c r="Q273">
        <v>19552.97</v>
      </c>
    </row>
    <row r="274" spans="1:17" ht="14.25">
      <c r="A274" t="s">
        <v>34</v>
      </c>
      <c r="B274" s="93">
        <v>40781</v>
      </c>
      <c r="C274">
        <v>9</v>
      </c>
      <c r="D274">
        <v>0.85579870000000002</v>
      </c>
      <c r="E274">
        <v>0.85579870000000002</v>
      </c>
      <c r="F274">
        <v>78.254400000000004</v>
      </c>
      <c r="G274">
        <v>2.2129300000000001E-2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4.224901</v>
      </c>
      <c r="N274">
        <v>103497.4</v>
      </c>
      <c r="O274">
        <v>24497</v>
      </c>
      <c r="P274">
        <v>20964.5</v>
      </c>
      <c r="Q274">
        <v>20964.5</v>
      </c>
    </row>
    <row r="275" spans="1:17" ht="14.25">
      <c r="A275" t="s">
        <v>34</v>
      </c>
      <c r="B275" s="93">
        <v>40781</v>
      </c>
      <c r="C275">
        <v>10</v>
      </c>
      <c r="D275">
        <v>1.05603</v>
      </c>
      <c r="E275">
        <v>1.05603</v>
      </c>
      <c r="F275">
        <v>81.016199999999998</v>
      </c>
      <c r="G275">
        <v>2.4199200000000001E-2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4.224901</v>
      </c>
      <c r="N275">
        <v>103497.4</v>
      </c>
      <c r="O275">
        <v>24497</v>
      </c>
      <c r="P275">
        <v>25869.56</v>
      </c>
      <c r="Q275">
        <v>25869.56</v>
      </c>
    </row>
    <row r="276" spans="1:17" ht="14.25">
      <c r="A276" t="s">
        <v>34</v>
      </c>
      <c r="B276" s="93">
        <v>40781</v>
      </c>
      <c r="C276">
        <v>11</v>
      </c>
      <c r="D276">
        <v>1.147654</v>
      </c>
      <c r="E276">
        <v>1.147654</v>
      </c>
      <c r="F276">
        <v>82.444100000000006</v>
      </c>
      <c r="G276">
        <v>2.2669999999999999E-2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4.224901</v>
      </c>
      <c r="N276">
        <v>103497.4</v>
      </c>
      <c r="O276">
        <v>24497</v>
      </c>
      <c r="P276">
        <v>28114.080000000002</v>
      </c>
      <c r="Q276">
        <v>28114.080000000002</v>
      </c>
    </row>
    <row r="277" spans="1:17" ht="14.25">
      <c r="A277" t="s">
        <v>34</v>
      </c>
      <c r="B277" s="93">
        <v>40781</v>
      </c>
      <c r="C277">
        <v>12</v>
      </c>
      <c r="D277">
        <v>1.289399</v>
      </c>
      <c r="E277">
        <v>1.289399</v>
      </c>
      <c r="F277">
        <v>84.184399999999997</v>
      </c>
      <c r="G277">
        <v>2.2345500000000001E-2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4.224901</v>
      </c>
      <c r="N277">
        <v>103497.4</v>
      </c>
      <c r="O277">
        <v>24497</v>
      </c>
      <c r="P277">
        <v>31586.400000000001</v>
      </c>
      <c r="Q277">
        <v>31586.400000000001</v>
      </c>
    </row>
    <row r="278" spans="1:17" ht="14.25">
      <c r="A278" t="s">
        <v>34</v>
      </c>
      <c r="B278" s="93">
        <v>40781</v>
      </c>
      <c r="C278">
        <v>13</v>
      </c>
      <c r="D278">
        <v>1.4588030000000001</v>
      </c>
      <c r="E278">
        <v>1.4588030000000001</v>
      </c>
      <c r="F278">
        <v>87.555899999999994</v>
      </c>
      <c r="G278">
        <v>2.2205900000000001E-2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4.224901</v>
      </c>
      <c r="N278">
        <v>103497.4</v>
      </c>
      <c r="O278">
        <v>24497</v>
      </c>
      <c r="P278">
        <v>35736.29</v>
      </c>
      <c r="Q278">
        <v>35736.29</v>
      </c>
    </row>
    <row r="279" spans="1:17" ht="14.25">
      <c r="A279" t="s">
        <v>34</v>
      </c>
      <c r="B279" s="93">
        <v>40781</v>
      </c>
      <c r="C279">
        <v>14</v>
      </c>
      <c r="D279">
        <v>1.665613</v>
      </c>
      <c r="E279">
        <v>1.665613</v>
      </c>
      <c r="F279">
        <v>87.086100000000002</v>
      </c>
      <c r="G279">
        <v>2.2244E-2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4.224901</v>
      </c>
      <c r="N279">
        <v>103497.4</v>
      </c>
      <c r="O279">
        <v>24497</v>
      </c>
      <c r="P279">
        <v>40802.519999999997</v>
      </c>
      <c r="Q279">
        <v>40802.519999999997</v>
      </c>
    </row>
    <row r="280" spans="1:17" ht="14.25">
      <c r="A280" t="s">
        <v>34</v>
      </c>
      <c r="B280" s="93">
        <v>40781</v>
      </c>
      <c r="C280">
        <v>15</v>
      </c>
      <c r="D280">
        <v>1.8197939999999999</v>
      </c>
      <c r="E280">
        <v>1.513112</v>
      </c>
      <c r="F280">
        <v>87.806200000000004</v>
      </c>
      <c r="G280">
        <v>2.4456100000000001E-2</v>
      </c>
      <c r="H280">
        <v>0.27534009999999998</v>
      </c>
      <c r="I280">
        <v>0.29385709999999998</v>
      </c>
      <c r="J280">
        <v>0.30668190000000001</v>
      </c>
      <c r="K280">
        <v>0.31950659999999997</v>
      </c>
      <c r="L280">
        <v>0.33802359999999998</v>
      </c>
      <c r="M280">
        <v>4.224901</v>
      </c>
      <c r="N280">
        <v>103497.4</v>
      </c>
      <c r="O280">
        <v>24497</v>
      </c>
      <c r="P280">
        <v>44579.5</v>
      </c>
      <c r="Q280">
        <v>37066.71</v>
      </c>
    </row>
    <row r="281" spans="1:17" ht="14.25">
      <c r="A281" t="s">
        <v>34</v>
      </c>
      <c r="B281" s="93">
        <v>40781</v>
      </c>
      <c r="C281">
        <v>16</v>
      </c>
      <c r="D281">
        <v>1.9640759999999999</v>
      </c>
      <c r="E281">
        <v>1.5037039999999999</v>
      </c>
      <c r="F281">
        <v>84.834500000000006</v>
      </c>
      <c r="G281">
        <v>2.4501200000000001E-2</v>
      </c>
      <c r="H281">
        <v>0.42897210000000002</v>
      </c>
      <c r="I281">
        <v>0.44752320000000001</v>
      </c>
      <c r="J281">
        <v>0.46037159999999999</v>
      </c>
      <c r="K281">
        <v>0.47322009999999998</v>
      </c>
      <c r="L281">
        <v>0.49177120000000002</v>
      </c>
      <c r="M281">
        <v>4.224901</v>
      </c>
      <c r="N281">
        <v>103497.4</v>
      </c>
      <c r="O281">
        <v>24497</v>
      </c>
      <c r="P281">
        <v>48113.97</v>
      </c>
      <c r="Q281">
        <v>36836.25</v>
      </c>
    </row>
    <row r="282" spans="1:17" ht="14.25">
      <c r="A282" t="s">
        <v>34</v>
      </c>
      <c r="B282" s="93">
        <v>40781</v>
      </c>
      <c r="C282">
        <v>17</v>
      </c>
      <c r="D282">
        <v>2.0328279999999999</v>
      </c>
      <c r="E282">
        <v>1.5754509999999999</v>
      </c>
      <c r="F282">
        <v>83.787300000000002</v>
      </c>
      <c r="G282">
        <v>2.4513699999999999E-2</v>
      </c>
      <c r="H282">
        <v>0.4259616</v>
      </c>
      <c r="I282">
        <v>0.44452209999999998</v>
      </c>
      <c r="J282">
        <v>0.45737709999999998</v>
      </c>
      <c r="K282">
        <v>0.47023209999999999</v>
      </c>
      <c r="L282">
        <v>0.48879260000000002</v>
      </c>
      <c r="M282">
        <v>4.224901</v>
      </c>
      <c r="N282">
        <v>103497.4</v>
      </c>
      <c r="O282">
        <v>24497</v>
      </c>
      <c r="P282">
        <v>49798.19</v>
      </c>
      <c r="Q282">
        <v>38593.82</v>
      </c>
    </row>
    <row r="283" spans="1:17" ht="14.25">
      <c r="A283" t="s">
        <v>34</v>
      </c>
      <c r="B283" s="93">
        <v>40781</v>
      </c>
      <c r="C283">
        <v>18</v>
      </c>
      <c r="D283">
        <v>2.0372650000000001</v>
      </c>
      <c r="E283">
        <v>1.632987</v>
      </c>
      <c r="F283">
        <v>81.691800000000001</v>
      </c>
      <c r="G283">
        <v>2.461E-2</v>
      </c>
      <c r="H283">
        <v>0.37273869999999998</v>
      </c>
      <c r="I283">
        <v>0.3913722</v>
      </c>
      <c r="J283">
        <v>0.40427770000000002</v>
      </c>
      <c r="K283">
        <v>0.41718319999999998</v>
      </c>
      <c r="L283">
        <v>0.4358166</v>
      </c>
      <c r="M283">
        <v>4.224901</v>
      </c>
      <c r="N283">
        <v>103497.4</v>
      </c>
      <c r="O283">
        <v>24497</v>
      </c>
      <c r="P283">
        <v>49906.879999999997</v>
      </c>
      <c r="Q283">
        <v>40003.29</v>
      </c>
    </row>
    <row r="284" spans="1:17" ht="14.25">
      <c r="A284" t="s">
        <v>34</v>
      </c>
      <c r="B284" s="93">
        <v>40781</v>
      </c>
      <c r="C284">
        <v>19</v>
      </c>
      <c r="D284">
        <v>1.927578</v>
      </c>
      <c r="E284">
        <v>2.0886849999999999</v>
      </c>
      <c r="F284">
        <v>80.973100000000002</v>
      </c>
      <c r="G284">
        <v>2.48034E-2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4.224901</v>
      </c>
      <c r="N284">
        <v>103497.4</v>
      </c>
      <c r="O284">
        <v>24497</v>
      </c>
      <c r="P284">
        <v>47219.88</v>
      </c>
      <c r="Q284">
        <v>51166.52</v>
      </c>
    </row>
    <row r="285" spans="1:17" ht="14.25">
      <c r="A285" t="s">
        <v>34</v>
      </c>
      <c r="B285" s="93">
        <v>40781</v>
      </c>
      <c r="C285">
        <v>20</v>
      </c>
      <c r="D285">
        <v>1.7950649999999999</v>
      </c>
      <c r="E285">
        <v>2.1581730000000001</v>
      </c>
      <c r="F285">
        <v>74.534300000000002</v>
      </c>
      <c r="G285">
        <v>2.5167499999999999E-2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4.224901</v>
      </c>
      <c r="N285">
        <v>103497.4</v>
      </c>
      <c r="O285">
        <v>24497</v>
      </c>
      <c r="P285">
        <v>43973.7</v>
      </c>
      <c r="Q285">
        <v>52868.77</v>
      </c>
    </row>
    <row r="286" spans="1:17" ht="14.25">
      <c r="A286" t="s">
        <v>34</v>
      </c>
      <c r="B286" s="93">
        <v>40781</v>
      </c>
      <c r="C286">
        <v>21</v>
      </c>
      <c r="D286">
        <v>1.789002</v>
      </c>
      <c r="E286">
        <v>1.789002</v>
      </c>
      <c r="F286">
        <v>74.111699999999999</v>
      </c>
      <c r="G286">
        <v>2.2823800000000002E-2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4.224901</v>
      </c>
      <c r="N286">
        <v>103497.4</v>
      </c>
      <c r="O286">
        <v>24497</v>
      </c>
      <c r="P286">
        <v>43825.17</v>
      </c>
      <c r="Q286">
        <v>43825.17</v>
      </c>
    </row>
    <row r="287" spans="1:17" ht="14.25">
      <c r="A287" t="s">
        <v>34</v>
      </c>
      <c r="B287" s="93">
        <v>40781</v>
      </c>
      <c r="C287">
        <v>22</v>
      </c>
      <c r="D287">
        <v>1.6317029999999999</v>
      </c>
      <c r="E287">
        <v>1.6317029999999999</v>
      </c>
      <c r="F287">
        <v>71.228800000000007</v>
      </c>
      <c r="G287">
        <v>2.3843400000000001E-2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4.224901</v>
      </c>
      <c r="N287">
        <v>103497.4</v>
      </c>
      <c r="O287">
        <v>24497</v>
      </c>
      <c r="P287">
        <v>39971.82</v>
      </c>
      <c r="Q287">
        <v>39971.82</v>
      </c>
    </row>
    <row r="288" spans="1:17" ht="14.25">
      <c r="A288" t="s">
        <v>34</v>
      </c>
      <c r="B288" s="93">
        <v>40781</v>
      </c>
      <c r="C288">
        <v>23</v>
      </c>
      <c r="D288">
        <v>1.356144</v>
      </c>
      <c r="E288">
        <v>1.356144</v>
      </c>
      <c r="F288">
        <v>69.872100000000003</v>
      </c>
      <c r="G288">
        <v>2.3351E-2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4.224901</v>
      </c>
      <c r="N288">
        <v>103497.4</v>
      </c>
      <c r="O288">
        <v>24497</v>
      </c>
      <c r="P288">
        <v>33221.449999999997</v>
      </c>
      <c r="Q288">
        <v>33221.449999999997</v>
      </c>
    </row>
    <row r="289" spans="1:17" ht="14.25">
      <c r="A289" t="s">
        <v>34</v>
      </c>
      <c r="B289" s="93">
        <v>40781</v>
      </c>
      <c r="C289">
        <v>24</v>
      </c>
      <c r="D289">
        <v>1.0759529999999999</v>
      </c>
      <c r="E289">
        <v>1.0759529999999999</v>
      </c>
      <c r="F289">
        <v>69.854600000000005</v>
      </c>
      <c r="G289">
        <v>2.3087699999999999E-2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4.224901</v>
      </c>
      <c r="N289">
        <v>103497.4</v>
      </c>
      <c r="O289">
        <v>24497</v>
      </c>
      <c r="P289">
        <v>26357.63</v>
      </c>
      <c r="Q289">
        <v>26357.63</v>
      </c>
    </row>
    <row r="290" spans="1:17" ht="14.25">
      <c r="A290" t="s">
        <v>34</v>
      </c>
      <c r="B290" s="93">
        <v>40793</v>
      </c>
      <c r="C290">
        <v>1</v>
      </c>
      <c r="D290">
        <v>0.97290299999999996</v>
      </c>
      <c r="E290">
        <v>0.97290299999999996</v>
      </c>
      <c r="F290">
        <v>72.570700000000002</v>
      </c>
      <c r="G290">
        <v>2.25875E-2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4.224901</v>
      </c>
      <c r="N290">
        <v>103497.4</v>
      </c>
      <c r="O290">
        <v>24497</v>
      </c>
      <c r="P290">
        <v>23833.200000000001</v>
      </c>
      <c r="Q290">
        <v>23833.200000000001</v>
      </c>
    </row>
    <row r="291" spans="1:17" ht="14.25">
      <c r="A291" t="s">
        <v>34</v>
      </c>
      <c r="B291" s="93">
        <v>40793</v>
      </c>
      <c r="C291">
        <v>2</v>
      </c>
      <c r="D291">
        <v>0.83220729999999998</v>
      </c>
      <c r="E291">
        <v>0.83220729999999998</v>
      </c>
      <c r="F291">
        <v>71.276499999999999</v>
      </c>
      <c r="G291">
        <v>2.3081999999999998E-2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4.224901</v>
      </c>
      <c r="N291">
        <v>103497.4</v>
      </c>
      <c r="O291">
        <v>24497</v>
      </c>
      <c r="P291">
        <v>20386.580000000002</v>
      </c>
      <c r="Q291">
        <v>20386.580000000002</v>
      </c>
    </row>
    <row r="292" spans="1:17" ht="14.25">
      <c r="A292" t="s">
        <v>34</v>
      </c>
      <c r="B292" s="93">
        <v>40793</v>
      </c>
      <c r="C292">
        <v>3</v>
      </c>
      <c r="D292">
        <v>0.74945170000000005</v>
      </c>
      <c r="E292">
        <v>0.74945170000000005</v>
      </c>
      <c r="F292">
        <v>70.505099999999999</v>
      </c>
      <c r="G292">
        <v>2.3247500000000001E-2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4.224901</v>
      </c>
      <c r="N292">
        <v>103497.4</v>
      </c>
      <c r="O292">
        <v>24497</v>
      </c>
      <c r="P292">
        <v>18359.32</v>
      </c>
      <c r="Q292">
        <v>18359.32</v>
      </c>
    </row>
    <row r="293" spans="1:17" ht="14.25">
      <c r="A293" t="s">
        <v>34</v>
      </c>
      <c r="B293" s="93">
        <v>40793</v>
      </c>
      <c r="C293">
        <v>4</v>
      </c>
      <c r="D293">
        <v>0.70038929999999999</v>
      </c>
      <c r="E293">
        <v>0.70038929999999999</v>
      </c>
      <c r="F293">
        <v>70.438100000000006</v>
      </c>
      <c r="G293">
        <v>2.20238E-2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4.224901</v>
      </c>
      <c r="N293">
        <v>103497.4</v>
      </c>
      <c r="O293">
        <v>24497</v>
      </c>
      <c r="P293">
        <v>17157.439999999999</v>
      </c>
      <c r="Q293">
        <v>17157.439999999999</v>
      </c>
    </row>
    <row r="294" spans="1:17" ht="14.25">
      <c r="A294" t="s">
        <v>34</v>
      </c>
      <c r="B294" s="93">
        <v>40793</v>
      </c>
      <c r="C294">
        <v>5</v>
      </c>
      <c r="D294">
        <v>0.6797957</v>
      </c>
      <c r="E294">
        <v>0.6797957</v>
      </c>
      <c r="F294">
        <v>69.493700000000004</v>
      </c>
      <c r="G294">
        <v>2.2033400000000002E-2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4.224901</v>
      </c>
      <c r="N294">
        <v>103497.4</v>
      </c>
      <c r="O294">
        <v>24497</v>
      </c>
      <c r="P294">
        <v>16652.96</v>
      </c>
      <c r="Q294">
        <v>16652.96</v>
      </c>
    </row>
    <row r="295" spans="1:17" ht="14.25">
      <c r="A295" t="s">
        <v>34</v>
      </c>
      <c r="B295" s="93">
        <v>40793</v>
      </c>
      <c r="C295">
        <v>6</v>
      </c>
      <c r="D295">
        <v>0.69836160000000003</v>
      </c>
      <c r="E295">
        <v>0.69836160000000003</v>
      </c>
      <c r="F295">
        <v>68.981099999999998</v>
      </c>
      <c r="G295">
        <v>2.20384E-2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4.224901</v>
      </c>
      <c r="N295">
        <v>103497.4</v>
      </c>
      <c r="O295">
        <v>24497</v>
      </c>
      <c r="P295">
        <v>17107.759999999998</v>
      </c>
      <c r="Q295">
        <v>17107.759999999998</v>
      </c>
    </row>
    <row r="296" spans="1:17" ht="14.25">
      <c r="A296" t="s">
        <v>34</v>
      </c>
      <c r="B296" s="93">
        <v>40793</v>
      </c>
      <c r="C296">
        <v>7</v>
      </c>
      <c r="D296">
        <v>0.78108049999999996</v>
      </c>
      <c r="E296">
        <v>0.78108049999999996</v>
      </c>
      <c r="F296">
        <v>70.947000000000003</v>
      </c>
      <c r="G296">
        <v>2.2040000000000001E-2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4.224901</v>
      </c>
      <c r="N296">
        <v>103497.4</v>
      </c>
      <c r="O296">
        <v>24497</v>
      </c>
      <c r="P296">
        <v>19134.13</v>
      </c>
      <c r="Q296">
        <v>19134.13</v>
      </c>
    </row>
    <row r="297" spans="1:17" ht="14.25">
      <c r="A297" t="s">
        <v>34</v>
      </c>
      <c r="B297" s="93">
        <v>40793</v>
      </c>
      <c r="C297">
        <v>8</v>
      </c>
      <c r="D297">
        <v>0.83463949999999998</v>
      </c>
      <c r="E297">
        <v>0.83463949999999998</v>
      </c>
      <c r="F297">
        <v>77.6023</v>
      </c>
      <c r="G297">
        <v>2.20465E-2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4.224901</v>
      </c>
      <c r="N297">
        <v>103497.4</v>
      </c>
      <c r="O297">
        <v>24497</v>
      </c>
      <c r="P297">
        <v>20446.16</v>
      </c>
      <c r="Q297">
        <v>20446.16</v>
      </c>
    </row>
    <row r="298" spans="1:17" ht="14.25">
      <c r="A298" t="s">
        <v>34</v>
      </c>
      <c r="B298" s="93">
        <v>40793</v>
      </c>
      <c r="C298">
        <v>9</v>
      </c>
      <c r="D298">
        <v>0.96208490000000002</v>
      </c>
      <c r="E298">
        <v>0.96208490000000002</v>
      </c>
      <c r="F298">
        <v>83.469700000000003</v>
      </c>
      <c r="G298">
        <v>2.5279300000000001E-2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4.224901</v>
      </c>
      <c r="N298">
        <v>103497.4</v>
      </c>
      <c r="O298">
        <v>24497</v>
      </c>
      <c r="P298">
        <v>23568.19</v>
      </c>
      <c r="Q298">
        <v>23568.19</v>
      </c>
    </row>
    <row r="299" spans="1:17" ht="14.25">
      <c r="A299" t="s">
        <v>34</v>
      </c>
      <c r="B299" s="93">
        <v>40793</v>
      </c>
      <c r="C299">
        <v>10</v>
      </c>
      <c r="D299">
        <v>1.11693</v>
      </c>
      <c r="E299">
        <v>1.11693</v>
      </c>
      <c r="F299">
        <v>89.4773</v>
      </c>
      <c r="G299">
        <v>2.4557200000000001E-2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4.224901</v>
      </c>
      <c r="N299">
        <v>103497.4</v>
      </c>
      <c r="O299">
        <v>24497</v>
      </c>
      <c r="P299">
        <v>27361.43</v>
      </c>
      <c r="Q299">
        <v>27361.43</v>
      </c>
    </row>
    <row r="300" spans="1:17" ht="14.25">
      <c r="A300" t="s">
        <v>34</v>
      </c>
      <c r="B300" s="93">
        <v>40793</v>
      </c>
      <c r="C300">
        <v>11</v>
      </c>
      <c r="D300">
        <v>1.268284</v>
      </c>
      <c r="E300">
        <v>1.268284</v>
      </c>
      <c r="F300">
        <v>92.732299999999995</v>
      </c>
      <c r="G300">
        <v>2.3980999999999999E-2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4.224901</v>
      </c>
      <c r="N300">
        <v>103497.4</v>
      </c>
      <c r="O300">
        <v>24497</v>
      </c>
      <c r="P300">
        <v>31069.16</v>
      </c>
      <c r="Q300">
        <v>31069.16</v>
      </c>
    </row>
    <row r="301" spans="1:17" ht="14.25">
      <c r="A301" t="s">
        <v>34</v>
      </c>
      <c r="B301" s="93">
        <v>40793</v>
      </c>
      <c r="C301">
        <v>12</v>
      </c>
      <c r="D301">
        <v>1.482273</v>
      </c>
      <c r="E301">
        <v>1.482273</v>
      </c>
      <c r="F301">
        <v>95.234800000000007</v>
      </c>
      <c r="G301">
        <v>2.3448699999999999E-2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4.224901</v>
      </c>
      <c r="N301">
        <v>103497.4</v>
      </c>
      <c r="O301">
        <v>24497</v>
      </c>
      <c r="P301">
        <v>36311.25</v>
      </c>
      <c r="Q301">
        <v>36311.25</v>
      </c>
    </row>
    <row r="302" spans="1:17" ht="14.25">
      <c r="A302" t="s">
        <v>34</v>
      </c>
      <c r="B302" s="93">
        <v>40793</v>
      </c>
      <c r="C302">
        <v>13</v>
      </c>
      <c r="D302">
        <v>1.7965599999999999</v>
      </c>
      <c r="E302">
        <v>1.7965599999999999</v>
      </c>
      <c r="F302">
        <v>93.625</v>
      </c>
      <c r="G302">
        <v>2.33902E-2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4.224901</v>
      </c>
      <c r="N302">
        <v>103497.4</v>
      </c>
      <c r="O302">
        <v>24497</v>
      </c>
      <c r="P302">
        <v>44010.33</v>
      </c>
      <c r="Q302">
        <v>44010.33</v>
      </c>
    </row>
    <row r="303" spans="1:17" ht="14.25">
      <c r="A303" t="s">
        <v>34</v>
      </c>
      <c r="B303" s="93">
        <v>40793</v>
      </c>
      <c r="C303">
        <v>14</v>
      </c>
      <c r="D303">
        <v>2.1337890000000002</v>
      </c>
      <c r="E303">
        <v>2.1337890000000002</v>
      </c>
      <c r="F303">
        <v>93.468400000000003</v>
      </c>
      <c r="G303">
        <v>2.4587000000000001E-2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4.224901</v>
      </c>
      <c r="N303">
        <v>103497.4</v>
      </c>
      <c r="O303">
        <v>24497</v>
      </c>
      <c r="P303">
        <v>52271.42</v>
      </c>
      <c r="Q303">
        <v>52271.42</v>
      </c>
    </row>
    <row r="304" spans="1:17" ht="14.25">
      <c r="A304" t="s">
        <v>34</v>
      </c>
      <c r="B304" s="93">
        <v>40793</v>
      </c>
      <c r="C304">
        <v>15</v>
      </c>
      <c r="D304">
        <v>2.364681</v>
      </c>
      <c r="E304">
        <v>1.749304</v>
      </c>
      <c r="F304">
        <v>91.213399999999993</v>
      </c>
      <c r="G304">
        <v>2.7704599999999999E-2</v>
      </c>
      <c r="H304">
        <v>0.57987230000000001</v>
      </c>
      <c r="I304">
        <v>0.60084890000000002</v>
      </c>
      <c r="J304">
        <v>0.61537719999999996</v>
      </c>
      <c r="K304">
        <v>0.62990550000000001</v>
      </c>
      <c r="L304">
        <v>0.65088210000000002</v>
      </c>
      <c r="M304">
        <v>4.224901</v>
      </c>
      <c r="N304">
        <v>103497.4</v>
      </c>
      <c r="O304">
        <v>24497</v>
      </c>
      <c r="P304">
        <v>57927.58</v>
      </c>
      <c r="Q304">
        <v>42852.69</v>
      </c>
    </row>
    <row r="305" spans="1:17" ht="14.25">
      <c r="A305" t="s">
        <v>34</v>
      </c>
      <c r="B305" s="93">
        <v>40793</v>
      </c>
      <c r="C305">
        <v>16</v>
      </c>
      <c r="D305">
        <v>2.5167830000000002</v>
      </c>
      <c r="E305">
        <v>1.660895</v>
      </c>
      <c r="F305">
        <v>91.0227</v>
      </c>
      <c r="G305">
        <v>2.7663299999999998E-2</v>
      </c>
      <c r="H305">
        <v>0.8204359</v>
      </c>
      <c r="I305">
        <v>0.8413813</v>
      </c>
      <c r="J305">
        <v>0.85588790000000003</v>
      </c>
      <c r="K305">
        <v>0.87039449999999996</v>
      </c>
      <c r="L305">
        <v>0.89133989999999996</v>
      </c>
      <c r="M305">
        <v>4.224901</v>
      </c>
      <c r="N305">
        <v>103497.4</v>
      </c>
      <c r="O305">
        <v>24497</v>
      </c>
      <c r="P305">
        <v>61653.63</v>
      </c>
      <c r="Q305">
        <v>40686.94</v>
      </c>
    </row>
    <row r="306" spans="1:17" ht="14.25">
      <c r="A306" t="s">
        <v>34</v>
      </c>
      <c r="B306" s="93">
        <v>40793</v>
      </c>
      <c r="C306">
        <v>17</v>
      </c>
      <c r="D306">
        <v>2.5527440000000001</v>
      </c>
      <c r="E306">
        <v>1.7103390000000001</v>
      </c>
      <c r="F306">
        <v>91.123699999999999</v>
      </c>
      <c r="G306">
        <v>2.76799E-2</v>
      </c>
      <c r="H306">
        <v>0.80693159999999997</v>
      </c>
      <c r="I306">
        <v>0.82788949999999994</v>
      </c>
      <c r="J306">
        <v>0.84240479999999995</v>
      </c>
      <c r="K306">
        <v>0.85692020000000002</v>
      </c>
      <c r="L306">
        <v>0.87787809999999999</v>
      </c>
      <c r="M306">
        <v>4.224901</v>
      </c>
      <c r="N306">
        <v>103497.4</v>
      </c>
      <c r="O306">
        <v>24497</v>
      </c>
      <c r="P306">
        <v>62534.57</v>
      </c>
      <c r="Q306">
        <v>41898.18</v>
      </c>
    </row>
    <row r="307" spans="1:17" ht="14.25">
      <c r="A307" t="s">
        <v>34</v>
      </c>
      <c r="B307" s="93">
        <v>40793</v>
      </c>
      <c r="C307">
        <v>18</v>
      </c>
      <c r="D307">
        <v>2.5525959999999999</v>
      </c>
      <c r="E307">
        <v>1.791391</v>
      </c>
      <c r="F307">
        <v>88.263900000000007</v>
      </c>
      <c r="G307">
        <v>2.7679100000000002E-2</v>
      </c>
      <c r="H307">
        <v>0.72573319999999997</v>
      </c>
      <c r="I307">
        <v>0.74669039999999998</v>
      </c>
      <c r="J307">
        <v>0.76120529999999997</v>
      </c>
      <c r="K307">
        <v>0.77572019999999997</v>
      </c>
      <c r="L307">
        <v>0.79667750000000004</v>
      </c>
      <c r="M307">
        <v>4.224901</v>
      </c>
      <c r="N307">
        <v>103497.4</v>
      </c>
      <c r="O307">
        <v>24497</v>
      </c>
      <c r="P307">
        <v>62530.94</v>
      </c>
      <c r="Q307">
        <v>43883.69</v>
      </c>
    </row>
    <row r="308" spans="1:17" ht="14.25">
      <c r="A308" t="s">
        <v>34</v>
      </c>
      <c r="B308" s="93">
        <v>40793</v>
      </c>
      <c r="C308">
        <v>19</v>
      </c>
      <c r="D308">
        <v>2.409303</v>
      </c>
      <c r="E308">
        <v>2.6488489999999998</v>
      </c>
      <c r="F308">
        <v>83.552999999999997</v>
      </c>
      <c r="G308">
        <v>2.7687099999999999E-2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4.224901</v>
      </c>
      <c r="N308">
        <v>103497.4</v>
      </c>
      <c r="O308">
        <v>24497</v>
      </c>
      <c r="P308">
        <v>59020.7</v>
      </c>
      <c r="Q308">
        <v>64888.84</v>
      </c>
    </row>
    <row r="309" spans="1:17" ht="14.25">
      <c r="A309" t="s">
        <v>34</v>
      </c>
      <c r="B309" s="93">
        <v>40793</v>
      </c>
      <c r="C309">
        <v>20</v>
      </c>
      <c r="D309">
        <v>2.2442549999999999</v>
      </c>
      <c r="E309">
        <v>2.825529</v>
      </c>
      <c r="F309">
        <v>81.1995</v>
      </c>
      <c r="G309">
        <v>2.7663900000000002E-2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4.224901</v>
      </c>
      <c r="N309">
        <v>103497.4</v>
      </c>
      <c r="O309">
        <v>24497</v>
      </c>
      <c r="P309">
        <v>54977.52</v>
      </c>
      <c r="Q309">
        <v>69216.990000000005</v>
      </c>
    </row>
    <row r="310" spans="1:17" ht="14.25">
      <c r="A310" t="s">
        <v>34</v>
      </c>
      <c r="B310" s="93">
        <v>40793</v>
      </c>
      <c r="C310">
        <v>21</v>
      </c>
      <c r="D310">
        <v>2.3439100000000002</v>
      </c>
      <c r="E310">
        <v>2.3439100000000002</v>
      </c>
      <c r="F310">
        <v>79.392700000000005</v>
      </c>
      <c r="G310">
        <v>2.45387E-2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4.224901</v>
      </c>
      <c r="N310">
        <v>103497.4</v>
      </c>
      <c r="O310">
        <v>24497</v>
      </c>
      <c r="P310">
        <v>57418.75</v>
      </c>
      <c r="Q310">
        <v>57418.75</v>
      </c>
    </row>
    <row r="311" spans="1:17" ht="14.25">
      <c r="A311" t="s">
        <v>34</v>
      </c>
      <c r="B311" s="93">
        <v>40793</v>
      </c>
      <c r="C311">
        <v>22</v>
      </c>
      <c r="D311">
        <v>2.1679520000000001</v>
      </c>
      <c r="E311">
        <v>2.1679520000000001</v>
      </c>
      <c r="F311">
        <v>78.112399999999994</v>
      </c>
      <c r="G311">
        <v>2.5156100000000001E-2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4.224901</v>
      </c>
      <c r="N311">
        <v>103497.4</v>
      </c>
      <c r="O311">
        <v>24497</v>
      </c>
      <c r="P311">
        <v>53108.31</v>
      </c>
      <c r="Q311">
        <v>53108.31</v>
      </c>
    </row>
    <row r="312" spans="1:17" ht="14.25">
      <c r="A312" t="s">
        <v>34</v>
      </c>
      <c r="B312" s="93">
        <v>40793</v>
      </c>
      <c r="C312">
        <v>23</v>
      </c>
      <c r="D312">
        <v>1.806424</v>
      </c>
      <c r="E312">
        <v>1.806424</v>
      </c>
      <c r="F312">
        <v>74.388900000000007</v>
      </c>
      <c r="G312">
        <v>2.5680600000000001E-2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4.224901</v>
      </c>
      <c r="N312">
        <v>103497.4</v>
      </c>
      <c r="O312">
        <v>24497</v>
      </c>
      <c r="P312">
        <v>44251.97</v>
      </c>
      <c r="Q312">
        <v>44251.97</v>
      </c>
    </row>
    <row r="313" spans="1:17" ht="14.25">
      <c r="A313" t="s">
        <v>34</v>
      </c>
      <c r="B313" s="93">
        <v>40793</v>
      </c>
      <c r="C313">
        <v>24</v>
      </c>
      <c r="D313">
        <v>1.328136</v>
      </c>
      <c r="E313">
        <v>1.328136</v>
      </c>
      <c r="F313">
        <v>70.559299999999993</v>
      </c>
      <c r="G313">
        <v>2.6446899999999999E-2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4.224901</v>
      </c>
      <c r="N313">
        <v>103497.4</v>
      </c>
      <c r="O313">
        <v>24497</v>
      </c>
      <c r="P313">
        <v>32535.34</v>
      </c>
      <c r="Q313">
        <v>32535.34</v>
      </c>
    </row>
    <row r="314" spans="1:17" ht="14.25">
      <c r="A314" t="s">
        <v>34</v>
      </c>
      <c r="B314" s="93">
        <v>40794</v>
      </c>
      <c r="C314">
        <v>1</v>
      </c>
      <c r="D314">
        <v>1.08812</v>
      </c>
      <c r="E314">
        <v>1.08812</v>
      </c>
      <c r="F314">
        <v>68.527799999999999</v>
      </c>
      <c r="G314">
        <v>2.6020999999999999E-2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4.224901</v>
      </c>
      <c r="N314">
        <v>103497.4</v>
      </c>
      <c r="O314">
        <v>24497</v>
      </c>
      <c r="P314">
        <v>26655.68</v>
      </c>
      <c r="Q314">
        <v>26655.68</v>
      </c>
    </row>
    <row r="315" spans="1:17" ht="14.25">
      <c r="A315" t="s">
        <v>34</v>
      </c>
      <c r="B315" s="93">
        <v>40794</v>
      </c>
      <c r="C315">
        <v>2</v>
      </c>
      <c r="D315">
        <v>0.91852999999999996</v>
      </c>
      <c r="E315">
        <v>0.91852999999999996</v>
      </c>
      <c r="F315">
        <v>69.203500000000005</v>
      </c>
      <c r="G315">
        <v>2.5791000000000001E-2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4.224901</v>
      </c>
      <c r="N315">
        <v>103497.4</v>
      </c>
      <c r="O315">
        <v>24497</v>
      </c>
      <c r="P315">
        <v>22501.23</v>
      </c>
      <c r="Q315">
        <v>22501.23</v>
      </c>
    </row>
    <row r="316" spans="1:17" ht="14.25">
      <c r="A316" t="s">
        <v>34</v>
      </c>
      <c r="B316" s="93">
        <v>40794</v>
      </c>
      <c r="C316">
        <v>3</v>
      </c>
      <c r="D316">
        <v>0.78633220000000004</v>
      </c>
      <c r="E316">
        <v>0.78633220000000004</v>
      </c>
      <c r="F316">
        <v>69.713700000000003</v>
      </c>
      <c r="G316">
        <v>2.30332E-2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4.224901</v>
      </c>
      <c r="N316">
        <v>103497.4</v>
      </c>
      <c r="O316">
        <v>24497</v>
      </c>
      <c r="P316">
        <v>19262.78</v>
      </c>
      <c r="Q316">
        <v>19262.78</v>
      </c>
    </row>
    <row r="317" spans="1:17" ht="14.25">
      <c r="A317" t="s">
        <v>34</v>
      </c>
      <c r="B317" s="93">
        <v>40794</v>
      </c>
      <c r="C317">
        <v>4</v>
      </c>
      <c r="D317">
        <v>0.73249719999999996</v>
      </c>
      <c r="E317">
        <v>0.73249719999999996</v>
      </c>
      <c r="F317">
        <v>67.740799999999993</v>
      </c>
      <c r="G317">
        <v>2.29058E-2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4.224901</v>
      </c>
      <c r="N317">
        <v>103497.4</v>
      </c>
      <c r="O317">
        <v>24497</v>
      </c>
      <c r="P317">
        <v>17943.98</v>
      </c>
      <c r="Q317">
        <v>17943.98</v>
      </c>
    </row>
    <row r="318" spans="1:17" ht="14.25">
      <c r="A318" t="s">
        <v>34</v>
      </c>
      <c r="B318" s="93">
        <v>40794</v>
      </c>
      <c r="C318">
        <v>5</v>
      </c>
      <c r="D318">
        <v>0.7085302</v>
      </c>
      <c r="E318">
        <v>0.7085302</v>
      </c>
      <c r="F318">
        <v>67.531899999999993</v>
      </c>
      <c r="G318">
        <v>2.2896699999999999E-2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4.224901</v>
      </c>
      <c r="N318">
        <v>103497.4</v>
      </c>
      <c r="O318">
        <v>24497</v>
      </c>
      <c r="P318">
        <v>17356.86</v>
      </c>
      <c r="Q318">
        <v>17356.86</v>
      </c>
    </row>
    <row r="319" spans="1:17" ht="14.25">
      <c r="A319" t="s">
        <v>34</v>
      </c>
      <c r="B319" s="93">
        <v>40794</v>
      </c>
      <c r="C319">
        <v>6</v>
      </c>
      <c r="D319">
        <v>0.71539660000000005</v>
      </c>
      <c r="E319">
        <v>0.71539660000000005</v>
      </c>
      <c r="F319">
        <v>67.384</v>
      </c>
      <c r="G319">
        <v>2.2893899999999998E-2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4.224901</v>
      </c>
      <c r="N319">
        <v>103497.4</v>
      </c>
      <c r="O319">
        <v>24497</v>
      </c>
      <c r="P319">
        <v>17525.07</v>
      </c>
      <c r="Q319">
        <v>17525.07</v>
      </c>
    </row>
    <row r="320" spans="1:17" ht="14.25">
      <c r="A320" t="s">
        <v>34</v>
      </c>
      <c r="B320" s="93">
        <v>40794</v>
      </c>
      <c r="C320">
        <v>7</v>
      </c>
      <c r="D320">
        <v>0.792134</v>
      </c>
      <c r="E320">
        <v>0.792134</v>
      </c>
      <c r="F320">
        <v>68.643199999999993</v>
      </c>
      <c r="G320">
        <v>2.2875300000000001E-2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4.224901</v>
      </c>
      <c r="N320">
        <v>103497.4</v>
      </c>
      <c r="O320">
        <v>24497</v>
      </c>
      <c r="P320">
        <v>19404.91</v>
      </c>
      <c r="Q320">
        <v>19404.91</v>
      </c>
    </row>
    <row r="321" spans="1:17" ht="14.25">
      <c r="A321" t="s">
        <v>34</v>
      </c>
      <c r="B321" s="93">
        <v>40794</v>
      </c>
      <c r="C321">
        <v>8</v>
      </c>
      <c r="D321">
        <v>0.86451650000000002</v>
      </c>
      <c r="E321">
        <v>0.86451650000000002</v>
      </c>
      <c r="F321">
        <v>77.7517</v>
      </c>
      <c r="G321">
        <v>2.28299E-2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4.224901</v>
      </c>
      <c r="N321">
        <v>103497.4</v>
      </c>
      <c r="O321">
        <v>24497</v>
      </c>
      <c r="P321">
        <v>21178.06</v>
      </c>
      <c r="Q321">
        <v>21178.06</v>
      </c>
    </row>
    <row r="322" spans="1:17" ht="14.25">
      <c r="A322" t="s">
        <v>34</v>
      </c>
      <c r="B322" s="93">
        <v>40794</v>
      </c>
      <c r="C322">
        <v>9</v>
      </c>
      <c r="D322">
        <v>0.96504160000000005</v>
      </c>
      <c r="E322">
        <v>0.96504160000000005</v>
      </c>
      <c r="F322">
        <v>84.7517</v>
      </c>
      <c r="G322">
        <v>2.3978200000000002E-2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4.224901</v>
      </c>
      <c r="N322">
        <v>103497.4</v>
      </c>
      <c r="O322">
        <v>24497</v>
      </c>
      <c r="P322">
        <v>23640.62</v>
      </c>
      <c r="Q322">
        <v>23640.62</v>
      </c>
    </row>
    <row r="323" spans="1:17" ht="14.25">
      <c r="A323" t="s">
        <v>34</v>
      </c>
      <c r="B323" s="93">
        <v>40794</v>
      </c>
      <c r="C323">
        <v>10</v>
      </c>
      <c r="D323">
        <v>1.1528799999999999</v>
      </c>
      <c r="E323">
        <v>1.1528799999999999</v>
      </c>
      <c r="F323">
        <v>89.321600000000004</v>
      </c>
      <c r="G323">
        <v>2.5241E-2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4.224901</v>
      </c>
      <c r="N323">
        <v>103497.4</v>
      </c>
      <c r="O323">
        <v>24497</v>
      </c>
      <c r="P323">
        <v>28242.1</v>
      </c>
      <c r="Q323">
        <v>28242.1</v>
      </c>
    </row>
    <row r="324" spans="1:17" ht="14.25">
      <c r="A324" t="s">
        <v>34</v>
      </c>
      <c r="B324" s="93">
        <v>40794</v>
      </c>
      <c r="C324">
        <v>11</v>
      </c>
      <c r="D324">
        <v>1.2990919999999999</v>
      </c>
      <c r="E324">
        <v>1.2990919999999999</v>
      </c>
      <c r="F324">
        <v>91.763900000000007</v>
      </c>
      <c r="G324">
        <v>2.4569400000000002E-2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4.224901</v>
      </c>
      <c r="N324">
        <v>103497.4</v>
      </c>
      <c r="O324">
        <v>24497</v>
      </c>
      <c r="P324">
        <v>31823.86</v>
      </c>
      <c r="Q324">
        <v>31823.86</v>
      </c>
    </row>
    <row r="325" spans="1:17" ht="14.25">
      <c r="A325" t="s">
        <v>34</v>
      </c>
      <c r="B325" s="93">
        <v>40794</v>
      </c>
      <c r="C325">
        <v>12</v>
      </c>
      <c r="D325">
        <v>1.4990349999999999</v>
      </c>
      <c r="E325">
        <v>1.4990349999999999</v>
      </c>
      <c r="F325">
        <v>93.838499999999996</v>
      </c>
      <c r="G325">
        <v>2.3972899999999998E-2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4.224901</v>
      </c>
      <c r="N325">
        <v>103497.4</v>
      </c>
      <c r="O325">
        <v>24497</v>
      </c>
      <c r="P325">
        <v>36721.870000000003</v>
      </c>
      <c r="Q325">
        <v>36721.870000000003</v>
      </c>
    </row>
    <row r="326" spans="1:17" ht="14.25">
      <c r="A326" t="s">
        <v>34</v>
      </c>
      <c r="B326" s="93">
        <v>40794</v>
      </c>
      <c r="C326">
        <v>13</v>
      </c>
      <c r="D326">
        <v>1.8100560000000001</v>
      </c>
      <c r="E326">
        <v>1.8100560000000001</v>
      </c>
      <c r="F326">
        <v>96.326999999999998</v>
      </c>
      <c r="G326">
        <v>2.3847199999999999E-2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4.224901</v>
      </c>
      <c r="N326">
        <v>103497.4</v>
      </c>
      <c r="O326">
        <v>24497</v>
      </c>
      <c r="P326">
        <v>44340.93</v>
      </c>
      <c r="Q326">
        <v>44340.93</v>
      </c>
    </row>
    <row r="327" spans="1:17" ht="14.25">
      <c r="A327" t="s">
        <v>34</v>
      </c>
      <c r="B327" s="93">
        <v>40794</v>
      </c>
      <c r="C327">
        <v>14</v>
      </c>
      <c r="D327">
        <v>2.1952690000000001</v>
      </c>
      <c r="E327">
        <v>1.5318689999999999</v>
      </c>
      <c r="F327">
        <v>93.5047</v>
      </c>
      <c r="G327">
        <v>2.6895599999999999E-2</v>
      </c>
      <c r="H327">
        <v>0.62893169999999998</v>
      </c>
      <c r="I327">
        <v>0.64929570000000003</v>
      </c>
      <c r="J327">
        <v>0.66339979999999998</v>
      </c>
      <c r="K327">
        <v>0.67750390000000005</v>
      </c>
      <c r="L327">
        <v>0.69786789999999999</v>
      </c>
      <c r="M327">
        <v>4.224901</v>
      </c>
      <c r="N327">
        <v>103497.4</v>
      </c>
      <c r="O327">
        <v>24497</v>
      </c>
      <c r="P327">
        <v>53777.5</v>
      </c>
      <c r="Q327">
        <v>37526.199999999997</v>
      </c>
    </row>
    <row r="328" spans="1:17" ht="14.25">
      <c r="A328" t="s">
        <v>34</v>
      </c>
      <c r="B328" s="93">
        <v>40794</v>
      </c>
      <c r="C328">
        <v>15</v>
      </c>
      <c r="D328">
        <v>2.4672909999999999</v>
      </c>
      <c r="E328">
        <v>1.5564830000000001</v>
      </c>
      <c r="F328">
        <v>93.4559</v>
      </c>
      <c r="G328">
        <v>2.6897000000000001E-2</v>
      </c>
      <c r="H328">
        <v>0.87633810000000001</v>
      </c>
      <c r="I328">
        <v>0.89670320000000003</v>
      </c>
      <c r="J328">
        <v>0.91080799999999995</v>
      </c>
      <c r="K328">
        <v>0.92491279999999998</v>
      </c>
      <c r="L328">
        <v>0.9452779</v>
      </c>
      <c r="M328">
        <v>4.224901</v>
      </c>
      <c r="N328">
        <v>103497.4</v>
      </c>
      <c r="O328">
        <v>24497</v>
      </c>
      <c r="P328">
        <v>60441.22</v>
      </c>
      <c r="Q328">
        <v>38129.160000000003</v>
      </c>
    </row>
    <row r="329" spans="1:17" ht="14.25">
      <c r="A329" t="s">
        <v>34</v>
      </c>
      <c r="B329" s="93">
        <v>40794</v>
      </c>
      <c r="C329">
        <v>16</v>
      </c>
      <c r="D329">
        <v>2.6855910000000001</v>
      </c>
      <c r="E329">
        <v>1.5777209999999999</v>
      </c>
      <c r="F329">
        <v>90.549499999999995</v>
      </c>
      <c r="G329">
        <v>0.1056424</v>
      </c>
      <c r="H329">
        <v>0.97248409999999996</v>
      </c>
      <c r="I329">
        <v>1.0524709999999999</v>
      </c>
      <c r="J329">
        <v>1.1078699999999999</v>
      </c>
      <c r="K329">
        <v>1.1632690000000001</v>
      </c>
      <c r="L329">
        <v>1.2432559999999999</v>
      </c>
      <c r="M329">
        <v>4.224901</v>
      </c>
      <c r="N329">
        <v>103497.4</v>
      </c>
      <c r="O329">
        <v>24497</v>
      </c>
      <c r="P329">
        <v>65788.929999999993</v>
      </c>
      <c r="Q329">
        <v>38649.43</v>
      </c>
    </row>
    <row r="330" spans="1:17" ht="14.25">
      <c r="A330" t="s">
        <v>34</v>
      </c>
      <c r="B330" s="93">
        <v>40794</v>
      </c>
      <c r="C330">
        <v>17</v>
      </c>
      <c r="D330">
        <v>2.7029920000000001</v>
      </c>
      <c r="E330">
        <v>1.6352139999999999</v>
      </c>
      <c r="F330">
        <v>90.488500000000002</v>
      </c>
      <c r="G330">
        <v>3.9855700000000001E-2</v>
      </c>
      <c r="H330">
        <v>1.0167010000000001</v>
      </c>
      <c r="I330">
        <v>1.046878</v>
      </c>
      <c r="J330">
        <v>1.0677779999999999</v>
      </c>
      <c r="K330">
        <v>1.088678</v>
      </c>
      <c r="L330">
        <v>1.1188549999999999</v>
      </c>
      <c r="M330">
        <v>4.224901</v>
      </c>
      <c r="N330">
        <v>103497.4</v>
      </c>
      <c r="O330">
        <v>24497</v>
      </c>
      <c r="P330">
        <v>66215.199999999997</v>
      </c>
      <c r="Q330">
        <v>40057.839999999997</v>
      </c>
    </row>
    <row r="331" spans="1:17" ht="14.25">
      <c r="A331" t="s">
        <v>34</v>
      </c>
      <c r="B331" s="93">
        <v>40794</v>
      </c>
      <c r="C331">
        <v>18</v>
      </c>
      <c r="D331">
        <v>2.19171</v>
      </c>
      <c r="E331">
        <v>2.19171</v>
      </c>
      <c r="F331">
        <v>84.932199999999995</v>
      </c>
      <c r="G331">
        <v>4.3367299999999998E-2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4.224901</v>
      </c>
      <c r="N331">
        <v>103497.4</v>
      </c>
      <c r="O331">
        <v>24497</v>
      </c>
      <c r="P331">
        <v>53690.3</v>
      </c>
      <c r="Q331">
        <v>53690.3</v>
      </c>
    </row>
    <row r="332" spans="1:17" ht="14.25">
      <c r="A332" t="s">
        <v>34</v>
      </c>
      <c r="B332" s="93">
        <v>40794</v>
      </c>
      <c r="C332">
        <v>19</v>
      </c>
      <c r="D332">
        <v>2.1006659999999999</v>
      </c>
      <c r="E332">
        <v>2.1006659999999999</v>
      </c>
      <c r="F332">
        <v>80.090900000000005</v>
      </c>
      <c r="G332">
        <v>4.9971000000000002E-2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4.224901</v>
      </c>
      <c r="N332">
        <v>103497.4</v>
      </c>
      <c r="O332">
        <v>24497</v>
      </c>
      <c r="P332">
        <v>51460.01</v>
      </c>
      <c r="Q332">
        <v>51460.01</v>
      </c>
    </row>
    <row r="333" spans="1:17" ht="14.25">
      <c r="A333" t="s">
        <v>34</v>
      </c>
      <c r="B333" s="93">
        <v>40794</v>
      </c>
      <c r="C333">
        <v>20</v>
      </c>
      <c r="D333">
        <v>2.2603490000000002</v>
      </c>
      <c r="E333">
        <v>2.2603490000000002</v>
      </c>
      <c r="F333">
        <v>73.691999999999993</v>
      </c>
      <c r="G333">
        <v>2.72464E-2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4.224901</v>
      </c>
      <c r="N333">
        <v>103497.4</v>
      </c>
      <c r="O333">
        <v>24497</v>
      </c>
      <c r="P333">
        <v>55371.77</v>
      </c>
      <c r="Q333">
        <v>55371.77</v>
      </c>
    </row>
    <row r="334" spans="1:17" ht="14.25">
      <c r="A334" t="s">
        <v>34</v>
      </c>
      <c r="B334" s="93">
        <v>40794</v>
      </c>
      <c r="C334">
        <v>21</v>
      </c>
      <c r="D334">
        <v>2.3175509999999999</v>
      </c>
      <c r="E334">
        <v>2.3175509999999999</v>
      </c>
      <c r="F334">
        <v>70.710999999999999</v>
      </c>
      <c r="G334">
        <v>2.5063800000000001E-2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4.224901</v>
      </c>
      <c r="N334">
        <v>103497.4</v>
      </c>
      <c r="O334">
        <v>24497</v>
      </c>
      <c r="P334">
        <v>56773.04</v>
      </c>
      <c r="Q334">
        <v>56773.04</v>
      </c>
    </row>
    <row r="335" spans="1:17" ht="14.25">
      <c r="A335" t="s">
        <v>34</v>
      </c>
      <c r="B335" s="93">
        <v>40794</v>
      </c>
      <c r="C335">
        <v>22</v>
      </c>
      <c r="D335">
        <v>2.110805</v>
      </c>
      <c r="E335">
        <v>2.110805</v>
      </c>
      <c r="F335">
        <v>68.785600000000002</v>
      </c>
      <c r="G335">
        <v>2.5755199999999999E-2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4.224901</v>
      </c>
      <c r="N335">
        <v>103497.4</v>
      </c>
      <c r="O335">
        <v>24497</v>
      </c>
      <c r="P335">
        <v>51708.38</v>
      </c>
      <c r="Q335">
        <v>51708.38</v>
      </c>
    </row>
    <row r="336" spans="1:17" ht="14.25">
      <c r="A336" t="s">
        <v>34</v>
      </c>
      <c r="B336" s="93">
        <v>40794</v>
      </c>
      <c r="C336">
        <v>23</v>
      </c>
      <c r="D336">
        <v>1.5114380000000001</v>
      </c>
      <c r="E336">
        <v>1.5114380000000001</v>
      </c>
      <c r="F336">
        <v>65.492500000000007</v>
      </c>
      <c r="G336">
        <v>2.36823E-2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4.224901</v>
      </c>
      <c r="N336">
        <v>103497.4</v>
      </c>
      <c r="O336">
        <v>24497</v>
      </c>
      <c r="P336">
        <v>37025.69</v>
      </c>
      <c r="Q336">
        <v>37025.69</v>
      </c>
    </row>
    <row r="337" spans="1:17" ht="14.25">
      <c r="A337" t="s">
        <v>34</v>
      </c>
      <c r="B337" s="93">
        <v>40794</v>
      </c>
      <c r="C337">
        <v>24</v>
      </c>
      <c r="D337">
        <v>1.172159</v>
      </c>
      <c r="E337">
        <v>1.172159</v>
      </c>
      <c r="F337">
        <v>64.171000000000006</v>
      </c>
      <c r="G337">
        <v>2.2861099999999999E-2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4.224901</v>
      </c>
      <c r="N337">
        <v>103497.4</v>
      </c>
      <c r="O337">
        <v>24497</v>
      </c>
      <c r="P337">
        <v>28714.38</v>
      </c>
      <c r="Q337">
        <v>28714.38</v>
      </c>
    </row>
    <row r="338" spans="1:17" ht="14.25">
      <c r="A338" t="s">
        <v>34</v>
      </c>
      <c r="B338" s="93">
        <v>40795</v>
      </c>
      <c r="C338">
        <v>1</v>
      </c>
      <c r="D338">
        <v>0.44085289999999999</v>
      </c>
      <c r="E338">
        <v>0.44085289999999999</v>
      </c>
      <c r="F338">
        <v>64.214600000000004</v>
      </c>
      <c r="G338">
        <v>2.2784800000000001E-2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4.224901</v>
      </c>
      <c r="N338">
        <v>103497.4</v>
      </c>
      <c r="O338">
        <v>24497</v>
      </c>
      <c r="P338">
        <v>10799.57</v>
      </c>
      <c r="Q338">
        <v>10799.57</v>
      </c>
    </row>
    <row r="339" spans="1:17" ht="14.25">
      <c r="A339" t="s">
        <v>34</v>
      </c>
      <c r="B339" s="93">
        <v>40795</v>
      </c>
      <c r="C339">
        <v>2</v>
      </c>
      <c r="D339">
        <v>0.65532259999999998</v>
      </c>
      <c r="E339">
        <v>0.65532259999999998</v>
      </c>
      <c r="F339">
        <v>62.8354</v>
      </c>
      <c r="G339">
        <v>2.26599E-2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4.224901</v>
      </c>
      <c r="N339">
        <v>103497.4</v>
      </c>
      <c r="O339">
        <v>24497</v>
      </c>
      <c r="P339">
        <v>16053.44</v>
      </c>
      <c r="Q339">
        <v>16053.44</v>
      </c>
    </row>
    <row r="340" spans="1:17" ht="14.25">
      <c r="A340" t="s">
        <v>34</v>
      </c>
      <c r="B340" s="93">
        <v>40795</v>
      </c>
      <c r="C340">
        <v>3</v>
      </c>
      <c r="D340">
        <v>0.84354390000000001</v>
      </c>
      <c r="E340">
        <v>0.84354390000000001</v>
      </c>
      <c r="F340">
        <v>62.462899999999998</v>
      </c>
      <c r="G340">
        <v>2.2482700000000001E-2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4.224901</v>
      </c>
      <c r="N340">
        <v>103497.4</v>
      </c>
      <c r="O340">
        <v>24497</v>
      </c>
      <c r="P340">
        <v>20664.29</v>
      </c>
      <c r="Q340">
        <v>20664.29</v>
      </c>
    </row>
    <row r="341" spans="1:17" ht="14.25">
      <c r="A341" t="s">
        <v>34</v>
      </c>
      <c r="B341" s="93">
        <v>40795</v>
      </c>
      <c r="C341">
        <v>4</v>
      </c>
      <c r="D341">
        <v>0.75904590000000005</v>
      </c>
      <c r="E341">
        <v>0.75904590000000005</v>
      </c>
      <c r="F341">
        <v>61.117400000000004</v>
      </c>
      <c r="G341">
        <v>2.239E-2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4.224901</v>
      </c>
      <c r="N341">
        <v>103497.4</v>
      </c>
      <c r="O341">
        <v>24497</v>
      </c>
      <c r="P341">
        <v>18594.349999999999</v>
      </c>
      <c r="Q341">
        <v>18594.349999999999</v>
      </c>
    </row>
    <row r="342" spans="1:17" ht="14.25">
      <c r="A342" t="s">
        <v>34</v>
      </c>
      <c r="B342" s="93">
        <v>40795</v>
      </c>
      <c r="C342">
        <v>5</v>
      </c>
      <c r="D342">
        <v>0.70337249999999996</v>
      </c>
      <c r="E342">
        <v>0.70337249999999996</v>
      </c>
      <c r="F342">
        <v>60.676099999999998</v>
      </c>
      <c r="G342">
        <v>2.23842E-2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4.224901</v>
      </c>
      <c r="N342">
        <v>103497.4</v>
      </c>
      <c r="O342">
        <v>24497</v>
      </c>
      <c r="P342">
        <v>17230.52</v>
      </c>
      <c r="Q342">
        <v>17230.52</v>
      </c>
    </row>
    <row r="343" spans="1:17" ht="14.25">
      <c r="A343" t="s">
        <v>34</v>
      </c>
      <c r="B343" s="93">
        <v>40795</v>
      </c>
      <c r="C343">
        <v>6</v>
      </c>
      <c r="D343">
        <v>0.71220510000000004</v>
      </c>
      <c r="E343">
        <v>0.71220510000000004</v>
      </c>
      <c r="F343">
        <v>59.844799999999999</v>
      </c>
      <c r="G343">
        <v>2.2381700000000001E-2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4.224901</v>
      </c>
      <c r="N343">
        <v>103497.4</v>
      </c>
      <c r="O343">
        <v>24497</v>
      </c>
      <c r="P343">
        <v>17446.89</v>
      </c>
      <c r="Q343">
        <v>17446.89</v>
      </c>
    </row>
    <row r="344" spans="1:17" ht="14.25">
      <c r="A344" t="s">
        <v>34</v>
      </c>
      <c r="B344" s="93">
        <v>40795</v>
      </c>
      <c r="C344">
        <v>7</v>
      </c>
      <c r="D344">
        <v>0.78333600000000003</v>
      </c>
      <c r="E344">
        <v>0.78333600000000003</v>
      </c>
      <c r="F344">
        <v>62.522300000000001</v>
      </c>
      <c r="G344">
        <v>2.2369300000000002E-2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4.224901</v>
      </c>
      <c r="N344">
        <v>103497.4</v>
      </c>
      <c r="O344">
        <v>24497</v>
      </c>
      <c r="P344">
        <v>19189.38</v>
      </c>
      <c r="Q344">
        <v>19189.38</v>
      </c>
    </row>
    <row r="345" spans="1:17" ht="14.25">
      <c r="A345" t="s">
        <v>34</v>
      </c>
      <c r="B345" s="93">
        <v>40795</v>
      </c>
      <c r="C345">
        <v>8</v>
      </c>
      <c r="D345">
        <v>0.83843990000000002</v>
      </c>
      <c r="E345">
        <v>0.83843990000000002</v>
      </c>
      <c r="F345">
        <v>65.187600000000003</v>
      </c>
      <c r="G345">
        <v>2.2299800000000002E-2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4.224901</v>
      </c>
      <c r="N345">
        <v>103497.4</v>
      </c>
      <c r="O345">
        <v>24497</v>
      </c>
      <c r="P345">
        <v>20539.259999999998</v>
      </c>
      <c r="Q345">
        <v>20539.259999999998</v>
      </c>
    </row>
    <row r="346" spans="1:17" ht="14.25">
      <c r="A346" t="s">
        <v>34</v>
      </c>
      <c r="B346" s="93">
        <v>40795</v>
      </c>
      <c r="C346">
        <v>9</v>
      </c>
      <c r="D346">
        <v>0.86531720000000001</v>
      </c>
      <c r="E346">
        <v>0.86531720000000001</v>
      </c>
      <c r="F346">
        <v>69.904200000000003</v>
      </c>
      <c r="G346">
        <v>2.2592500000000001E-2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4.224901</v>
      </c>
      <c r="N346">
        <v>103497.4</v>
      </c>
      <c r="O346">
        <v>24497</v>
      </c>
      <c r="P346">
        <v>21197.67</v>
      </c>
      <c r="Q346">
        <v>21197.67</v>
      </c>
    </row>
    <row r="347" spans="1:17" ht="14.25">
      <c r="A347" t="s">
        <v>34</v>
      </c>
      <c r="B347" s="93">
        <v>40795</v>
      </c>
      <c r="C347">
        <v>10</v>
      </c>
      <c r="D347">
        <v>0.9066613</v>
      </c>
      <c r="E347">
        <v>0.9066613</v>
      </c>
      <c r="F347">
        <v>71.596500000000006</v>
      </c>
      <c r="G347">
        <v>2.3756599999999999E-2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4.224901</v>
      </c>
      <c r="N347">
        <v>103497.4</v>
      </c>
      <c r="O347">
        <v>24497</v>
      </c>
      <c r="P347">
        <v>22210.48</v>
      </c>
      <c r="Q347">
        <v>22210.48</v>
      </c>
    </row>
    <row r="348" spans="1:17" ht="14.25">
      <c r="A348" t="s">
        <v>34</v>
      </c>
      <c r="B348" s="93">
        <v>40795</v>
      </c>
      <c r="C348">
        <v>11</v>
      </c>
      <c r="D348">
        <v>0.9280621</v>
      </c>
      <c r="E348">
        <v>0.9280621</v>
      </c>
      <c r="F348">
        <v>75.259100000000004</v>
      </c>
      <c r="G348">
        <v>2.3372299999999999E-2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4.224901</v>
      </c>
      <c r="N348">
        <v>103497.4</v>
      </c>
      <c r="O348">
        <v>24497</v>
      </c>
      <c r="P348">
        <v>22734.74</v>
      </c>
      <c r="Q348">
        <v>22734.74</v>
      </c>
    </row>
    <row r="349" spans="1:17" ht="14.25">
      <c r="A349" t="s">
        <v>34</v>
      </c>
      <c r="B349" s="93">
        <v>40795</v>
      </c>
      <c r="C349">
        <v>12</v>
      </c>
      <c r="D349">
        <v>0.96738060000000003</v>
      </c>
      <c r="E349">
        <v>0.96738060000000003</v>
      </c>
      <c r="F349">
        <v>75.852900000000005</v>
      </c>
      <c r="G349">
        <v>2.25027E-2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4.224901</v>
      </c>
      <c r="N349">
        <v>103497.4</v>
      </c>
      <c r="O349">
        <v>24497</v>
      </c>
      <c r="P349">
        <v>23697.919999999998</v>
      </c>
      <c r="Q349">
        <v>23697.919999999998</v>
      </c>
    </row>
    <row r="350" spans="1:17" ht="14.25">
      <c r="A350" t="s">
        <v>34</v>
      </c>
      <c r="B350" s="93">
        <v>40795</v>
      </c>
      <c r="C350">
        <v>13</v>
      </c>
      <c r="D350">
        <v>1.02227</v>
      </c>
      <c r="E350">
        <v>1.02227</v>
      </c>
      <c r="F350">
        <v>76.655900000000003</v>
      </c>
      <c r="G350">
        <v>2.2158500000000001E-2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4.224901</v>
      </c>
      <c r="N350">
        <v>103497.4</v>
      </c>
      <c r="O350">
        <v>24497</v>
      </c>
      <c r="P350">
        <v>25042.55</v>
      </c>
      <c r="Q350">
        <v>25042.55</v>
      </c>
    </row>
    <row r="351" spans="1:17" ht="14.25">
      <c r="A351" t="s">
        <v>34</v>
      </c>
      <c r="B351" s="93">
        <v>40795</v>
      </c>
      <c r="C351">
        <v>14</v>
      </c>
      <c r="D351">
        <v>1.0701959999999999</v>
      </c>
      <c r="E351">
        <v>1.0701959999999999</v>
      </c>
      <c r="F351">
        <v>75.647800000000004</v>
      </c>
      <c r="G351">
        <v>2.2228700000000001E-2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4.224901</v>
      </c>
      <c r="N351">
        <v>103497.4</v>
      </c>
      <c r="O351">
        <v>24497</v>
      </c>
      <c r="P351">
        <v>26216.58</v>
      </c>
      <c r="Q351">
        <v>26216.58</v>
      </c>
    </row>
    <row r="352" spans="1:17" ht="14.25">
      <c r="A352" t="s">
        <v>34</v>
      </c>
      <c r="B352" s="93">
        <v>40795</v>
      </c>
      <c r="C352">
        <v>15</v>
      </c>
      <c r="D352">
        <v>1.438259</v>
      </c>
      <c r="E352">
        <v>1.03864</v>
      </c>
      <c r="F352">
        <v>76.148399999999995</v>
      </c>
      <c r="G352">
        <v>2.27675E-2</v>
      </c>
      <c r="H352">
        <v>0.37044120000000003</v>
      </c>
      <c r="I352">
        <v>0.38767970000000002</v>
      </c>
      <c r="J352">
        <v>0.399619</v>
      </c>
      <c r="K352">
        <v>0.41155829999999999</v>
      </c>
      <c r="L352">
        <v>0.42879669999999998</v>
      </c>
      <c r="M352">
        <v>4.224901</v>
      </c>
      <c r="N352">
        <v>103497.4</v>
      </c>
      <c r="O352">
        <v>24497</v>
      </c>
      <c r="P352">
        <v>35233.019999999997</v>
      </c>
      <c r="Q352">
        <v>25443.55</v>
      </c>
    </row>
    <row r="353" spans="1:17" ht="14.25">
      <c r="A353" t="s">
        <v>34</v>
      </c>
      <c r="B353" s="93">
        <v>40795</v>
      </c>
      <c r="C353">
        <v>16</v>
      </c>
      <c r="D353">
        <v>1.3654440000000001</v>
      </c>
      <c r="E353">
        <v>1.0532900000000001</v>
      </c>
      <c r="F353">
        <v>74.474999999999994</v>
      </c>
      <c r="G353">
        <v>2.2583800000000001E-2</v>
      </c>
      <c r="H353">
        <v>0.28321160000000001</v>
      </c>
      <c r="I353">
        <v>0.30031099999999999</v>
      </c>
      <c r="J353">
        <v>0.31215389999999998</v>
      </c>
      <c r="K353">
        <v>0.32399689999999998</v>
      </c>
      <c r="L353">
        <v>0.34109630000000002</v>
      </c>
      <c r="M353">
        <v>4.224901</v>
      </c>
      <c r="N353">
        <v>103497.4</v>
      </c>
      <c r="O353">
        <v>24497</v>
      </c>
      <c r="P353">
        <v>33449.279999999999</v>
      </c>
      <c r="Q353">
        <v>25802.45</v>
      </c>
    </row>
    <row r="354" spans="1:17" ht="14.25">
      <c r="A354" t="s">
        <v>34</v>
      </c>
      <c r="B354" s="93">
        <v>40795</v>
      </c>
      <c r="C354">
        <v>17</v>
      </c>
      <c r="D354">
        <v>1.268222</v>
      </c>
      <c r="E354">
        <v>1.1041430000000001</v>
      </c>
      <c r="F354">
        <v>72.288799999999995</v>
      </c>
      <c r="G354">
        <v>2.24373E-2</v>
      </c>
      <c r="H354">
        <v>0.1353248</v>
      </c>
      <c r="I354">
        <v>0.15231330000000001</v>
      </c>
      <c r="J354">
        <v>0.16407939999999999</v>
      </c>
      <c r="K354">
        <v>0.17584559999999999</v>
      </c>
      <c r="L354">
        <v>0.19283400000000001</v>
      </c>
      <c r="M354">
        <v>4.224901</v>
      </c>
      <c r="N354">
        <v>103497.4</v>
      </c>
      <c r="O354">
        <v>24497</v>
      </c>
      <c r="P354">
        <v>31067.64</v>
      </c>
      <c r="Q354">
        <v>27048.19</v>
      </c>
    </row>
    <row r="355" spans="1:17" ht="14.25">
      <c r="A355" t="s">
        <v>34</v>
      </c>
      <c r="B355" s="93">
        <v>40795</v>
      </c>
      <c r="C355">
        <v>18</v>
      </c>
      <c r="D355">
        <v>1.177241</v>
      </c>
      <c r="E355">
        <v>1.097955</v>
      </c>
      <c r="F355">
        <v>69.062100000000001</v>
      </c>
      <c r="G355">
        <v>2.2541100000000001E-2</v>
      </c>
      <c r="H355">
        <v>5.03983E-2</v>
      </c>
      <c r="I355">
        <v>6.7465399999999995E-2</v>
      </c>
      <c r="J355">
        <v>7.9285999999999995E-2</v>
      </c>
      <c r="K355">
        <v>9.1106599999999996E-2</v>
      </c>
      <c r="L355">
        <v>0.10817359999999999</v>
      </c>
      <c r="M355">
        <v>4.224901</v>
      </c>
      <c r="N355">
        <v>103497.4</v>
      </c>
      <c r="O355">
        <v>24497</v>
      </c>
      <c r="P355">
        <v>28838.880000000001</v>
      </c>
      <c r="Q355">
        <v>26896.61</v>
      </c>
    </row>
    <row r="356" spans="1:17" ht="14.25">
      <c r="A356" t="s">
        <v>34</v>
      </c>
      <c r="B356" s="93">
        <v>40795</v>
      </c>
      <c r="C356">
        <v>19</v>
      </c>
      <c r="D356">
        <v>1.163759</v>
      </c>
      <c r="E356">
        <v>1.226194</v>
      </c>
      <c r="F356">
        <v>64.431799999999996</v>
      </c>
      <c r="G356">
        <v>2.1885399999999999E-2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4.224901</v>
      </c>
      <c r="N356">
        <v>103497.4</v>
      </c>
      <c r="O356">
        <v>24497</v>
      </c>
      <c r="P356">
        <v>28508.6</v>
      </c>
      <c r="Q356">
        <v>30038.080000000002</v>
      </c>
    </row>
    <row r="357" spans="1:17" ht="14.25">
      <c r="A357" t="s">
        <v>34</v>
      </c>
      <c r="B357" s="93">
        <v>40795</v>
      </c>
      <c r="C357">
        <v>20</v>
      </c>
      <c r="D357">
        <v>1.2128950000000001</v>
      </c>
      <c r="E357">
        <v>1.2454670000000001</v>
      </c>
      <c r="F357">
        <v>61.959499999999998</v>
      </c>
      <c r="G357">
        <v>2.17878E-2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4.224901</v>
      </c>
      <c r="N357">
        <v>103497.4</v>
      </c>
      <c r="O357">
        <v>24497</v>
      </c>
      <c r="P357">
        <v>29712.28</v>
      </c>
      <c r="Q357">
        <v>30510.2</v>
      </c>
    </row>
    <row r="358" spans="1:17" ht="14.25">
      <c r="A358" t="s">
        <v>34</v>
      </c>
      <c r="B358" s="93">
        <v>40795</v>
      </c>
      <c r="C358">
        <v>21</v>
      </c>
      <c r="D358">
        <v>1.226278</v>
      </c>
      <c r="E358">
        <v>1.226278</v>
      </c>
      <c r="F358">
        <v>61.013500000000001</v>
      </c>
      <c r="G358">
        <v>2.14174E-2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4.224901</v>
      </c>
      <c r="N358">
        <v>103497.4</v>
      </c>
      <c r="O358">
        <v>24497</v>
      </c>
      <c r="P358">
        <v>30040.13</v>
      </c>
      <c r="Q358">
        <v>30040.13</v>
      </c>
    </row>
    <row r="359" spans="1:17" ht="14.25">
      <c r="A359" t="s">
        <v>34</v>
      </c>
      <c r="B359" s="93">
        <v>40795</v>
      </c>
      <c r="C359">
        <v>22</v>
      </c>
      <c r="D359">
        <v>1.123831</v>
      </c>
      <c r="E359">
        <v>1.123831</v>
      </c>
      <c r="F359">
        <v>60.851599999999998</v>
      </c>
      <c r="G359">
        <v>2.13601E-2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4.224901</v>
      </c>
      <c r="N359">
        <v>103497.4</v>
      </c>
      <c r="O359">
        <v>24497</v>
      </c>
      <c r="P359">
        <v>27530.49</v>
      </c>
      <c r="Q359">
        <v>27530.49</v>
      </c>
    </row>
    <row r="360" spans="1:17" ht="14.25">
      <c r="A360" t="s">
        <v>34</v>
      </c>
      <c r="B360" s="93">
        <v>40795</v>
      </c>
      <c r="C360">
        <v>23</v>
      </c>
      <c r="D360">
        <v>0.97605529999999996</v>
      </c>
      <c r="E360">
        <v>0.97605529999999996</v>
      </c>
      <c r="F360">
        <v>61.284799999999997</v>
      </c>
      <c r="G360">
        <v>2.1338099999999999E-2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4.224901</v>
      </c>
      <c r="N360">
        <v>103497.4</v>
      </c>
      <c r="O360">
        <v>24497</v>
      </c>
      <c r="P360">
        <v>23910.43</v>
      </c>
      <c r="Q360">
        <v>23910.43</v>
      </c>
    </row>
    <row r="361" spans="1:17" ht="14.25">
      <c r="A361" t="s">
        <v>34</v>
      </c>
      <c r="B361" s="93">
        <v>40795</v>
      </c>
      <c r="C361">
        <v>24</v>
      </c>
      <c r="D361">
        <v>0.82755460000000003</v>
      </c>
      <c r="E361">
        <v>0.82755460000000003</v>
      </c>
      <c r="F361">
        <v>61.305</v>
      </c>
      <c r="G361">
        <v>2.13332E-2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4.224901</v>
      </c>
      <c r="N361">
        <v>103497.4</v>
      </c>
      <c r="O361">
        <v>24497</v>
      </c>
      <c r="P361">
        <v>20272.61</v>
      </c>
      <c r="Q361">
        <v>20272.61</v>
      </c>
    </row>
    <row r="362" spans="1:17" ht="14.25">
      <c r="A362" t="s">
        <v>34</v>
      </c>
      <c r="B362" s="93">
        <v>40828</v>
      </c>
      <c r="C362">
        <v>1</v>
      </c>
      <c r="D362">
        <v>0.68594920000000004</v>
      </c>
      <c r="E362">
        <v>0.68594920000000004</v>
      </c>
      <c r="F362">
        <v>59.237699999999997</v>
      </c>
      <c r="G362">
        <v>2.08489E-2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4.224901</v>
      </c>
      <c r="N362">
        <v>103497.4</v>
      </c>
      <c r="O362">
        <v>24497</v>
      </c>
      <c r="P362">
        <v>16803.7</v>
      </c>
      <c r="Q362">
        <v>16803.7</v>
      </c>
    </row>
    <row r="363" spans="1:17" ht="14.25">
      <c r="A363" t="s">
        <v>34</v>
      </c>
      <c r="B363" s="93">
        <v>40828</v>
      </c>
      <c r="C363">
        <v>2</v>
      </c>
      <c r="D363">
        <v>0.60991870000000004</v>
      </c>
      <c r="E363">
        <v>0.60991870000000004</v>
      </c>
      <c r="F363">
        <v>59.044199999999996</v>
      </c>
      <c r="G363">
        <v>2.08484E-2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4.224901</v>
      </c>
      <c r="N363">
        <v>103497.4</v>
      </c>
      <c r="O363">
        <v>24497</v>
      </c>
      <c r="P363">
        <v>14941.18</v>
      </c>
      <c r="Q363">
        <v>14941.18</v>
      </c>
    </row>
    <row r="364" spans="1:17" ht="14.25">
      <c r="A364" t="s">
        <v>34</v>
      </c>
      <c r="B364" s="93">
        <v>40828</v>
      </c>
      <c r="C364">
        <v>3</v>
      </c>
      <c r="D364">
        <v>0.56453220000000004</v>
      </c>
      <c r="E364">
        <v>0.56453220000000004</v>
      </c>
      <c r="F364">
        <v>59.269300000000001</v>
      </c>
      <c r="G364">
        <v>2.0845300000000001E-2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4.224901</v>
      </c>
      <c r="N364">
        <v>103497.4</v>
      </c>
      <c r="O364">
        <v>24497</v>
      </c>
      <c r="P364">
        <v>13829.34</v>
      </c>
      <c r="Q364">
        <v>13829.34</v>
      </c>
    </row>
    <row r="365" spans="1:17" ht="14.25">
      <c r="A365" t="s">
        <v>34</v>
      </c>
      <c r="B365" s="93">
        <v>40828</v>
      </c>
      <c r="C365">
        <v>4</v>
      </c>
      <c r="D365">
        <v>0.54723480000000002</v>
      </c>
      <c r="E365">
        <v>0.54723480000000002</v>
      </c>
      <c r="F365">
        <v>59.180799999999998</v>
      </c>
      <c r="G365">
        <v>2.0844399999999999E-2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4.224901</v>
      </c>
      <c r="N365">
        <v>103497.4</v>
      </c>
      <c r="O365">
        <v>24497</v>
      </c>
      <c r="P365">
        <v>13405.61</v>
      </c>
      <c r="Q365">
        <v>13405.61</v>
      </c>
    </row>
    <row r="366" spans="1:17" ht="14.25">
      <c r="A366" t="s">
        <v>34</v>
      </c>
      <c r="B366" s="93">
        <v>40828</v>
      </c>
      <c r="C366">
        <v>5</v>
      </c>
      <c r="D366">
        <v>0.54615429999999998</v>
      </c>
      <c r="E366">
        <v>0.54615429999999998</v>
      </c>
      <c r="F366">
        <v>59.122599999999998</v>
      </c>
      <c r="G366">
        <v>2.08449E-2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4.224901</v>
      </c>
      <c r="N366">
        <v>103497.4</v>
      </c>
      <c r="O366">
        <v>24497</v>
      </c>
      <c r="P366">
        <v>13379.14</v>
      </c>
      <c r="Q366">
        <v>13379.14</v>
      </c>
    </row>
    <row r="367" spans="1:17" ht="14.25">
      <c r="A367" t="s">
        <v>34</v>
      </c>
      <c r="B367" s="93">
        <v>40828</v>
      </c>
      <c r="C367">
        <v>6</v>
      </c>
      <c r="D367">
        <v>0.59209330000000004</v>
      </c>
      <c r="E367">
        <v>0.59209330000000004</v>
      </c>
      <c r="F367">
        <v>57.8508</v>
      </c>
      <c r="G367">
        <v>2.08449E-2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4.224901</v>
      </c>
      <c r="N367">
        <v>103497.4</v>
      </c>
      <c r="O367">
        <v>24497</v>
      </c>
      <c r="P367">
        <v>14504.51</v>
      </c>
      <c r="Q367">
        <v>14504.51</v>
      </c>
    </row>
    <row r="368" spans="1:17" ht="14.25">
      <c r="A368" t="s">
        <v>34</v>
      </c>
      <c r="B368" s="93">
        <v>40828</v>
      </c>
      <c r="C368">
        <v>7</v>
      </c>
      <c r="D368">
        <v>0.68225899999999995</v>
      </c>
      <c r="E368">
        <v>0.68225899999999995</v>
      </c>
      <c r="F368">
        <v>60.806600000000003</v>
      </c>
      <c r="G368">
        <v>2.0844999999999999E-2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4.224901</v>
      </c>
      <c r="N368">
        <v>103497.4</v>
      </c>
      <c r="O368">
        <v>24497</v>
      </c>
      <c r="P368">
        <v>16713.3</v>
      </c>
      <c r="Q368">
        <v>16713.3</v>
      </c>
    </row>
    <row r="369" spans="1:17" ht="14.25">
      <c r="A369" t="s">
        <v>34</v>
      </c>
      <c r="B369" s="93">
        <v>40828</v>
      </c>
      <c r="C369">
        <v>8</v>
      </c>
      <c r="D369">
        <v>0.7447163</v>
      </c>
      <c r="E369">
        <v>0.7447163</v>
      </c>
      <c r="F369">
        <v>66.353999999999999</v>
      </c>
      <c r="G369">
        <v>2.0845300000000001E-2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4.224901</v>
      </c>
      <c r="N369">
        <v>103497.4</v>
      </c>
      <c r="O369">
        <v>24497</v>
      </c>
      <c r="P369">
        <v>18243.32</v>
      </c>
      <c r="Q369">
        <v>18243.32</v>
      </c>
    </row>
    <row r="370" spans="1:17" ht="14.25">
      <c r="A370" t="s">
        <v>34</v>
      </c>
      <c r="B370" s="93">
        <v>40828</v>
      </c>
      <c r="C370">
        <v>9</v>
      </c>
      <c r="D370">
        <v>0.77208169999999998</v>
      </c>
      <c r="E370">
        <v>0.77208169999999998</v>
      </c>
      <c r="F370">
        <v>76.587900000000005</v>
      </c>
      <c r="G370">
        <v>2.0859900000000001E-2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4.224901</v>
      </c>
      <c r="N370">
        <v>103497.4</v>
      </c>
      <c r="O370">
        <v>24497</v>
      </c>
      <c r="P370">
        <v>18913.68</v>
      </c>
      <c r="Q370">
        <v>18913.68</v>
      </c>
    </row>
    <row r="371" spans="1:17" ht="14.25">
      <c r="A371" t="s">
        <v>34</v>
      </c>
      <c r="B371" s="93">
        <v>40828</v>
      </c>
      <c r="C371">
        <v>10</v>
      </c>
      <c r="D371">
        <v>0.73047609999999996</v>
      </c>
      <c r="E371">
        <v>0.73047609999999996</v>
      </c>
      <c r="F371">
        <v>84.953199999999995</v>
      </c>
      <c r="G371">
        <v>2.4483499999999998E-2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4.224901</v>
      </c>
      <c r="N371">
        <v>103497.4</v>
      </c>
      <c r="O371">
        <v>24497</v>
      </c>
      <c r="P371">
        <v>17894.47</v>
      </c>
      <c r="Q371">
        <v>17894.47</v>
      </c>
    </row>
    <row r="372" spans="1:17" ht="14.25">
      <c r="A372" t="s">
        <v>34</v>
      </c>
      <c r="B372" s="93">
        <v>40828</v>
      </c>
      <c r="C372">
        <v>11</v>
      </c>
      <c r="D372">
        <v>0.74007140000000005</v>
      </c>
      <c r="E372">
        <v>0.74007140000000005</v>
      </c>
      <c r="F372">
        <v>88.777500000000003</v>
      </c>
      <c r="G372">
        <v>2.43062E-2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4.224901</v>
      </c>
      <c r="N372">
        <v>103497.4</v>
      </c>
      <c r="O372">
        <v>24497</v>
      </c>
      <c r="P372">
        <v>18129.53</v>
      </c>
      <c r="Q372">
        <v>18129.53</v>
      </c>
    </row>
    <row r="373" spans="1:17" ht="14.25">
      <c r="A373" t="s">
        <v>34</v>
      </c>
      <c r="B373" s="93">
        <v>40828</v>
      </c>
      <c r="C373">
        <v>12</v>
      </c>
      <c r="D373">
        <v>0.90838989999999997</v>
      </c>
      <c r="E373">
        <v>0.90838989999999997</v>
      </c>
      <c r="F373">
        <v>92.89</v>
      </c>
      <c r="G373">
        <v>2.24998E-2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4.224901</v>
      </c>
      <c r="N373">
        <v>103497.4</v>
      </c>
      <c r="O373">
        <v>24497</v>
      </c>
      <c r="P373">
        <v>22252.83</v>
      </c>
      <c r="Q373">
        <v>22252.83</v>
      </c>
    </row>
    <row r="374" spans="1:17" ht="14.25">
      <c r="A374" t="s">
        <v>34</v>
      </c>
      <c r="B374" s="93">
        <v>40828</v>
      </c>
      <c r="C374">
        <v>13</v>
      </c>
      <c r="D374">
        <v>1.051309</v>
      </c>
      <c r="E374">
        <v>1.051309</v>
      </c>
      <c r="F374">
        <v>92.364099999999993</v>
      </c>
      <c r="G374">
        <v>2.2241E-2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4.224901</v>
      </c>
      <c r="N374">
        <v>103497.4</v>
      </c>
      <c r="O374">
        <v>24497</v>
      </c>
      <c r="P374">
        <v>25753.91</v>
      </c>
      <c r="Q374">
        <v>25753.91</v>
      </c>
    </row>
    <row r="375" spans="1:17" ht="14.25">
      <c r="A375" t="s">
        <v>34</v>
      </c>
      <c r="B375" s="93">
        <v>40828</v>
      </c>
      <c r="C375">
        <v>14</v>
      </c>
      <c r="D375">
        <v>1.268937</v>
      </c>
      <c r="E375">
        <v>0.9810236</v>
      </c>
      <c r="F375">
        <v>93.273099999999999</v>
      </c>
      <c r="G375">
        <v>2.28399E-2</v>
      </c>
      <c r="H375">
        <v>0.2586425</v>
      </c>
      <c r="I375">
        <v>0.27593580000000001</v>
      </c>
      <c r="J375">
        <v>0.28791299999999997</v>
      </c>
      <c r="K375">
        <v>0.2998903</v>
      </c>
      <c r="L375">
        <v>0.31718360000000001</v>
      </c>
      <c r="M375">
        <v>4.224901</v>
      </c>
      <c r="N375">
        <v>103497.4</v>
      </c>
      <c r="O375">
        <v>24497</v>
      </c>
      <c r="P375">
        <v>31085.14</v>
      </c>
      <c r="Q375">
        <v>24032.13</v>
      </c>
    </row>
    <row r="376" spans="1:17" ht="14.25">
      <c r="A376" t="s">
        <v>34</v>
      </c>
      <c r="B376" s="93">
        <v>40828</v>
      </c>
      <c r="C376">
        <v>15</v>
      </c>
      <c r="D376">
        <v>1.451247</v>
      </c>
      <c r="E376">
        <v>1.012561</v>
      </c>
      <c r="F376">
        <v>94.870999999999995</v>
      </c>
      <c r="G376">
        <v>2.3012600000000001E-2</v>
      </c>
      <c r="H376">
        <v>0.40919359999999999</v>
      </c>
      <c r="I376">
        <v>0.42661759999999999</v>
      </c>
      <c r="J376">
        <v>0.4386854</v>
      </c>
      <c r="K376">
        <v>0.45075320000000002</v>
      </c>
      <c r="L376">
        <v>0.46817720000000002</v>
      </c>
      <c r="M376">
        <v>4.224901</v>
      </c>
      <c r="N376">
        <v>103497.4</v>
      </c>
      <c r="O376">
        <v>24497</v>
      </c>
      <c r="P376">
        <v>35551.18</v>
      </c>
      <c r="Q376">
        <v>24804.71</v>
      </c>
    </row>
    <row r="377" spans="1:17" ht="14.25">
      <c r="A377" t="s">
        <v>34</v>
      </c>
      <c r="B377" s="93">
        <v>40828</v>
      </c>
      <c r="C377">
        <v>16</v>
      </c>
      <c r="D377">
        <v>1.7085379999999999</v>
      </c>
      <c r="E377">
        <v>1.125181</v>
      </c>
      <c r="F377">
        <v>94.447500000000005</v>
      </c>
      <c r="G377">
        <v>2.4768800000000001E-2</v>
      </c>
      <c r="H377">
        <v>0.55161519999999997</v>
      </c>
      <c r="I377">
        <v>0.57036900000000001</v>
      </c>
      <c r="J377">
        <v>0.58335780000000004</v>
      </c>
      <c r="K377">
        <v>0.59634659999999995</v>
      </c>
      <c r="L377">
        <v>0.61510039999999999</v>
      </c>
      <c r="M377">
        <v>4.224901</v>
      </c>
      <c r="N377">
        <v>103497.4</v>
      </c>
      <c r="O377">
        <v>24497</v>
      </c>
      <c r="P377">
        <v>41854.06</v>
      </c>
      <c r="Q377">
        <v>27563.55</v>
      </c>
    </row>
    <row r="378" spans="1:17" ht="14.25">
      <c r="A378" t="s">
        <v>34</v>
      </c>
      <c r="B378" s="93">
        <v>40828</v>
      </c>
      <c r="C378">
        <v>17</v>
      </c>
      <c r="D378">
        <v>1.8357289999999999</v>
      </c>
      <c r="E378">
        <v>1.2073700000000001</v>
      </c>
      <c r="F378">
        <v>90.964600000000004</v>
      </c>
      <c r="G378">
        <v>2.5093000000000001E-2</v>
      </c>
      <c r="H378">
        <v>0.59620059999999997</v>
      </c>
      <c r="I378">
        <v>0.61519979999999996</v>
      </c>
      <c r="J378">
        <v>0.62835859999999999</v>
      </c>
      <c r="K378">
        <v>0.64151740000000002</v>
      </c>
      <c r="L378">
        <v>0.66051660000000001</v>
      </c>
      <c r="M378">
        <v>4.224901</v>
      </c>
      <c r="N378">
        <v>103497.4</v>
      </c>
      <c r="O378">
        <v>24497</v>
      </c>
      <c r="P378">
        <v>44969.84</v>
      </c>
      <c r="Q378">
        <v>29576.94</v>
      </c>
    </row>
    <row r="379" spans="1:17" ht="14.25">
      <c r="A379" t="s">
        <v>34</v>
      </c>
      <c r="B379" s="93">
        <v>40828</v>
      </c>
      <c r="C379">
        <v>18</v>
      </c>
      <c r="D379">
        <v>1.6281680000000001</v>
      </c>
      <c r="E379">
        <v>1.6281680000000001</v>
      </c>
      <c r="F379">
        <v>87.585300000000004</v>
      </c>
      <c r="G379">
        <v>2.5523899999999999E-2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4.224901</v>
      </c>
      <c r="N379">
        <v>103497.4</v>
      </c>
      <c r="O379">
        <v>24497</v>
      </c>
      <c r="P379">
        <v>39885.230000000003</v>
      </c>
      <c r="Q379">
        <v>39885.230000000003</v>
      </c>
    </row>
    <row r="380" spans="1:17" ht="14.25">
      <c r="A380" t="s">
        <v>34</v>
      </c>
      <c r="B380" s="93">
        <v>40828</v>
      </c>
      <c r="C380">
        <v>19</v>
      </c>
      <c r="D380">
        <v>1.8178810000000001</v>
      </c>
      <c r="E380">
        <v>1.8178810000000001</v>
      </c>
      <c r="F380">
        <v>80.393199999999993</v>
      </c>
      <c r="G380">
        <v>2.5879800000000001E-2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4.224901</v>
      </c>
      <c r="N380">
        <v>103497.4</v>
      </c>
      <c r="O380">
        <v>24497</v>
      </c>
      <c r="P380">
        <v>44532.62</v>
      </c>
      <c r="Q380">
        <v>44532.62</v>
      </c>
    </row>
    <row r="381" spans="1:17" ht="14.25">
      <c r="A381" t="s">
        <v>34</v>
      </c>
      <c r="B381" s="93">
        <v>40828</v>
      </c>
      <c r="C381">
        <v>20</v>
      </c>
      <c r="D381">
        <v>1.827475</v>
      </c>
      <c r="E381">
        <v>1.827475</v>
      </c>
      <c r="F381">
        <v>76.534800000000004</v>
      </c>
      <c r="G381">
        <v>2.4108399999999999E-2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4.224901</v>
      </c>
      <c r="N381">
        <v>103497.4</v>
      </c>
      <c r="O381">
        <v>24497</v>
      </c>
      <c r="P381">
        <v>44767.66</v>
      </c>
      <c r="Q381">
        <v>44767.66</v>
      </c>
    </row>
    <row r="382" spans="1:17" ht="14.25">
      <c r="A382" t="s">
        <v>34</v>
      </c>
      <c r="B382" s="93">
        <v>40828</v>
      </c>
      <c r="C382">
        <v>21</v>
      </c>
      <c r="D382">
        <v>1.6487719999999999</v>
      </c>
      <c r="E382">
        <v>1.6487719999999999</v>
      </c>
      <c r="F382">
        <v>70.397000000000006</v>
      </c>
      <c r="G382">
        <v>2.4822400000000001E-2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4.224901</v>
      </c>
      <c r="N382">
        <v>103497.4</v>
      </c>
      <c r="O382">
        <v>24497</v>
      </c>
      <c r="P382">
        <v>40389.949999999997</v>
      </c>
      <c r="Q382">
        <v>40389.949999999997</v>
      </c>
    </row>
    <row r="383" spans="1:17" ht="14.25">
      <c r="A383" t="s">
        <v>34</v>
      </c>
      <c r="B383" s="93">
        <v>40828</v>
      </c>
      <c r="C383">
        <v>22</v>
      </c>
      <c r="D383">
        <v>1.50505</v>
      </c>
      <c r="E383">
        <v>1.50505</v>
      </c>
      <c r="F383">
        <v>70.170699999999997</v>
      </c>
      <c r="G383">
        <v>2.8908099999999999E-2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4.224901</v>
      </c>
      <c r="N383">
        <v>103497.4</v>
      </c>
      <c r="O383">
        <v>24497</v>
      </c>
      <c r="P383">
        <v>36869.199999999997</v>
      </c>
      <c r="Q383">
        <v>36869.199999999997</v>
      </c>
    </row>
    <row r="384" spans="1:17" ht="14.25">
      <c r="A384" t="s">
        <v>34</v>
      </c>
      <c r="B384" s="93">
        <v>40828</v>
      </c>
      <c r="C384">
        <v>23</v>
      </c>
      <c r="D384">
        <v>1.2086319999999999</v>
      </c>
      <c r="E384">
        <v>1.2086319999999999</v>
      </c>
      <c r="F384">
        <v>68.092299999999994</v>
      </c>
      <c r="G384">
        <v>2.77554E-2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4.224901</v>
      </c>
      <c r="N384">
        <v>103497.4</v>
      </c>
      <c r="O384">
        <v>24497</v>
      </c>
      <c r="P384">
        <v>29607.87</v>
      </c>
      <c r="Q384">
        <v>29607.87</v>
      </c>
    </row>
    <row r="385" spans="1:17" ht="14.25">
      <c r="A385" t="s">
        <v>34</v>
      </c>
      <c r="B385" s="93">
        <v>40828</v>
      </c>
      <c r="C385">
        <v>24</v>
      </c>
      <c r="D385">
        <v>1.1213900000000001</v>
      </c>
      <c r="E385">
        <v>1.1213900000000001</v>
      </c>
      <c r="F385">
        <v>66.788899999999998</v>
      </c>
      <c r="G385">
        <v>2.2056200000000001E-2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4.224901</v>
      </c>
      <c r="N385">
        <v>103497.4</v>
      </c>
      <c r="O385">
        <v>24497</v>
      </c>
      <c r="P385">
        <v>27470.7</v>
      </c>
      <c r="Q385">
        <v>27470.7</v>
      </c>
    </row>
    <row r="386" spans="1:17" ht="14.25">
      <c r="A386" t="s">
        <v>34</v>
      </c>
      <c r="B386" s="93">
        <v>40829</v>
      </c>
      <c r="C386">
        <v>1</v>
      </c>
      <c r="D386">
        <v>0.93227179999999998</v>
      </c>
      <c r="E386">
        <v>0.93227179999999998</v>
      </c>
      <c r="F386">
        <v>65.397999999999996</v>
      </c>
      <c r="G386">
        <v>2.2067900000000001E-2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4.224901</v>
      </c>
      <c r="N386">
        <v>103497.4</v>
      </c>
      <c r="O386">
        <v>24497</v>
      </c>
      <c r="P386">
        <v>22837.86</v>
      </c>
      <c r="Q386">
        <v>22837.86</v>
      </c>
    </row>
    <row r="387" spans="1:17" ht="14.25">
      <c r="A387" t="s">
        <v>34</v>
      </c>
      <c r="B387" s="93">
        <v>40829</v>
      </c>
      <c r="C387">
        <v>2</v>
      </c>
      <c r="D387">
        <v>0.81158949999999996</v>
      </c>
      <c r="E387">
        <v>0.81158949999999996</v>
      </c>
      <c r="F387">
        <v>67.026600000000002</v>
      </c>
      <c r="G387">
        <v>2.2002500000000001E-2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4.224901</v>
      </c>
      <c r="N387">
        <v>103497.4</v>
      </c>
      <c r="O387">
        <v>24497</v>
      </c>
      <c r="P387">
        <v>19881.509999999998</v>
      </c>
      <c r="Q387">
        <v>19881.509999999998</v>
      </c>
    </row>
    <row r="388" spans="1:17" ht="14.25">
      <c r="A388" t="s">
        <v>34</v>
      </c>
      <c r="B388" s="93">
        <v>40829</v>
      </c>
      <c r="C388">
        <v>3</v>
      </c>
      <c r="D388">
        <v>0.73107869999999997</v>
      </c>
      <c r="E388">
        <v>0.73107869999999997</v>
      </c>
      <c r="F388">
        <v>66.424599999999998</v>
      </c>
      <c r="G388">
        <v>2.1833600000000002E-2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4.224901</v>
      </c>
      <c r="N388">
        <v>103497.4</v>
      </c>
      <c r="O388">
        <v>24497</v>
      </c>
      <c r="P388">
        <v>17909.23</v>
      </c>
      <c r="Q388">
        <v>17909.23</v>
      </c>
    </row>
    <row r="389" spans="1:17" ht="14.25">
      <c r="A389" t="s">
        <v>34</v>
      </c>
      <c r="B389" s="93">
        <v>40829</v>
      </c>
      <c r="C389">
        <v>4</v>
      </c>
      <c r="D389">
        <v>0.68987690000000002</v>
      </c>
      <c r="E389">
        <v>0.68987690000000002</v>
      </c>
      <c r="F389">
        <v>65.667900000000003</v>
      </c>
      <c r="G389">
        <v>2.1773899999999999E-2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4.224901</v>
      </c>
      <c r="N389">
        <v>103497.4</v>
      </c>
      <c r="O389">
        <v>24497</v>
      </c>
      <c r="P389">
        <v>16899.91</v>
      </c>
      <c r="Q389">
        <v>16899.91</v>
      </c>
    </row>
    <row r="390" spans="1:17" ht="14.25">
      <c r="A390" t="s">
        <v>34</v>
      </c>
      <c r="B390" s="93">
        <v>40829</v>
      </c>
      <c r="C390">
        <v>5</v>
      </c>
      <c r="D390">
        <v>0.66987609999999997</v>
      </c>
      <c r="E390">
        <v>0.66987609999999997</v>
      </c>
      <c r="F390">
        <v>62.936599999999999</v>
      </c>
      <c r="G390">
        <v>2.1782900000000001E-2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4.224901</v>
      </c>
      <c r="N390">
        <v>103497.4</v>
      </c>
      <c r="O390">
        <v>24497</v>
      </c>
      <c r="P390">
        <v>16409.95</v>
      </c>
      <c r="Q390">
        <v>16409.95</v>
      </c>
    </row>
    <row r="391" spans="1:17" ht="14.25">
      <c r="A391" t="s">
        <v>34</v>
      </c>
      <c r="B391" s="93">
        <v>40829</v>
      </c>
      <c r="C391">
        <v>6</v>
      </c>
      <c r="D391">
        <v>0.69006279999999998</v>
      </c>
      <c r="E391">
        <v>0.69006279999999998</v>
      </c>
      <c r="F391">
        <v>62.978499999999997</v>
      </c>
      <c r="G391">
        <v>2.1778599999999999E-2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4.224901</v>
      </c>
      <c r="N391">
        <v>103497.4</v>
      </c>
      <c r="O391">
        <v>24497</v>
      </c>
      <c r="P391">
        <v>16904.47</v>
      </c>
      <c r="Q391">
        <v>16904.47</v>
      </c>
    </row>
    <row r="392" spans="1:17" ht="14.25">
      <c r="A392" t="s">
        <v>34</v>
      </c>
      <c r="B392" s="93">
        <v>40829</v>
      </c>
      <c r="C392">
        <v>7</v>
      </c>
      <c r="D392">
        <v>0.77132089999999998</v>
      </c>
      <c r="E392">
        <v>0.77132089999999998</v>
      </c>
      <c r="F392">
        <v>63.733800000000002</v>
      </c>
      <c r="G392">
        <v>2.1781700000000001E-2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4.224901</v>
      </c>
      <c r="N392">
        <v>103497.4</v>
      </c>
      <c r="O392">
        <v>24497</v>
      </c>
      <c r="P392">
        <v>18895.05</v>
      </c>
      <c r="Q392">
        <v>18895.05</v>
      </c>
    </row>
    <row r="393" spans="1:17" ht="14.25">
      <c r="A393" t="s">
        <v>34</v>
      </c>
      <c r="B393" s="93">
        <v>40829</v>
      </c>
      <c r="C393">
        <v>8</v>
      </c>
      <c r="D393">
        <v>0.82632039999999995</v>
      </c>
      <c r="E393">
        <v>0.82632039999999995</v>
      </c>
      <c r="F393">
        <v>71.6464</v>
      </c>
      <c r="G393">
        <v>2.1796599999999999E-2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4.224901</v>
      </c>
      <c r="N393">
        <v>103497.4</v>
      </c>
      <c r="O393">
        <v>24497</v>
      </c>
      <c r="P393">
        <v>20242.37</v>
      </c>
      <c r="Q393">
        <v>20242.37</v>
      </c>
    </row>
    <row r="394" spans="1:17" ht="14.25">
      <c r="A394" t="s">
        <v>34</v>
      </c>
      <c r="B394" s="93">
        <v>40829</v>
      </c>
      <c r="C394">
        <v>9</v>
      </c>
      <c r="D394">
        <v>0.83276969999999995</v>
      </c>
      <c r="E394">
        <v>0.83276969999999995</v>
      </c>
      <c r="F394">
        <v>81.556399999999996</v>
      </c>
      <c r="G394">
        <v>2.48629E-2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4.224901</v>
      </c>
      <c r="N394">
        <v>103497.4</v>
      </c>
      <c r="O394">
        <v>24497</v>
      </c>
      <c r="P394">
        <v>20400.36</v>
      </c>
      <c r="Q394">
        <v>20400.36</v>
      </c>
    </row>
    <row r="395" spans="1:17" ht="14.25">
      <c r="A395" t="s">
        <v>34</v>
      </c>
      <c r="B395" s="93">
        <v>40829</v>
      </c>
      <c r="C395">
        <v>10</v>
      </c>
      <c r="D395">
        <v>0.86029889999999998</v>
      </c>
      <c r="E395">
        <v>0.86029889999999998</v>
      </c>
      <c r="F395">
        <v>89.718599999999995</v>
      </c>
      <c r="G395">
        <v>2.6610999999999999E-2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4.224901</v>
      </c>
      <c r="N395">
        <v>103497.4</v>
      </c>
      <c r="O395">
        <v>24497</v>
      </c>
      <c r="P395">
        <v>21074.74</v>
      </c>
      <c r="Q395">
        <v>21074.74</v>
      </c>
    </row>
    <row r="396" spans="1:17" ht="14.25">
      <c r="A396" t="s">
        <v>34</v>
      </c>
      <c r="B396" s="93">
        <v>40829</v>
      </c>
      <c r="C396">
        <v>11</v>
      </c>
      <c r="D396">
        <v>0.96787619999999996</v>
      </c>
      <c r="E396">
        <v>0.96787619999999996</v>
      </c>
      <c r="F396">
        <v>92.704700000000003</v>
      </c>
      <c r="G396">
        <v>2.4453699999999998E-2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4.224901</v>
      </c>
      <c r="N396">
        <v>103497.4</v>
      </c>
      <c r="O396">
        <v>24497</v>
      </c>
      <c r="P396">
        <v>23710.06</v>
      </c>
      <c r="Q396">
        <v>23710.06</v>
      </c>
    </row>
    <row r="397" spans="1:17" ht="14.25">
      <c r="A397" t="s">
        <v>34</v>
      </c>
      <c r="B397" s="93">
        <v>40829</v>
      </c>
      <c r="C397">
        <v>12</v>
      </c>
      <c r="D397">
        <v>1.2591479999999999</v>
      </c>
      <c r="E397">
        <v>1.2591479999999999</v>
      </c>
      <c r="F397">
        <v>94.9328</v>
      </c>
      <c r="G397">
        <v>2.3599100000000001E-2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4.224901</v>
      </c>
      <c r="N397">
        <v>103497.4</v>
      </c>
      <c r="O397">
        <v>24497</v>
      </c>
      <c r="P397">
        <v>30845.360000000001</v>
      </c>
      <c r="Q397">
        <v>30845.360000000001</v>
      </c>
    </row>
    <row r="398" spans="1:17" ht="14.25">
      <c r="A398" t="s">
        <v>34</v>
      </c>
      <c r="B398" s="93">
        <v>40829</v>
      </c>
      <c r="C398">
        <v>13</v>
      </c>
      <c r="D398">
        <v>1.5279309999999999</v>
      </c>
      <c r="E398">
        <v>1.5279309999999999</v>
      </c>
      <c r="F398">
        <v>92.438500000000005</v>
      </c>
      <c r="G398">
        <v>2.33078E-2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4.224901</v>
      </c>
      <c r="N398">
        <v>103497.4</v>
      </c>
      <c r="O398">
        <v>24497</v>
      </c>
      <c r="P398">
        <v>37429.730000000003</v>
      </c>
      <c r="Q398">
        <v>37429.730000000003</v>
      </c>
    </row>
    <row r="399" spans="1:17" ht="14.25">
      <c r="A399" t="s">
        <v>34</v>
      </c>
      <c r="B399" s="93">
        <v>40829</v>
      </c>
      <c r="C399">
        <v>14</v>
      </c>
      <c r="D399">
        <v>1.832651</v>
      </c>
      <c r="E399">
        <v>1.2868630000000001</v>
      </c>
      <c r="F399">
        <v>92.075999999999993</v>
      </c>
      <c r="G399">
        <v>2.5087700000000001E-2</v>
      </c>
      <c r="H399">
        <v>0.51363630000000005</v>
      </c>
      <c r="I399">
        <v>0.53263150000000004</v>
      </c>
      <c r="J399">
        <v>0.54578749999999998</v>
      </c>
      <c r="K399">
        <v>0.55894350000000004</v>
      </c>
      <c r="L399">
        <v>0.57793859999999997</v>
      </c>
      <c r="M399">
        <v>4.224901</v>
      </c>
      <c r="N399">
        <v>103497.4</v>
      </c>
      <c r="O399">
        <v>24497</v>
      </c>
      <c r="P399">
        <v>44894.44</v>
      </c>
      <c r="Q399">
        <v>31524.29</v>
      </c>
    </row>
    <row r="400" spans="1:17" ht="14.25">
      <c r="A400" t="s">
        <v>34</v>
      </c>
      <c r="B400" s="93">
        <v>40829</v>
      </c>
      <c r="C400">
        <v>15</v>
      </c>
      <c r="D400">
        <v>2.011253</v>
      </c>
      <c r="E400">
        <v>1.2902610000000001</v>
      </c>
      <c r="F400">
        <v>90.870699999999999</v>
      </c>
      <c r="G400">
        <v>2.4932300000000001E-2</v>
      </c>
      <c r="H400">
        <v>0.68904010000000004</v>
      </c>
      <c r="I400">
        <v>0.70791769999999998</v>
      </c>
      <c r="J400">
        <v>0.72099219999999997</v>
      </c>
      <c r="K400">
        <v>0.73406669999999996</v>
      </c>
      <c r="L400">
        <v>0.75294430000000001</v>
      </c>
      <c r="M400">
        <v>4.224901</v>
      </c>
      <c r="N400">
        <v>103497.4</v>
      </c>
      <c r="O400">
        <v>24497</v>
      </c>
      <c r="P400">
        <v>49269.66</v>
      </c>
      <c r="Q400">
        <v>31607.52</v>
      </c>
    </row>
    <row r="401" spans="1:17" ht="14.25">
      <c r="A401" t="s">
        <v>34</v>
      </c>
      <c r="B401" s="93">
        <v>40829</v>
      </c>
      <c r="C401">
        <v>16</v>
      </c>
      <c r="D401">
        <v>2.175027</v>
      </c>
      <c r="E401">
        <v>1.2846979999999999</v>
      </c>
      <c r="F401">
        <v>89.115300000000005</v>
      </c>
      <c r="G401">
        <v>2.7064999999999999E-2</v>
      </c>
      <c r="H401">
        <v>0.85564410000000002</v>
      </c>
      <c r="I401">
        <v>0.87613640000000004</v>
      </c>
      <c r="J401">
        <v>0.89032940000000005</v>
      </c>
      <c r="K401">
        <v>0.9045223</v>
      </c>
      <c r="L401">
        <v>0.92501460000000002</v>
      </c>
      <c r="M401">
        <v>4.224901</v>
      </c>
      <c r="N401">
        <v>103497.4</v>
      </c>
      <c r="O401">
        <v>24497</v>
      </c>
      <c r="P401">
        <v>53281.64</v>
      </c>
      <c r="Q401">
        <v>31471.25</v>
      </c>
    </row>
    <row r="402" spans="1:17" ht="14.25">
      <c r="A402" t="s">
        <v>34</v>
      </c>
      <c r="B402" s="93">
        <v>40829</v>
      </c>
      <c r="C402">
        <v>17</v>
      </c>
      <c r="D402">
        <v>2.1539410000000001</v>
      </c>
      <c r="E402">
        <v>1.330363</v>
      </c>
      <c r="F402">
        <v>84.9011</v>
      </c>
      <c r="G402">
        <v>2.65204E-2</v>
      </c>
      <c r="H402">
        <v>0.78959100000000004</v>
      </c>
      <c r="I402">
        <v>0.80967089999999997</v>
      </c>
      <c r="J402">
        <v>0.82357820000000004</v>
      </c>
      <c r="K402">
        <v>0.83748560000000005</v>
      </c>
      <c r="L402">
        <v>0.85756549999999998</v>
      </c>
      <c r="M402">
        <v>4.224901</v>
      </c>
      <c r="N402">
        <v>103497.4</v>
      </c>
      <c r="O402">
        <v>24497</v>
      </c>
      <c r="P402">
        <v>52765.09</v>
      </c>
      <c r="Q402">
        <v>32589.89</v>
      </c>
    </row>
    <row r="403" spans="1:17" ht="14.25">
      <c r="A403" t="s">
        <v>34</v>
      </c>
      <c r="B403" s="93">
        <v>40829</v>
      </c>
      <c r="C403">
        <v>18</v>
      </c>
      <c r="D403">
        <v>1.7267939999999999</v>
      </c>
      <c r="E403">
        <v>1.7267939999999999</v>
      </c>
      <c r="F403">
        <v>79.309200000000004</v>
      </c>
      <c r="G403">
        <v>2.6112300000000001E-2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4.224901</v>
      </c>
      <c r="N403">
        <v>103497.4</v>
      </c>
      <c r="O403">
        <v>24497</v>
      </c>
      <c r="P403">
        <v>42301.27</v>
      </c>
      <c r="Q403">
        <v>42301.27</v>
      </c>
    </row>
    <row r="404" spans="1:17" ht="14.25">
      <c r="A404" t="s">
        <v>34</v>
      </c>
      <c r="B404" s="93">
        <v>40829</v>
      </c>
      <c r="C404">
        <v>19</v>
      </c>
      <c r="D404">
        <v>1.770629</v>
      </c>
      <c r="E404">
        <v>1.770629</v>
      </c>
      <c r="F404">
        <v>72.4512</v>
      </c>
      <c r="G404">
        <v>2.5767700000000001E-2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4.224901</v>
      </c>
      <c r="N404">
        <v>103497.4</v>
      </c>
      <c r="O404">
        <v>24497</v>
      </c>
      <c r="P404">
        <v>43375.1</v>
      </c>
      <c r="Q404">
        <v>43375.1</v>
      </c>
    </row>
    <row r="405" spans="1:17" ht="14.25">
      <c r="A405" t="s">
        <v>34</v>
      </c>
      <c r="B405" s="93">
        <v>40829</v>
      </c>
      <c r="C405">
        <v>20</v>
      </c>
      <c r="D405">
        <v>1.7710440000000001</v>
      </c>
      <c r="E405">
        <v>1.7710440000000001</v>
      </c>
      <c r="F405">
        <v>69.666700000000006</v>
      </c>
      <c r="G405">
        <v>2.3758399999999999E-2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4.224901</v>
      </c>
      <c r="N405">
        <v>103497.4</v>
      </c>
      <c r="O405">
        <v>24497</v>
      </c>
      <c r="P405">
        <v>43385.27</v>
      </c>
      <c r="Q405">
        <v>43385.27</v>
      </c>
    </row>
    <row r="406" spans="1:17" ht="14.25">
      <c r="A406" t="s">
        <v>34</v>
      </c>
      <c r="B406" s="93">
        <v>40829</v>
      </c>
      <c r="C406">
        <v>21</v>
      </c>
      <c r="D406">
        <v>1.574805</v>
      </c>
      <c r="E406">
        <v>1.574805</v>
      </c>
      <c r="F406">
        <v>66.714799999999997</v>
      </c>
      <c r="G406">
        <v>2.4589799999999998E-2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4.224901</v>
      </c>
      <c r="N406">
        <v>103497.4</v>
      </c>
      <c r="O406">
        <v>24497</v>
      </c>
      <c r="P406">
        <v>38578</v>
      </c>
      <c r="Q406">
        <v>38578</v>
      </c>
    </row>
    <row r="407" spans="1:17" ht="14.25">
      <c r="A407" t="s">
        <v>34</v>
      </c>
      <c r="B407" s="93">
        <v>40829</v>
      </c>
      <c r="C407">
        <v>22</v>
      </c>
      <c r="D407">
        <v>1.5555699999999999</v>
      </c>
      <c r="E407">
        <v>1.5555699999999999</v>
      </c>
      <c r="F407">
        <v>65.204099999999997</v>
      </c>
      <c r="G407">
        <v>2.31249E-2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4.224901</v>
      </c>
      <c r="N407">
        <v>103497.4</v>
      </c>
      <c r="O407">
        <v>24497</v>
      </c>
      <c r="P407">
        <v>38106.800000000003</v>
      </c>
      <c r="Q407">
        <v>38106.800000000003</v>
      </c>
    </row>
    <row r="408" spans="1:17" ht="14.25">
      <c r="A408" t="s">
        <v>34</v>
      </c>
      <c r="B408" s="93">
        <v>40829</v>
      </c>
      <c r="C408">
        <v>23</v>
      </c>
      <c r="D408">
        <v>1.3514379999999999</v>
      </c>
      <c r="E408">
        <v>1.3514379999999999</v>
      </c>
      <c r="F408">
        <v>63.762999999999998</v>
      </c>
      <c r="G408">
        <v>2.2218700000000001E-2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4.224901</v>
      </c>
      <c r="N408">
        <v>103497.4</v>
      </c>
      <c r="O408">
        <v>24497</v>
      </c>
      <c r="P408">
        <v>33106.17</v>
      </c>
      <c r="Q408">
        <v>33106.17</v>
      </c>
    </row>
    <row r="409" spans="1:17" ht="14.25">
      <c r="A409" t="s">
        <v>34</v>
      </c>
      <c r="B409" s="93">
        <v>40829</v>
      </c>
      <c r="C409">
        <v>24</v>
      </c>
      <c r="D409">
        <v>1.0800920000000001</v>
      </c>
      <c r="E409">
        <v>1.0800920000000001</v>
      </c>
      <c r="F409">
        <v>61.396700000000003</v>
      </c>
      <c r="G409">
        <v>2.1811000000000001E-2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4.224901</v>
      </c>
      <c r="N409">
        <v>103497.4</v>
      </c>
      <c r="O409">
        <v>24497</v>
      </c>
      <c r="P409">
        <v>26459.01</v>
      </c>
      <c r="Q409">
        <v>26459.01</v>
      </c>
    </row>
    <row r="410" spans="1:17" ht="14.25">
      <c r="A410" t="s">
        <v>34</v>
      </c>
      <c r="B410" t="s">
        <v>46</v>
      </c>
      <c r="C410">
        <v>1</v>
      </c>
      <c r="D410">
        <v>0.82352910000000001</v>
      </c>
      <c r="E410">
        <v>0.82352910000000001</v>
      </c>
      <c r="F410">
        <v>66.282200000000003</v>
      </c>
      <c r="G410">
        <v>2.2661000000000001E-2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4.224901</v>
      </c>
      <c r="N410">
        <v>103497.4</v>
      </c>
      <c r="O410">
        <v>24497</v>
      </c>
      <c r="P410">
        <v>20173.990000000002</v>
      </c>
      <c r="Q410">
        <v>20173.990000000002</v>
      </c>
    </row>
    <row r="411" spans="1:17" ht="14.25">
      <c r="A411" t="s">
        <v>34</v>
      </c>
      <c r="B411" t="s">
        <v>46</v>
      </c>
      <c r="C411">
        <v>2</v>
      </c>
      <c r="D411">
        <v>0.75797250000000005</v>
      </c>
      <c r="E411">
        <v>0.75797250000000005</v>
      </c>
      <c r="F411">
        <v>66.161299999999997</v>
      </c>
      <c r="G411">
        <v>2.2668199999999999E-2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4.224901</v>
      </c>
      <c r="N411">
        <v>103497.4</v>
      </c>
      <c r="O411">
        <v>24497</v>
      </c>
      <c r="P411">
        <v>18568.05</v>
      </c>
      <c r="Q411">
        <v>18568.05</v>
      </c>
    </row>
    <row r="412" spans="1:17" ht="14.25">
      <c r="A412" t="s">
        <v>34</v>
      </c>
      <c r="B412" t="s">
        <v>46</v>
      </c>
      <c r="C412">
        <v>3</v>
      </c>
      <c r="D412">
        <v>0.72192469999999997</v>
      </c>
      <c r="E412">
        <v>0.72192469999999997</v>
      </c>
      <c r="F412">
        <v>65.974900000000005</v>
      </c>
      <c r="G412">
        <v>2.2173100000000001E-2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4.224901</v>
      </c>
      <c r="N412">
        <v>103497.4</v>
      </c>
      <c r="O412">
        <v>24497</v>
      </c>
      <c r="P412">
        <v>17684.990000000002</v>
      </c>
      <c r="Q412">
        <v>17684.990000000002</v>
      </c>
    </row>
    <row r="413" spans="1:17" ht="14.25">
      <c r="A413" t="s">
        <v>34</v>
      </c>
      <c r="B413" t="s">
        <v>46</v>
      </c>
      <c r="C413">
        <v>4</v>
      </c>
      <c r="D413">
        <v>0.67519039999999997</v>
      </c>
      <c r="E413">
        <v>0.67519039999999997</v>
      </c>
      <c r="F413">
        <v>65.150899999999993</v>
      </c>
      <c r="G413">
        <v>2.1920700000000001E-2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4.224901</v>
      </c>
      <c r="N413">
        <v>103497.4</v>
      </c>
      <c r="O413">
        <v>24497</v>
      </c>
      <c r="P413">
        <v>16540.14</v>
      </c>
      <c r="Q413">
        <v>16540.14</v>
      </c>
    </row>
    <row r="414" spans="1:17" ht="14.25">
      <c r="A414" t="s">
        <v>34</v>
      </c>
      <c r="B414" t="s">
        <v>46</v>
      </c>
      <c r="C414">
        <v>5</v>
      </c>
      <c r="D414">
        <v>0.65379209999999999</v>
      </c>
      <c r="E414">
        <v>0.65379209999999999</v>
      </c>
      <c r="F414">
        <v>64.453900000000004</v>
      </c>
      <c r="G414">
        <v>2.1921400000000001E-2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4.224901</v>
      </c>
      <c r="N414">
        <v>103497.4</v>
      </c>
      <c r="O414">
        <v>24497</v>
      </c>
      <c r="P414">
        <v>16015.95</v>
      </c>
      <c r="Q414">
        <v>16015.95</v>
      </c>
    </row>
    <row r="415" spans="1:17" ht="14.25">
      <c r="A415" t="s">
        <v>34</v>
      </c>
      <c r="B415" t="s">
        <v>46</v>
      </c>
      <c r="C415">
        <v>6</v>
      </c>
      <c r="D415">
        <v>0.67433399999999999</v>
      </c>
      <c r="E415">
        <v>0.67433399999999999</v>
      </c>
      <c r="F415">
        <v>63.905999999999999</v>
      </c>
      <c r="G415">
        <v>2.1920599999999998E-2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4.224901</v>
      </c>
      <c r="N415">
        <v>103497.4</v>
      </c>
      <c r="O415">
        <v>24497</v>
      </c>
      <c r="P415">
        <v>16519.16</v>
      </c>
      <c r="Q415">
        <v>16519.16</v>
      </c>
    </row>
    <row r="416" spans="1:17" ht="14.25">
      <c r="A416" t="s">
        <v>34</v>
      </c>
      <c r="B416" t="s">
        <v>46</v>
      </c>
      <c r="C416">
        <v>7</v>
      </c>
      <c r="D416">
        <v>0.75514020000000004</v>
      </c>
      <c r="E416">
        <v>0.75514020000000004</v>
      </c>
      <c r="F416">
        <v>65.797899999999998</v>
      </c>
      <c r="G416">
        <v>2.1916399999999999E-2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4.224901</v>
      </c>
      <c r="N416">
        <v>103497.4</v>
      </c>
      <c r="O416">
        <v>24497</v>
      </c>
      <c r="P416">
        <v>18498.669999999998</v>
      </c>
      <c r="Q416">
        <v>18498.669999999998</v>
      </c>
    </row>
    <row r="417" spans="1:17" ht="14.25">
      <c r="A417" t="s">
        <v>34</v>
      </c>
      <c r="B417" t="s">
        <v>46</v>
      </c>
      <c r="C417">
        <v>8</v>
      </c>
      <c r="D417">
        <v>0.81780180000000002</v>
      </c>
      <c r="E417">
        <v>0.81780180000000002</v>
      </c>
      <c r="F417">
        <v>71.802499999999995</v>
      </c>
      <c r="G417">
        <v>2.1901799999999999E-2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4.224901</v>
      </c>
      <c r="N417">
        <v>103497.4</v>
      </c>
      <c r="O417">
        <v>24497</v>
      </c>
      <c r="P417">
        <v>20033.689999999999</v>
      </c>
      <c r="Q417">
        <v>20033.689999999999</v>
      </c>
    </row>
    <row r="418" spans="1:17" ht="14.25">
      <c r="A418" t="s">
        <v>34</v>
      </c>
      <c r="B418" t="s">
        <v>46</v>
      </c>
      <c r="C418">
        <v>9</v>
      </c>
      <c r="D418">
        <v>0.87551559999999995</v>
      </c>
      <c r="E418">
        <v>0.87551559999999995</v>
      </c>
      <c r="F418">
        <v>79.087400000000002</v>
      </c>
      <c r="G418">
        <v>2.3283700000000001E-2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4.224901</v>
      </c>
      <c r="N418">
        <v>103497.4</v>
      </c>
      <c r="O418">
        <v>24497</v>
      </c>
      <c r="P418">
        <v>21447.51</v>
      </c>
      <c r="Q418">
        <v>21447.51</v>
      </c>
    </row>
    <row r="419" spans="1:17" ht="14.25">
      <c r="A419" t="s">
        <v>34</v>
      </c>
      <c r="B419" t="s">
        <v>46</v>
      </c>
      <c r="C419">
        <v>10</v>
      </c>
      <c r="D419">
        <v>0.97054589999999996</v>
      </c>
      <c r="E419">
        <v>0.97054589999999996</v>
      </c>
      <c r="F419">
        <v>84.347200000000001</v>
      </c>
      <c r="G419">
        <v>2.48081E-2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4.224901</v>
      </c>
      <c r="N419">
        <v>103497.4</v>
      </c>
      <c r="O419">
        <v>24497</v>
      </c>
      <c r="P419">
        <v>23775.46</v>
      </c>
      <c r="Q419">
        <v>23775.46</v>
      </c>
    </row>
    <row r="420" spans="1:17" ht="14.25">
      <c r="A420" t="s">
        <v>34</v>
      </c>
      <c r="B420" t="s">
        <v>46</v>
      </c>
      <c r="C420">
        <v>11</v>
      </c>
      <c r="D420">
        <v>1.0585070000000001</v>
      </c>
      <c r="E420">
        <v>1.0585070000000001</v>
      </c>
      <c r="F420">
        <v>87.280299999999997</v>
      </c>
      <c r="G420">
        <v>2.3892099999999999E-2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4.224901</v>
      </c>
      <c r="N420">
        <v>103497.4</v>
      </c>
      <c r="O420">
        <v>24497</v>
      </c>
      <c r="P420">
        <v>25930.240000000002</v>
      </c>
      <c r="Q420">
        <v>25930.240000000002</v>
      </c>
    </row>
    <row r="421" spans="1:17" ht="14.25">
      <c r="A421" t="s">
        <v>34</v>
      </c>
      <c r="B421" t="s">
        <v>46</v>
      </c>
      <c r="C421">
        <v>12</v>
      </c>
      <c r="D421">
        <v>1.2342709999999999</v>
      </c>
      <c r="E421">
        <v>1.2342709999999999</v>
      </c>
      <c r="F421">
        <v>89.488900000000001</v>
      </c>
      <c r="G421">
        <v>2.3061499999999999E-2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4.224901</v>
      </c>
      <c r="N421">
        <v>103497.4</v>
      </c>
      <c r="O421">
        <v>24497</v>
      </c>
      <c r="P421">
        <v>30235.94</v>
      </c>
      <c r="Q421">
        <v>30235.94</v>
      </c>
    </row>
    <row r="422" spans="1:17" ht="14.25">
      <c r="A422" t="s">
        <v>34</v>
      </c>
      <c r="B422" t="s">
        <v>46</v>
      </c>
      <c r="C422">
        <v>13</v>
      </c>
      <c r="D422">
        <v>1.444488</v>
      </c>
      <c r="E422">
        <v>1.444488</v>
      </c>
      <c r="F422">
        <v>89.827699999999993</v>
      </c>
      <c r="G422">
        <v>2.2858400000000001E-2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4.224901</v>
      </c>
      <c r="N422">
        <v>103497.4</v>
      </c>
      <c r="O422">
        <v>24497</v>
      </c>
      <c r="P422">
        <v>35385.620000000003</v>
      </c>
      <c r="Q422">
        <v>35385.620000000003</v>
      </c>
    </row>
    <row r="423" spans="1:17" ht="14.25">
      <c r="A423" t="s">
        <v>34</v>
      </c>
      <c r="B423" t="s">
        <v>46</v>
      </c>
      <c r="C423">
        <v>14</v>
      </c>
      <c r="D423">
        <v>1.765619</v>
      </c>
      <c r="E423">
        <v>1.2665850000000001</v>
      </c>
      <c r="F423">
        <v>92.951300000000003</v>
      </c>
      <c r="G423">
        <v>2.4941100000000001E-2</v>
      </c>
      <c r="H423">
        <v>0.46707019999999999</v>
      </c>
      <c r="I423">
        <v>0.48595430000000001</v>
      </c>
      <c r="J423">
        <v>0.49903340000000002</v>
      </c>
      <c r="K423">
        <v>0.51211260000000003</v>
      </c>
      <c r="L423">
        <v>0.53099669999999999</v>
      </c>
      <c r="M423">
        <v>4.224901</v>
      </c>
      <c r="N423">
        <v>103497.4</v>
      </c>
      <c r="O423">
        <v>24497</v>
      </c>
      <c r="P423">
        <v>43252.36</v>
      </c>
      <c r="Q423">
        <v>31027.54</v>
      </c>
    </row>
    <row r="424" spans="1:17" ht="14.25">
      <c r="A424" t="s">
        <v>34</v>
      </c>
      <c r="B424" t="s">
        <v>46</v>
      </c>
      <c r="C424">
        <v>15</v>
      </c>
      <c r="D424">
        <v>1.925421</v>
      </c>
      <c r="E424">
        <v>1.36006</v>
      </c>
      <c r="F424">
        <v>89.061000000000007</v>
      </c>
      <c r="G424">
        <v>2.49617E-2</v>
      </c>
      <c r="H424">
        <v>0.53337089999999998</v>
      </c>
      <c r="I424">
        <v>0.5522707</v>
      </c>
      <c r="J424">
        <v>0.56536059999999999</v>
      </c>
      <c r="K424">
        <v>0.57845049999999998</v>
      </c>
      <c r="L424">
        <v>0.5973503</v>
      </c>
      <c r="M424">
        <v>4.224901</v>
      </c>
      <c r="N424">
        <v>103497.4</v>
      </c>
      <c r="O424">
        <v>24497</v>
      </c>
      <c r="P424">
        <v>47167.03</v>
      </c>
      <c r="Q424">
        <v>33317.39</v>
      </c>
    </row>
    <row r="425" spans="1:17" ht="14.25">
      <c r="A425" t="s">
        <v>34</v>
      </c>
      <c r="B425" t="s">
        <v>46</v>
      </c>
      <c r="C425">
        <v>16</v>
      </c>
      <c r="D425">
        <v>2.0692430000000002</v>
      </c>
      <c r="E425">
        <v>1.3675820000000001</v>
      </c>
      <c r="F425">
        <v>87.407399999999996</v>
      </c>
      <c r="G425">
        <v>3.8704099999999998E-2</v>
      </c>
      <c r="H425">
        <v>0.65206050000000004</v>
      </c>
      <c r="I425">
        <v>0.68136540000000001</v>
      </c>
      <c r="J425">
        <v>0.7016618</v>
      </c>
      <c r="K425">
        <v>0.72195830000000005</v>
      </c>
      <c r="L425">
        <v>0.75126309999999996</v>
      </c>
      <c r="M425">
        <v>4.224901</v>
      </c>
      <c r="N425">
        <v>103497.4</v>
      </c>
      <c r="O425">
        <v>24497</v>
      </c>
      <c r="P425">
        <v>50690.25</v>
      </c>
      <c r="Q425">
        <v>33501.64</v>
      </c>
    </row>
    <row r="426" spans="1:17" ht="14.25">
      <c r="A426" t="s">
        <v>34</v>
      </c>
      <c r="B426" t="s">
        <v>46</v>
      </c>
      <c r="C426">
        <v>17</v>
      </c>
      <c r="D426">
        <v>2.0910760000000002</v>
      </c>
      <c r="E426">
        <v>1.4271469999999999</v>
      </c>
      <c r="F426">
        <v>85.592299999999994</v>
      </c>
      <c r="G426">
        <v>2.7683300000000001E-2</v>
      </c>
      <c r="H426">
        <v>0.6284518</v>
      </c>
      <c r="I426">
        <v>0.6494122</v>
      </c>
      <c r="J426">
        <v>0.6639294</v>
      </c>
      <c r="K426">
        <v>0.67844649999999995</v>
      </c>
      <c r="L426">
        <v>0.699407</v>
      </c>
      <c r="M426">
        <v>4.224901</v>
      </c>
      <c r="N426">
        <v>103497.4</v>
      </c>
      <c r="O426">
        <v>24497</v>
      </c>
      <c r="P426">
        <v>51225.09</v>
      </c>
      <c r="Q426">
        <v>34960.81</v>
      </c>
    </row>
    <row r="427" spans="1:17" ht="14.25">
      <c r="A427" t="s">
        <v>34</v>
      </c>
      <c r="B427" t="s">
        <v>46</v>
      </c>
      <c r="C427">
        <v>18</v>
      </c>
      <c r="D427">
        <v>1.9223669999999999</v>
      </c>
      <c r="E427">
        <v>1.5074449999999999</v>
      </c>
      <c r="F427">
        <v>79.672600000000003</v>
      </c>
      <c r="G427">
        <v>2.4943400000000001E-2</v>
      </c>
      <c r="H427">
        <v>0.38295669999999998</v>
      </c>
      <c r="I427">
        <v>0.4018427</v>
      </c>
      <c r="J427">
        <v>0.41492299999999999</v>
      </c>
      <c r="K427">
        <v>0.42800329999999998</v>
      </c>
      <c r="L427">
        <v>0.44688919999999999</v>
      </c>
      <c r="M427">
        <v>4.224901</v>
      </c>
      <c r="N427">
        <v>103497.4</v>
      </c>
      <c r="O427">
        <v>24497</v>
      </c>
      <c r="P427">
        <v>47092.23</v>
      </c>
      <c r="Q427">
        <v>36927.870000000003</v>
      </c>
    </row>
    <row r="428" spans="1:17" ht="14.25">
      <c r="A428" t="s">
        <v>34</v>
      </c>
      <c r="B428" t="s">
        <v>46</v>
      </c>
      <c r="C428">
        <v>19</v>
      </c>
      <c r="D428">
        <v>1.8649690000000001</v>
      </c>
      <c r="E428">
        <v>1.942151</v>
      </c>
      <c r="F428">
        <v>76.982200000000006</v>
      </c>
      <c r="G428">
        <v>2.9332400000000002E-2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4.224901</v>
      </c>
      <c r="N428">
        <v>103497.4</v>
      </c>
      <c r="O428">
        <v>24497</v>
      </c>
      <c r="P428">
        <v>45686.15</v>
      </c>
      <c r="Q428">
        <v>47576.86</v>
      </c>
    </row>
    <row r="429" spans="1:17" ht="14.25">
      <c r="A429" t="s">
        <v>34</v>
      </c>
      <c r="B429" t="s">
        <v>46</v>
      </c>
      <c r="C429">
        <v>20</v>
      </c>
      <c r="D429">
        <v>1.851847</v>
      </c>
      <c r="E429">
        <v>2.0146730000000002</v>
      </c>
      <c r="F429">
        <v>72.931100000000001</v>
      </c>
      <c r="G429">
        <v>2.4955399999999999E-2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4.224901</v>
      </c>
      <c r="N429">
        <v>103497.4</v>
      </c>
      <c r="O429">
        <v>24497</v>
      </c>
      <c r="P429">
        <v>45364.7</v>
      </c>
      <c r="Q429">
        <v>49353.440000000002</v>
      </c>
    </row>
    <row r="430" spans="1:17" ht="14.25">
      <c r="A430" t="s">
        <v>34</v>
      </c>
      <c r="B430" t="s">
        <v>46</v>
      </c>
      <c r="C430">
        <v>21</v>
      </c>
      <c r="D430">
        <v>1.8167199999999999</v>
      </c>
      <c r="E430">
        <v>1.8167199999999999</v>
      </c>
      <c r="F430">
        <v>70.390100000000004</v>
      </c>
      <c r="G430">
        <v>2.3876000000000001E-2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4.224901</v>
      </c>
      <c r="N430">
        <v>103497.4</v>
      </c>
      <c r="O430">
        <v>24497</v>
      </c>
      <c r="P430">
        <v>44504.18</v>
      </c>
      <c r="Q430">
        <v>44504.18</v>
      </c>
    </row>
    <row r="431" spans="1:17" ht="14.25">
      <c r="A431" t="s">
        <v>34</v>
      </c>
      <c r="B431" t="s">
        <v>46</v>
      </c>
      <c r="C431">
        <v>22</v>
      </c>
      <c r="D431">
        <v>1.682485</v>
      </c>
      <c r="E431">
        <v>1.682485</v>
      </c>
      <c r="F431">
        <v>69.058800000000005</v>
      </c>
      <c r="G431">
        <v>2.4691299999999999E-2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4.224901</v>
      </c>
      <c r="N431">
        <v>103497.4</v>
      </c>
      <c r="O431">
        <v>24497</v>
      </c>
      <c r="P431">
        <v>41215.839999999997</v>
      </c>
      <c r="Q431">
        <v>41215.839999999997</v>
      </c>
    </row>
    <row r="432" spans="1:17" ht="14.25">
      <c r="A432" t="s">
        <v>34</v>
      </c>
      <c r="B432" t="s">
        <v>46</v>
      </c>
      <c r="C432">
        <v>23</v>
      </c>
      <c r="D432">
        <v>1.368355</v>
      </c>
      <c r="E432">
        <v>1.368355</v>
      </c>
      <c r="F432">
        <v>67.148899999999998</v>
      </c>
      <c r="G432">
        <v>2.4004299999999999E-2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4.224901</v>
      </c>
      <c r="N432">
        <v>103497.4</v>
      </c>
      <c r="O432">
        <v>24497</v>
      </c>
      <c r="P432">
        <v>33520.589999999997</v>
      </c>
      <c r="Q432">
        <v>33520.589999999997</v>
      </c>
    </row>
    <row r="433" spans="1:17" ht="14.25">
      <c r="A433" t="s">
        <v>34</v>
      </c>
      <c r="B433" t="s">
        <v>46</v>
      </c>
      <c r="C433">
        <v>24</v>
      </c>
      <c r="D433">
        <v>1.100881</v>
      </c>
      <c r="E433">
        <v>1.100881</v>
      </c>
      <c r="F433">
        <v>65.679299999999998</v>
      </c>
      <c r="G433">
        <v>2.29327E-2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4.224901</v>
      </c>
      <c r="N433">
        <v>103497.4</v>
      </c>
      <c r="O433">
        <v>24497</v>
      </c>
      <c r="P433">
        <v>26968.28</v>
      </c>
      <c r="Q433">
        <v>26968.28</v>
      </c>
    </row>
    <row r="434" spans="1:17" ht="14.25">
      <c r="A434" t="s">
        <v>36</v>
      </c>
      <c r="B434" s="93">
        <v>40781</v>
      </c>
      <c r="C434">
        <v>1</v>
      </c>
      <c r="D434">
        <v>0.74742509999999995</v>
      </c>
      <c r="E434">
        <v>0.74742509999999995</v>
      </c>
      <c r="F434">
        <v>67.658500000000004</v>
      </c>
      <c r="G434">
        <v>2.7997899999999999E-2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4.3678290000000004</v>
      </c>
      <c r="N434">
        <v>56886.6</v>
      </c>
      <c r="O434">
        <v>13024</v>
      </c>
      <c r="P434">
        <v>9734.4650000000001</v>
      </c>
      <c r="Q434">
        <v>9734.4650000000001</v>
      </c>
    </row>
    <row r="435" spans="1:17" ht="14.25">
      <c r="A435" t="s">
        <v>36</v>
      </c>
      <c r="B435" s="93">
        <v>40781</v>
      </c>
      <c r="C435">
        <v>2</v>
      </c>
      <c r="D435">
        <v>0.646841</v>
      </c>
      <c r="E435">
        <v>0.646841</v>
      </c>
      <c r="F435">
        <v>67.464500000000001</v>
      </c>
      <c r="G435">
        <v>2.7925700000000001E-2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4.3678290000000004</v>
      </c>
      <c r="N435">
        <v>56886.6</v>
      </c>
      <c r="O435">
        <v>13024</v>
      </c>
      <c r="P435">
        <v>8424.4570000000003</v>
      </c>
      <c r="Q435">
        <v>8424.4570000000003</v>
      </c>
    </row>
    <row r="436" spans="1:17" ht="14.25">
      <c r="A436" t="s">
        <v>36</v>
      </c>
      <c r="B436" s="93">
        <v>40781</v>
      </c>
      <c r="C436">
        <v>3</v>
      </c>
      <c r="D436">
        <v>0.60008110000000003</v>
      </c>
      <c r="E436">
        <v>0.60008110000000003</v>
      </c>
      <c r="F436">
        <v>67.363399999999999</v>
      </c>
      <c r="G436">
        <v>2.7889799999999999E-2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4.3678290000000004</v>
      </c>
      <c r="N436">
        <v>56886.6</v>
      </c>
      <c r="O436">
        <v>13024</v>
      </c>
      <c r="P436">
        <v>7815.4570000000003</v>
      </c>
      <c r="Q436">
        <v>7815.4570000000003</v>
      </c>
    </row>
    <row r="437" spans="1:17" ht="14.25">
      <c r="A437" t="s">
        <v>36</v>
      </c>
      <c r="B437" s="93">
        <v>40781</v>
      </c>
      <c r="C437">
        <v>4</v>
      </c>
      <c r="D437">
        <v>0.57806820000000003</v>
      </c>
      <c r="E437">
        <v>0.57806820000000003</v>
      </c>
      <c r="F437">
        <v>66.710400000000007</v>
      </c>
      <c r="G437">
        <v>2.7878199999999999E-2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4.3678290000000004</v>
      </c>
      <c r="N437">
        <v>56886.6</v>
      </c>
      <c r="O437">
        <v>13024</v>
      </c>
      <c r="P437">
        <v>7528.76</v>
      </c>
      <c r="Q437">
        <v>7528.76</v>
      </c>
    </row>
    <row r="438" spans="1:17" ht="14.25">
      <c r="A438" t="s">
        <v>36</v>
      </c>
      <c r="B438" s="93">
        <v>40781</v>
      </c>
      <c r="C438">
        <v>5</v>
      </c>
      <c r="D438">
        <v>0.57592639999999995</v>
      </c>
      <c r="E438">
        <v>0.57592639999999995</v>
      </c>
      <c r="F438">
        <v>66.937200000000004</v>
      </c>
      <c r="G438">
        <v>2.78792E-2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4.3678290000000004</v>
      </c>
      <c r="N438">
        <v>56886.6</v>
      </c>
      <c r="O438">
        <v>13024</v>
      </c>
      <c r="P438">
        <v>7500.8649999999998</v>
      </c>
      <c r="Q438">
        <v>7500.8649999999998</v>
      </c>
    </row>
    <row r="439" spans="1:17" ht="14.25">
      <c r="A439" t="s">
        <v>36</v>
      </c>
      <c r="B439" s="93">
        <v>40781</v>
      </c>
      <c r="C439">
        <v>6</v>
      </c>
      <c r="D439">
        <v>0.59683390000000003</v>
      </c>
      <c r="E439">
        <v>0.59683390000000003</v>
      </c>
      <c r="F439">
        <v>66.297799999999995</v>
      </c>
      <c r="G439">
        <v>2.7879500000000002E-2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4.3678290000000004</v>
      </c>
      <c r="N439">
        <v>56886.6</v>
      </c>
      <c r="O439">
        <v>13024</v>
      </c>
      <c r="P439">
        <v>7773.165</v>
      </c>
      <c r="Q439">
        <v>7773.165</v>
      </c>
    </row>
    <row r="440" spans="1:17" ht="14.25">
      <c r="A440" t="s">
        <v>36</v>
      </c>
      <c r="B440" s="93">
        <v>40781</v>
      </c>
      <c r="C440">
        <v>7</v>
      </c>
      <c r="D440">
        <v>0.68235800000000002</v>
      </c>
      <c r="E440">
        <v>0.68235800000000002</v>
      </c>
      <c r="F440">
        <v>67.961699999999993</v>
      </c>
      <c r="G440">
        <v>2.7880499999999999E-2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4.3678290000000004</v>
      </c>
      <c r="N440">
        <v>56886.6</v>
      </c>
      <c r="O440">
        <v>13024</v>
      </c>
      <c r="P440">
        <v>8887.0290000000005</v>
      </c>
      <c r="Q440">
        <v>8887.0290000000005</v>
      </c>
    </row>
    <row r="441" spans="1:17" ht="14.25">
      <c r="A441" t="s">
        <v>36</v>
      </c>
      <c r="B441" s="93">
        <v>40781</v>
      </c>
      <c r="C441">
        <v>8</v>
      </c>
      <c r="D441">
        <v>0.75620449999999995</v>
      </c>
      <c r="E441">
        <v>0.75620449999999995</v>
      </c>
      <c r="F441">
        <v>71.934399999999997</v>
      </c>
      <c r="G441">
        <v>2.7888099999999999E-2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4.3678290000000004</v>
      </c>
      <c r="N441">
        <v>56886.6</v>
      </c>
      <c r="O441">
        <v>13024</v>
      </c>
      <c r="P441">
        <v>9848.8070000000007</v>
      </c>
      <c r="Q441">
        <v>9848.8070000000007</v>
      </c>
    </row>
    <row r="442" spans="1:17" ht="14.25">
      <c r="A442" t="s">
        <v>36</v>
      </c>
      <c r="B442" s="93">
        <v>40781</v>
      </c>
      <c r="C442">
        <v>9</v>
      </c>
      <c r="D442">
        <v>0.79056230000000005</v>
      </c>
      <c r="E442">
        <v>0.79056230000000005</v>
      </c>
      <c r="F442">
        <v>77.819699999999997</v>
      </c>
      <c r="G442">
        <v>2.84283E-2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4.3678290000000004</v>
      </c>
      <c r="N442">
        <v>56886.6</v>
      </c>
      <c r="O442">
        <v>13024</v>
      </c>
      <c r="P442">
        <v>10296.280000000001</v>
      </c>
      <c r="Q442">
        <v>10296.280000000001</v>
      </c>
    </row>
    <row r="443" spans="1:17" ht="14.25">
      <c r="A443" t="s">
        <v>36</v>
      </c>
      <c r="B443" s="93">
        <v>40781</v>
      </c>
      <c r="C443">
        <v>10</v>
      </c>
      <c r="D443">
        <v>0.96536390000000005</v>
      </c>
      <c r="E443">
        <v>0.96536390000000005</v>
      </c>
      <c r="F443">
        <v>80.390699999999995</v>
      </c>
      <c r="G443">
        <v>3.11945E-2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4.3678290000000004</v>
      </c>
      <c r="N443">
        <v>56886.6</v>
      </c>
      <c r="O443">
        <v>13024</v>
      </c>
      <c r="P443">
        <v>12572.9</v>
      </c>
      <c r="Q443">
        <v>12572.9</v>
      </c>
    </row>
    <row r="444" spans="1:17" ht="14.25">
      <c r="A444" t="s">
        <v>36</v>
      </c>
      <c r="B444" s="93">
        <v>40781</v>
      </c>
      <c r="C444">
        <v>11</v>
      </c>
      <c r="D444">
        <v>1.0245599999999999</v>
      </c>
      <c r="E444">
        <v>1.0245599999999999</v>
      </c>
      <c r="F444">
        <v>82.027299999999997</v>
      </c>
      <c r="G444">
        <v>2.9235199999999999E-2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4.3678290000000004</v>
      </c>
      <c r="N444">
        <v>56886.6</v>
      </c>
      <c r="O444">
        <v>13024</v>
      </c>
      <c r="P444">
        <v>13343.87</v>
      </c>
      <c r="Q444">
        <v>13343.87</v>
      </c>
    </row>
    <row r="445" spans="1:17" ht="14.25">
      <c r="A445" t="s">
        <v>36</v>
      </c>
      <c r="B445" s="93">
        <v>40781</v>
      </c>
      <c r="C445">
        <v>12</v>
      </c>
      <c r="D445">
        <v>1.1188670000000001</v>
      </c>
      <c r="E445">
        <v>1.1188670000000001</v>
      </c>
      <c r="F445">
        <v>83.803299999999993</v>
      </c>
      <c r="G445">
        <v>2.8804699999999999E-2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4.3678290000000004</v>
      </c>
      <c r="N445">
        <v>56886.6</v>
      </c>
      <c r="O445">
        <v>13024</v>
      </c>
      <c r="P445">
        <v>14572.12</v>
      </c>
      <c r="Q445">
        <v>14572.12</v>
      </c>
    </row>
    <row r="446" spans="1:17" ht="14.25">
      <c r="A446" t="s">
        <v>36</v>
      </c>
      <c r="B446" s="93">
        <v>40781</v>
      </c>
      <c r="C446">
        <v>13</v>
      </c>
      <c r="D446">
        <v>1.232019</v>
      </c>
      <c r="E446">
        <v>1.232019</v>
      </c>
      <c r="F446">
        <v>87.084699999999998</v>
      </c>
      <c r="G446">
        <v>2.8689900000000001E-2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4.3678290000000004</v>
      </c>
      <c r="N446">
        <v>56886.6</v>
      </c>
      <c r="O446">
        <v>13024</v>
      </c>
      <c r="P446">
        <v>16045.82</v>
      </c>
      <c r="Q446">
        <v>16045.82</v>
      </c>
    </row>
    <row r="447" spans="1:17" ht="14.25">
      <c r="A447" t="s">
        <v>36</v>
      </c>
      <c r="B447" s="93">
        <v>40781</v>
      </c>
      <c r="C447">
        <v>14</v>
      </c>
      <c r="D447">
        <v>1.3868320000000001</v>
      </c>
      <c r="E447">
        <v>1.3868320000000001</v>
      </c>
      <c r="F447">
        <v>86.715800000000002</v>
      </c>
      <c r="G447">
        <v>2.8732199999999999E-2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4.3678290000000004</v>
      </c>
      <c r="N447">
        <v>56886.6</v>
      </c>
      <c r="O447">
        <v>13024</v>
      </c>
      <c r="P447">
        <v>18062.099999999999</v>
      </c>
      <c r="Q447">
        <v>18062.099999999999</v>
      </c>
    </row>
    <row r="448" spans="1:17" ht="14.25">
      <c r="A448" t="s">
        <v>36</v>
      </c>
      <c r="B448" s="93">
        <v>40781</v>
      </c>
      <c r="C448">
        <v>15</v>
      </c>
      <c r="D448">
        <v>1.517285</v>
      </c>
      <c r="E448">
        <v>1.2217039999999999</v>
      </c>
      <c r="F448">
        <v>87.254099999999994</v>
      </c>
      <c r="G448">
        <v>3.15415E-2</v>
      </c>
      <c r="H448">
        <v>0.2551582</v>
      </c>
      <c r="I448">
        <v>0.2790398</v>
      </c>
      <c r="J448">
        <v>0.29558010000000001</v>
      </c>
      <c r="K448">
        <v>0.31212050000000002</v>
      </c>
      <c r="L448">
        <v>0.33600210000000003</v>
      </c>
      <c r="M448">
        <v>4.3678290000000004</v>
      </c>
      <c r="N448">
        <v>56886.6</v>
      </c>
      <c r="O448">
        <v>13024</v>
      </c>
      <c r="P448">
        <v>19761.11</v>
      </c>
      <c r="Q448">
        <v>15911.48</v>
      </c>
    </row>
    <row r="449" spans="1:17" ht="14.25">
      <c r="A449" t="s">
        <v>36</v>
      </c>
      <c r="B449" s="93">
        <v>40781</v>
      </c>
      <c r="C449">
        <v>16</v>
      </c>
      <c r="D449">
        <v>1.663025</v>
      </c>
      <c r="E449">
        <v>1.1573979999999999</v>
      </c>
      <c r="F449">
        <v>84.319699999999997</v>
      </c>
      <c r="G449">
        <v>3.1591399999999999E-2</v>
      </c>
      <c r="H449">
        <v>0.46514030000000001</v>
      </c>
      <c r="I449">
        <v>0.48905979999999999</v>
      </c>
      <c r="J449">
        <v>0.50562629999999997</v>
      </c>
      <c r="K449">
        <v>0.52219280000000001</v>
      </c>
      <c r="L449">
        <v>0.54611229999999999</v>
      </c>
      <c r="M449">
        <v>4.3678290000000004</v>
      </c>
      <c r="N449">
        <v>56886.6</v>
      </c>
      <c r="O449">
        <v>13024</v>
      </c>
      <c r="P449">
        <v>21659.23</v>
      </c>
      <c r="Q449">
        <v>15073.96</v>
      </c>
    </row>
    <row r="450" spans="1:17" ht="14.25">
      <c r="A450" t="s">
        <v>36</v>
      </c>
      <c r="B450" s="93">
        <v>40781</v>
      </c>
      <c r="C450">
        <v>17</v>
      </c>
      <c r="D450">
        <v>1.716345</v>
      </c>
      <c r="E450">
        <v>1.197975</v>
      </c>
      <c r="F450">
        <v>83.305999999999997</v>
      </c>
      <c r="G450">
        <v>3.15917E-2</v>
      </c>
      <c r="H450">
        <v>0.47788340000000001</v>
      </c>
      <c r="I450">
        <v>0.50180309999999995</v>
      </c>
      <c r="J450">
        <v>0.51836979999999999</v>
      </c>
      <c r="K450">
        <v>0.53493650000000004</v>
      </c>
      <c r="L450">
        <v>0.55885620000000003</v>
      </c>
      <c r="M450">
        <v>4.3678290000000004</v>
      </c>
      <c r="N450">
        <v>56886.6</v>
      </c>
      <c r="O450">
        <v>13024</v>
      </c>
      <c r="P450">
        <v>22353.68</v>
      </c>
      <c r="Q450">
        <v>15602.43</v>
      </c>
    </row>
    <row r="451" spans="1:17" ht="14.25">
      <c r="A451" t="s">
        <v>36</v>
      </c>
      <c r="B451" s="93">
        <v>40781</v>
      </c>
      <c r="C451">
        <v>18</v>
      </c>
      <c r="D451">
        <v>1.705586</v>
      </c>
      <c r="E451">
        <v>1.2681020000000001</v>
      </c>
      <c r="F451">
        <v>81.295100000000005</v>
      </c>
      <c r="G451">
        <v>3.1708800000000002E-2</v>
      </c>
      <c r="H451">
        <v>0.39684710000000001</v>
      </c>
      <c r="I451">
        <v>0.42085549999999999</v>
      </c>
      <c r="J451">
        <v>0.43748350000000003</v>
      </c>
      <c r="K451">
        <v>0.4541116</v>
      </c>
      <c r="L451">
        <v>0.47811999999999999</v>
      </c>
      <c r="M451">
        <v>4.3678290000000004</v>
      </c>
      <c r="N451">
        <v>56886.6</v>
      </c>
      <c r="O451">
        <v>13024</v>
      </c>
      <c r="P451">
        <v>22213.55</v>
      </c>
      <c r="Q451">
        <v>16515.759999999998</v>
      </c>
    </row>
    <row r="452" spans="1:17" ht="14.25">
      <c r="A452" t="s">
        <v>36</v>
      </c>
      <c r="B452" s="93">
        <v>40781</v>
      </c>
      <c r="C452">
        <v>19</v>
      </c>
      <c r="D452">
        <v>1.5966579999999999</v>
      </c>
      <c r="E452">
        <v>1.688175</v>
      </c>
      <c r="F452">
        <v>80.775999999999996</v>
      </c>
      <c r="G452">
        <v>3.1934200000000003E-2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4.3678290000000004</v>
      </c>
      <c r="N452">
        <v>56886.6</v>
      </c>
      <c r="O452">
        <v>13024</v>
      </c>
      <c r="P452">
        <v>20794.88</v>
      </c>
      <c r="Q452">
        <v>21986.79</v>
      </c>
    </row>
    <row r="453" spans="1:17" ht="14.25">
      <c r="A453" t="s">
        <v>36</v>
      </c>
      <c r="B453" s="93">
        <v>40781</v>
      </c>
      <c r="C453">
        <v>20</v>
      </c>
      <c r="D453">
        <v>1.5600909999999999</v>
      </c>
      <c r="E453">
        <v>1.944758</v>
      </c>
      <c r="F453">
        <v>74.355199999999996</v>
      </c>
      <c r="G453">
        <v>3.2426799999999999E-2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4.3678290000000004</v>
      </c>
      <c r="N453">
        <v>56886.6</v>
      </c>
      <c r="O453">
        <v>13024</v>
      </c>
      <c r="P453">
        <v>20318.62</v>
      </c>
      <c r="Q453">
        <v>25328.53</v>
      </c>
    </row>
    <row r="454" spans="1:17" ht="14.25">
      <c r="A454" t="s">
        <v>36</v>
      </c>
      <c r="B454" s="93">
        <v>40781</v>
      </c>
      <c r="C454">
        <v>21</v>
      </c>
      <c r="D454">
        <v>1.613397</v>
      </c>
      <c r="E454">
        <v>1.613397</v>
      </c>
      <c r="F454">
        <v>73.838800000000006</v>
      </c>
      <c r="G454">
        <v>2.9434599999999998E-2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4.3678290000000004</v>
      </c>
      <c r="N454">
        <v>56886.6</v>
      </c>
      <c r="O454">
        <v>13024</v>
      </c>
      <c r="P454">
        <v>21012.880000000001</v>
      </c>
      <c r="Q454">
        <v>21012.880000000001</v>
      </c>
    </row>
    <row r="455" spans="1:17" ht="14.25">
      <c r="A455" t="s">
        <v>36</v>
      </c>
      <c r="B455" s="93">
        <v>40781</v>
      </c>
      <c r="C455">
        <v>22</v>
      </c>
      <c r="D455">
        <v>1.4910559999999999</v>
      </c>
      <c r="E455">
        <v>1.4910559999999999</v>
      </c>
      <c r="F455">
        <v>70.950800000000001</v>
      </c>
      <c r="G455">
        <v>3.0629799999999999E-2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4.3678290000000004</v>
      </c>
      <c r="N455">
        <v>56886.6</v>
      </c>
      <c r="O455">
        <v>13024</v>
      </c>
      <c r="P455">
        <v>19419.52</v>
      </c>
      <c r="Q455">
        <v>19419.52</v>
      </c>
    </row>
    <row r="456" spans="1:17" ht="14.25">
      <c r="A456" t="s">
        <v>36</v>
      </c>
      <c r="B456" s="93">
        <v>40781</v>
      </c>
      <c r="C456">
        <v>23</v>
      </c>
      <c r="D456">
        <v>1.253536</v>
      </c>
      <c r="E456">
        <v>1.253536</v>
      </c>
      <c r="F456">
        <v>69.6858</v>
      </c>
      <c r="G456">
        <v>3.0007099999999998E-2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4.3678290000000004</v>
      </c>
      <c r="N456">
        <v>56886.6</v>
      </c>
      <c r="O456">
        <v>13024</v>
      </c>
      <c r="P456">
        <v>16326.05</v>
      </c>
      <c r="Q456">
        <v>16326.05</v>
      </c>
    </row>
    <row r="457" spans="1:17" ht="14.25">
      <c r="A457" t="s">
        <v>36</v>
      </c>
      <c r="B457" s="93">
        <v>40781</v>
      </c>
      <c r="C457">
        <v>24</v>
      </c>
      <c r="D457">
        <v>0.97880800000000001</v>
      </c>
      <c r="E457">
        <v>0.97880800000000001</v>
      </c>
      <c r="F457">
        <v>69.6995</v>
      </c>
      <c r="G457">
        <v>2.9658899999999998E-2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4.3678290000000004</v>
      </c>
      <c r="N457">
        <v>56886.6</v>
      </c>
      <c r="O457">
        <v>13024</v>
      </c>
      <c r="P457">
        <v>12747.99</v>
      </c>
      <c r="Q457">
        <v>12747.99</v>
      </c>
    </row>
    <row r="458" spans="1:17" ht="14.25">
      <c r="A458" t="s">
        <v>36</v>
      </c>
      <c r="B458" s="93">
        <v>40793</v>
      </c>
      <c r="C458">
        <v>1</v>
      </c>
      <c r="D458">
        <v>0.86611439999999995</v>
      </c>
      <c r="E458">
        <v>0.86611439999999995</v>
      </c>
      <c r="F458">
        <v>72.7928</v>
      </c>
      <c r="G458">
        <v>2.8821699999999999E-2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4.3678290000000004</v>
      </c>
      <c r="N458">
        <v>56886.6</v>
      </c>
      <c r="O458">
        <v>13024</v>
      </c>
      <c r="P458">
        <v>11280.27</v>
      </c>
      <c r="Q458">
        <v>11280.27</v>
      </c>
    </row>
    <row r="459" spans="1:17" ht="14.25">
      <c r="A459" t="s">
        <v>36</v>
      </c>
      <c r="B459" s="93">
        <v>40793</v>
      </c>
      <c r="C459">
        <v>2</v>
      </c>
      <c r="D459">
        <v>0.73355729999999997</v>
      </c>
      <c r="E459">
        <v>0.73355729999999997</v>
      </c>
      <c r="F459">
        <v>71.360600000000005</v>
      </c>
      <c r="G459">
        <v>2.9441499999999999E-2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4.3678290000000004</v>
      </c>
      <c r="N459">
        <v>56886.6</v>
      </c>
      <c r="O459">
        <v>13024</v>
      </c>
      <c r="P459">
        <v>9553.85</v>
      </c>
      <c r="Q459">
        <v>9553.85</v>
      </c>
    </row>
    <row r="460" spans="1:17" ht="14.25">
      <c r="A460" t="s">
        <v>36</v>
      </c>
      <c r="B460" s="93">
        <v>40793</v>
      </c>
      <c r="C460">
        <v>3</v>
      </c>
      <c r="D460">
        <v>0.68082339999999997</v>
      </c>
      <c r="E460">
        <v>0.68082339999999997</v>
      </c>
      <c r="F460">
        <v>70.483400000000003</v>
      </c>
      <c r="G460">
        <v>2.9582899999999999E-2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4.3678290000000004</v>
      </c>
      <c r="N460">
        <v>56886.6</v>
      </c>
      <c r="O460">
        <v>13024</v>
      </c>
      <c r="P460">
        <v>8867.0439999999999</v>
      </c>
      <c r="Q460">
        <v>8867.0439999999999</v>
      </c>
    </row>
    <row r="461" spans="1:17" ht="14.25">
      <c r="A461" t="s">
        <v>36</v>
      </c>
      <c r="B461" s="93">
        <v>40793</v>
      </c>
      <c r="C461">
        <v>4</v>
      </c>
      <c r="D461">
        <v>0.65145699999999995</v>
      </c>
      <c r="E461">
        <v>0.65145699999999995</v>
      </c>
      <c r="F461">
        <v>70.457800000000006</v>
      </c>
      <c r="G461">
        <v>2.81473E-2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4.3678290000000004</v>
      </c>
      <c r="N461">
        <v>56886.6</v>
      </c>
      <c r="O461">
        <v>13024</v>
      </c>
      <c r="P461">
        <v>8484.5759999999991</v>
      </c>
      <c r="Q461">
        <v>8484.5759999999991</v>
      </c>
    </row>
    <row r="462" spans="1:17" ht="14.25">
      <c r="A462" t="s">
        <v>36</v>
      </c>
      <c r="B462" s="93">
        <v>40793</v>
      </c>
      <c r="C462">
        <v>5</v>
      </c>
      <c r="D462">
        <v>0.63778749999999995</v>
      </c>
      <c r="E462">
        <v>0.63778749999999995</v>
      </c>
      <c r="F462">
        <v>69.485900000000001</v>
      </c>
      <c r="G462">
        <v>2.8158200000000001E-2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4.3678290000000004</v>
      </c>
      <c r="N462">
        <v>56886.6</v>
      </c>
      <c r="O462">
        <v>13024</v>
      </c>
      <c r="P462">
        <v>8306.5439999999999</v>
      </c>
      <c r="Q462">
        <v>8306.5439999999999</v>
      </c>
    </row>
    <row r="463" spans="1:17" ht="14.25">
      <c r="A463" t="s">
        <v>36</v>
      </c>
      <c r="B463" s="93">
        <v>40793</v>
      </c>
      <c r="C463">
        <v>6</v>
      </c>
      <c r="D463">
        <v>0.65176020000000001</v>
      </c>
      <c r="E463">
        <v>0.65176020000000001</v>
      </c>
      <c r="F463">
        <v>69.051100000000005</v>
      </c>
      <c r="G463">
        <v>2.8162900000000001E-2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4.3678290000000004</v>
      </c>
      <c r="N463">
        <v>56886.6</v>
      </c>
      <c r="O463">
        <v>13024</v>
      </c>
      <c r="P463">
        <v>8488.5239999999994</v>
      </c>
      <c r="Q463">
        <v>8488.5239999999994</v>
      </c>
    </row>
    <row r="464" spans="1:17" ht="14.25">
      <c r="A464" t="s">
        <v>36</v>
      </c>
      <c r="B464" s="93">
        <v>40793</v>
      </c>
      <c r="C464">
        <v>7</v>
      </c>
      <c r="D464">
        <v>0.72745499999999996</v>
      </c>
      <c r="E464">
        <v>0.72745499999999996</v>
      </c>
      <c r="F464">
        <v>71.084400000000002</v>
      </c>
      <c r="G464">
        <v>2.8162199999999998E-2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4.3678290000000004</v>
      </c>
      <c r="N464">
        <v>56886.6</v>
      </c>
      <c r="O464">
        <v>13024</v>
      </c>
      <c r="P464">
        <v>9474.3739999999998</v>
      </c>
      <c r="Q464">
        <v>9474.3739999999998</v>
      </c>
    </row>
    <row r="465" spans="1:17" ht="14.25">
      <c r="A465" t="s">
        <v>36</v>
      </c>
      <c r="B465" s="93">
        <v>40793</v>
      </c>
      <c r="C465">
        <v>8</v>
      </c>
      <c r="D465">
        <v>0.77978270000000005</v>
      </c>
      <c r="E465">
        <v>0.77978270000000005</v>
      </c>
      <c r="F465">
        <v>77.662400000000005</v>
      </c>
      <c r="G465">
        <v>2.8169099999999999E-2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4.3678290000000004</v>
      </c>
      <c r="N465">
        <v>56886.6</v>
      </c>
      <c r="O465">
        <v>13024</v>
      </c>
      <c r="P465">
        <v>10155.89</v>
      </c>
      <c r="Q465">
        <v>10155.89</v>
      </c>
    </row>
    <row r="466" spans="1:17" ht="14.25">
      <c r="A466" t="s">
        <v>36</v>
      </c>
      <c r="B466" s="93">
        <v>40793</v>
      </c>
      <c r="C466">
        <v>9</v>
      </c>
      <c r="D466">
        <v>0.89459359999999999</v>
      </c>
      <c r="E466">
        <v>0.89459359999999999</v>
      </c>
      <c r="F466">
        <v>83.222499999999997</v>
      </c>
      <c r="G466">
        <v>3.2542000000000001E-2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4.3678290000000004</v>
      </c>
      <c r="N466">
        <v>56886.6</v>
      </c>
      <c r="O466">
        <v>13024</v>
      </c>
      <c r="P466">
        <v>11651.19</v>
      </c>
      <c r="Q466">
        <v>11651.19</v>
      </c>
    </row>
    <row r="467" spans="1:17" ht="14.25">
      <c r="A467" t="s">
        <v>36</v>
      </c>
      <c r="B467" s="93">
        <v>40793</v>
      </c>
      <c r="C467">
        <v>10</v>
      </c>
      <c r="D467">
        <v>0.98051469999999996</v>
      </c>
      <c r="E467">
        <v>0.98051469999999996</v>
      </c>
      <c r="F467">
        <v>89.296700000000001</v>
      </c>
      <c r="G467">
        <v>3.1436100000000002E-2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4.3678290000000004</v>
      </c>
      <c r="N467">
        <v>56886.6</v>
      </c>
      <c r="O467">
        <v>13024</v>
      </c>
      <c r="P467">
        <v>12770.22</v>
      </c>
      <c r="Q467">
        <v>12770.22</v>
      </c>
    </row>
    <row r="468" spans="1:17" ht="14.25">
      <c r="A468" t="s">
        <v>36</v>
      </c>
      <c r="B468" s="93">
        <v>40793</v>
      </c>
      <c r="C468">
        <v>11</v>
      </c>
      <c r="D468">
        <v>1.0732029999999999</v>
      </c>
      <c r="E468">
        <v>1.0732029999999999</v>
      </c>
      <c r="F468">
        <v>92.659800000000004</v>
      </c>
      <c r="G468">
        <v>3.0683599999999998E-2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4.3678290000000004</v>
      </c>
      <c r="N468">
        <v>56886.6</v>
      </c>
      <c r="O468">
        <v>13024</v>
      </c>
      <c r="P468">
        <v>13977.4</v>
      </c>
      <c r="Q468">
        <v>13977.4</v>
      </c>
    </row>
    <row r="469" spans="1:17" ht="14.25">
      <c r="A469" t="s">
        <v>36</v>
      </c>
      <c r="B469" s="93">
        <v>40793</v>
      </c>
      <c r="C469">
        <v>12</v>
      </c>
      <c r="D469">
        <v>1.2496529999999999</v>
      </c>
      <c r="E469">
        <v>1.2496529999999999</v>
      </c>
      <c r="F469">
        <v>94.974400000000003</v>
      </c>
      <c r="G469">
        <v>2.9974199999999999E-2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4.3678290000000004</v>
      </c>
      <c r="N469">
        <v>56886.6</v>
      </c>
      <c r="O469">
        <v>13024</v>
      </c>
      <c r="P469">
        <v>16275.48</v>
      </c>
      <c r="Q469">
        <v>16275.48</v>
      </c>
    </row>
    <row r="470" spans="1:17" ht="14.25">
      <c r="A470" t="s">
        <v>36</v>
      </c>
      <c r="B470" s="93">
        <v>40793</v>
      </c>
      <c r="C470">
        <v>13</v>
      </c>
      <c r="D470">
        <v>1.503279</v>
      </c>
      <c r="E470">
        <v>1.503279</v>
      </c>
      <c r="F470">
        <v>93.171400000000006</v>
      </c>
      <c r="G470">
        <v>2.98848E-2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4.3678290000000004</v>
      </c>
      <c r="N470">
        <v>56886.6</v>
      </c>
      <c r="O470">
        <v>13024</v>
      </c>
      <c r="P470">
        <v>19578.7</v>
      </c>
      <c r="Q470">
        <v>19578.7</v>
      </c>
    </row>
    <row r="471" spans="1:17" ht="14.25">
      <c r="A471" t="s">
        <v>36</v>
      </c>
      <c r="B471" s="93">
        <v>40793</v>
      </c>
      <c r="C471">
        <v>14</v>
      </c>
      <c r="D471">
        <v>1.8188</v>
      </c>
      <c r="E471">
        <v>1.8188</v>
      </c>
      <c r="F471">
        <v>93.283900000000003</v>
      </c>
      <c r="G471">
        <v>3.1431800000000003E-2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4.3678290000000004</v>
      </c>
      <c r="N471">
        <v>56886.6</v>
      </c>
      <c r="O471">
        <v>13024</v>
      </c>
      <c r="P471">
        <v>23688.05</v>
      </c>
      <c r="Q471">
        <v>23688.05</v>
      </c>
    </row>
    <row r="472" spans="1:17" ht="14.25">
      <c r="A472" t="s">
        <v>36</v>
      </c>
      <c r="B472" s="93">
        <v>40793</v>
      </c>
      <c r="C472">
        <v>15</v>
      </c>
      <c r="D472">
        <v>1.9669399999999999</v>
      </c>
      <c r="E472">
        <v>1.4095899999999999</v>
      </c>
      <c r="F472">
        <v>90.882400000000004</v>
      </c>
      <c r="G472">
        <v>3.5382499999999997E-2</v>
      </c>
      <c r="H472">
        <v>0.51200619999999997</v>
      </c>
      <c r="I472">
        <v>0.5387961</v>
      </c>
      <c r="J472">
        <v>0.55735060000000003</v>
      </c>
      <c r="K472">
        <v>0.57590520000000001</v>
      </c>
      <c r="L472">
        <v>0.60269510000000004</v>
      </c>
      <c r="M472">
        <v>4.3678290000000004</v>
      </c>
      <c r="N472">
        <v>56886.6</v>
      </c>
      <c r="O472">
        <v>13024</v>
      </c>
      <c r="P472">
        <v>25617.43</v>
      </c>
      <c r="Q472">
        <v>18358.5</v>
      </c>
    </row>
    <row r="473" spans="1:17" ht="14.25">
      <c r="A473" t="s">
        <v>36</v>
      </c>
      <c r="B473" s="93">
        <v>40793</v>
      </c>
      <c r="C473">
        <v>16</v>
      </c>
      <c r="D473">
        <v>2.1358489999999999</v>
      </c>
      <c r="E473">
        <v>1.233412</v>
      </c>
      <c r="F473">
        <v>90.780100000000004</v>
      </c>
      <c r="G473">
        <v>3.5341900000000002E-2</v>
      </c>
      <c r="H473">
        <v>0.85714500000000005</v>
      </c>
      <c r="I473">
        <v>0.88390420000000003</v>
      </c>
      <c r="J473">
        <v>0.90243739999999995</v>
      </c>
      <c r="K473">
        <v>0.92097070000000003</v>
      </c>
      <c r="L473">
        <v>0.94772990000000001</v>
      </c>
      <c r="M473">
        <v>4.3678290000000004</v>
      </c>
      <c r="N473">
        <v>56886.6</v>
      </c>
      <c r="O473">
        <v>13024</v>
      </c>
      <c r="P473">
        <v>27817.3</v>
      </c>
      <c r="Q473">
        <v>16063.95</v>
      </c>
    </row>
    <row r="474" spans="1:17" ht="14.25">
      <c r="A474" t="s">
        <v>36</v>
      </c>
      <c r="B474" s="93">
        <v>40793</v>
      </c>
      <c r="C474">
        <v>17</v>
      </c>
      <c r="D474">
        <v>2.1857570000000002</v>
      </c>
      <c r="E474">
        <v>1.243106</v>
      </c>
      <c r="F474">
        <v>91.056299999999993</v>
      </c>
      <c r="G474">
        <v>3.5377499999999999E-2</v>
      </c>
      <c r="H474">
        <v>0.89731320000000003</v>
      </c>
      <c r="I474">
        <v>0.92409929999999996</v>
      </c>
      <c r="J474">
        <v>0.94265129999999997</v>
      </c>
      <c r="K474">
        <v>0.96120329999999998</v>
      </c>
      <c r="L474">
        <v>0.98798940000000002</v>
      </c>
      <c r="M474">
        <v>4.3678290000000004</v>
      </c>
      <c r="N474">
        <v>56886.6</v>
      </c>
      <c r="O474">
        <v>13024</v>
      </c>
      <c r="P474">
        <v>28467.3</v>
      </c>
      <c r="Q474">
        <v>16190.21</v>
      </c>
    </row>
    <row r="475" spans="1:17" ht="14.25">
      <c r="A475" t="s">
        <v>36</v>
      </c>
      <c r="B475" s="93">
        <v>40793</v>
      </c>
      <c r="C475">
        <v>18</v>
      </c>
      <c r="D475">
        <v>2.1161219999999998</v>
      </c>
      <c r="E475">
        <v>1.3256889999999999</v>
      </c>
      <c r="F475">
        <v>88.227599999999995</v>
      </c>
      <c r="G475">
        <v>3.5374200000000001E-2</v>
      </c>
      <c r="H475">
        <v>0.74509879999999995</v>
      </c>
      <c r="I475">
        <v>0.77188250000000003</v>
      </c>
      <c r="J475">
        <v>0.79043269999999999</v>
      </c>
      <c r="K475">
        <v>0.80898289999999995</v>
      </c>
      <c r="L475">
        <v>0.83576660000000003</v>
      </c>
      <c r="M475">
        <v>4.3678290000000004</v>
      </c>
      <c r="N475">
        <v>56886.6</v>
      </c>
      <c r="O475">
        <v>13024</v>
      </c>
      <c r="P475">
        <v>27560.37</v>
      </c>
      <c r="Q475">
        <v>17265.77</v>
      </c>
    </row>
    <row r="476" spans="1:17" ht="14.25">
      <c r="A476" t="s">
        <v>36</v>
      </c>
      <c r="B476" s="93">
        <v>40793</v>
      </c>
      <c r="C476">
        <v>19</v>
      </c>
      <c r="D476">
        <v>2.0031919999999999</v>
      </c>
      <c r="E476">
        <v>2.1315430000000002</v>
      </c>
      <c r="F476">
        <v>83.503799999999998</v>
      </c>
      <c r="G476">
        <v>3.5391699999999998E-2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4.3678290000000004</v>
      </c>
      <c r="N476">
        <v>56886.6</v>
      </c>
      <c r="O476">
        <v>13024</v>
      </c>
      <c r="P476">
        <v>26089.57</v>
      </c>
      <c r="Q476">
        <v>27761.22</v>
      </c>
    </row>
    <row r="477" spans="1:17" ht="14.25">
      <c r="A477" t="s">
        <v>36</v>
      </c>
      <c r="B477" s="93">
        <v>40793</v>
      </c>
      <c r="C477">
        <v>20</v>
      </c>
      <c r="D477">
        <v>1.9351240000000001</v>
      </c>
      <c r="E477">
        <v>2.5411589999999999</v>
      </c>
      <c r="F477">
        <v>81.161100000000005</v>
      </c>
      <c r="G477">
        <v>3.5360500000000003E-2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4.3678290000000004</v>
      </c>
      <c r="N477">
        <v>56886.6</v>
      </c>
      <c r="O477">
        <v>13024</v>
      </c>
      <c r="P477">
        <v>25203.05</v>
      </c>
      <c r="Q477">
        <v>33096.050000000003</v>
      </c>
    </row>
    <row r="478" spans="1:17" ht="14.25">
      <c r="A478" t="s">
        <v>36</v>
      </c>
      <c r="B478" s="93">
        <v>40793</v>
      </c>
      <c r="C478">
        <v>21</v>
      </c>
      <c r="D478">
        <v>2.1272570000000002</v>
      </c>
      <c r="E478">
        <v>2.1272570000000002</v>
      </c>
      <c r="F478">
        <v>79.570300000000003</v>
      </c>
      <c r="G478">
        <v>3.1393499999999998E-2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4.3678290000000004</v>
      </c>
      <c r="N478">
        <v>56886.6</v>
      </c>
      <c r="O478">
        <v>13024</v>
      </c>
      <c r="P478">
        <v>27705.4</v>
      </c>
      <c r="Q478">
        <v>27705.4</v>
      </c>
    </row>
    <row r="479" spans="1:17" ht="14.25">
      <c r="A479" t="s">
        <v>36</v>
      </c>
      <c r="B479" s="93">
        <v>40793</v>
      </c>
      <c r="C479">
        <v>22</v>
      </c>
      <c r="D479">
        <v>2.0257459999999998</v>
      </c>
      <c r="E479">
        <v>2.0257459999999998</v>
      </c>
      <c r="F479">
        <v>78.539599999999993</v>
      </c>
      <c r="G479">
        <v>3.2225499999999997E-2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4.3678290000000004</v>
      </c>
      <c r="N479">
        <v>56886.6</v>
      </c>
      <c r="O479">
        <v>13024</v>
      </c>
      <c r="P479">
        <v>26383.31</v>
      </c>
      <c r="Q479">
        <v>26383.31</v>
      </c>
    </row>
    <row r="480" spans="1:17" ht="14.25">
      <c r="A480" t="s">
        <v>36</v>
      </c>
      <c r="B480" s="93">
        <v>40793</v>
      </c>
      <c r="C480">
        <v>23</v>
      </c>
      <c r="D480">
        <v>1.6944520000000001</v>
      </c>
      <c r="E480">
        <v>1.6944520000000001</v>
      </c>
      <c r="F480">
        <v>74.613799999999998</v>
      </c>
      <c r="G480">
        <v>3.2775499999999999E-2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4.3678290000000004</v>
      </c>
      <c r="N480">
        <v>56886.6</v>
      </c>
      <c r="O480">
        <v>13024</v>
      </c>
      <c r="P480">
        <v>22068.54</v>
      </c>
      <c r="Q480">
        <v>22068.54</v>
      </c>
    </row>
    <row r="481" spans="1:17" ht="14.25">
      <c r="A481" t="s">
        <v>36</v>
      </c>
      <c r="B481" s="93">
        <v>40793</v>
      </c>
      <c r="C481">
        <v>24</v>
      </c>
      <c r="D481">
        <v>1.2201630000000001</v>
      </c>
      <c r="E481">
        <v>1.2201630000000001</v>
      </c>
      <c r="F481">
        <v>70.757000000000005</v>
      </c>
      <c r="G481">
        <v>3.3705199999999998E-2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4.3678290000000004</v>
      </c>
      <c r="N481">
        <v>56886.6</v>
      </c>
      <c r="O481">
        <v>13024</v>
      </c>
      <c r="P481">
        <v>15891.4</v>
      </c>
      <c r="Q481">
        <v>15891.4</v>
      </c>
    </row>
    <row r="482" spans="1:17" ht="14.25">
      <c r="A482" t="s">
        <v>36</v>
      </c>
      <c r="B482" s="93">
        <v>40794</v>
      </c>
      <c r="C482">
        <v>1</v>
      </c>
      <c r="D482">
        <v>0.97157139999999997</v>
      </c>
      <c r="E482">
        <v>0.97157139999999997</v>
      </c>
      <c r="F482">
        <v>68.563500000000005</v>
      </c>
      <c r="G482">
        <v>3.3806799999999998E-2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4.3678290000000004</v>
      </c>
      <c r="N482">
        <v>56886.6</v>
      </c>
      <c r="O482">
        <v>13024</v>
      </c>
      <c r="P482">
        <v>12653.75</v>
      </c>
      <c r="Q482">
        <v>12653.75</v>
      </c>
    </row>
    <row r="483" spans="1:17" ht="14.25">
      <c r="A483" t="s">
        <v>36</v>
      </c>
      <c r="B483" s="93">
        <v>40794</v>
      </c>
      <c r="C483">
        <v>2</v>
      </c>
      <c r="D483">
        <v>0.82243540000000004</v>
      </c>
      <c r="E483">
        <v>0.82243540000000004</v>
      </c>
      <c r="F483">
        <v>69.392300000000006</v>
      </c>
      <c r="G483">
        <v>3.3474999999999998E-2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4.3678290000000004</v>
      </c>
      <c r="N483">
        <v>56886.6</v>
      </c>
      <c r="O483">
        <v>13024</v>
      </c>
      <c r="P483">
        <v>10711.4</v>
      </c>
      <c r="Q483">
        <v>10711.4</v>
      </c>
    </row>
    <row r="484" spans="1:17" ht="14.25">
      <c r="A484" t="s">
        <v>36</v>
      </c>
      <c r="B484" s="93">
        <v>40794</v>
      </c>
      <c r="C484">
        <v>3</v>
      </c>
      <c r="D484">
        <v>0.7212132</v>
      </c>
      <c r="E484">
        <v>0.7212132</v>
      </c>
      <c r="F484">
        <v>69.908799999999999</v>
      </c>
      <c r="G484">
        <v>2.98087E-2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4.3678290000000004</v>
      </c>
      <c r="N484">
        <v>56886.6</v>
      </c>
      <c r="O484">
        <v>13024</v>
      </c>
      <c r="P484">
        <v>9393.08</v>
      </c>
      <c r="Q484">
        <v>9393.08</v>
      </c>
    </row>
    <row r="485" spans="1:17" ht="14.25">
      <c r="A485" t="s">
        <v>36</v>
      </c>
      <c r="B485" s="93">
        <v>40794</v>
      </c>
      <c r="C485">
        <v>4</v>
      </c>
      <c r="D485">
        <v>0.68279990000000002</v>
      </c>
      <c r="E485">
        <v>0.68279990000000002</v>
      </c>
      <c r="F485">
        <v>67.917100000000005</v>
      </c>
      <c r="G485">
        <v>2.9649999999999999E-2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4.3678290000000004</v>
      </c>
      <c r="N485">
        <v>56886.6</v>
      </c>
      <c r="O485">
        <v>13024</v>
      </c>
      <c r="P485">
        <v>8892.7849999999999</v>
      </c>
      <c r="Q485">
        <v>8892.7849999999999</v>
      </c>
    </row>
    <row r="486" spans="1:17" ht="14.25">
      <c r="A486" t="s">
        <v>36</v>
      </c>
      <c r="B486" s="93">
        <v>40794</v>
      </c>
      <c r="C486">
        <v>5</v>
      </c>
      <c r="D486">
        <v>0.66460350000000001</v>
      </c>
      <c r="E486">
        <v>0.66460350000000001</v>
      </c>
      <c r="F486">
        <v>67.696100000000001</v>
      </c>
      <c r="G486">
        <v>2.9640099999999999E-2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4.3678290000000004</v>
      </c>
      <c r="N486">
        <v>56886.6</v>
      </c>
      <c r="O486">
        <v>13024</v>
      </c>
      <c r="P486">
        <v>8655.7960000000003</v>
      </c>
      <c r="Q486">
        <v>8655.7960000000003</v>
      </c>
    </row>
    <row r="487" spans="1:17" ht="14.25">
      <c r="A487" t="s">
        <v>36</v>
      </c>
      <c r="B487" s="93">
        <v>40794</v>
      </c>
      <c r="C487">
        <v>6</v>
      </c>
      <c r="D487">
        <v>0.6693441</v>
      </c>
      <c r="E487">
        <v>0.6693441</v>
      </c>
      <c r="F487">
        <v>67.718199999999996</v>
      </c>
      <c r="G487">
        <v>2.9637699999999999E-2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4.3678290000000004</v>
      </c>
      <c r="N487">
        <v>56886.6</v>
      </c>
      <c r="O487">
        <v>13024</v>
      </c>
      <c r="P487">
        <v>8717.5370000000003</v>
      </c>
      <c r="Q487">
        <v>8717.5370000000003</v>
      </c>
    </row>
    <row r="488" spans="1:17" ht="14.25">
      <c r="A488" t="s">
        <v>36</v>
      </c>
      <c r="B488" s="93">
        <v>40794</v>
      </c>
      <c r="C488">
        <v>7</v>
      </c>
      <c r="D488">
        <v>0.74526780000000004</v>
      </c>
      <c r="E488">
        <v>0.74526780000000004</v>
      </c>
      <c r="F488">
        <v>68.947500000000005</v>
      </c>
      <c r="G488">
        <v>2.96142E-2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4.3678290000000004</v>
      </c>
      <c r="N488">
        <v>56886.6</v>
      </c>
      <c r="O488">
        <v>13024</v>
      </c>
      <c r="P488">
        <v>9706.3670000000002</v>
      </c>
      <c r="Q488">
        <v>9706.3670000000002</v>
      </c>
    </row>
    <row r="489" spans="1:17" ht="14.25">
      <c r="A489" t="s">
        <v>36</v>
      </c>
      <c r="B489" s="93">
        <v>40794</v>
      </c>
      <c r="C489">
        <v>8</v>
      </c>
      <c r="D489">
        <v>0.80853750000000002</v>
      </c>
      <c r="E489">
        <v>0.80853750000000002</v>
      </c>
      <c r="F489">
        <v>77.9696</v>
      </c>
      <c r="G489">
        <v>2.9554899999999999E-2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4.3678290000000004</v>
      </c>
      <c r="N489">
        <v>56886.6</v>
      </c>
      <c r="O489">
        <v>13024</v>
      </c>
      <c r="P489">
        <v>10530.39</v>
      </c>
      <c r="Q489">
        <v>10530.39</v>
      </c>
    </row>
    <row r="490" spans="1:17" ht="14.25">
      <c r="A490" t="s">
        <v>36</v>
      </c>
      <c r="B490" s="93">
        <v>40794</v>
      </c>
      <c r="C490">
        <v>9</v>
      </c>
      <c r="D490">
        <v>0.88113680000000005</v>
      </c>
      <c r="E490">
        <v>0.88113680000000005</v>
      </c>
      <c r="F490">
        <v>84.662999999999997</v>
      </c>
      <c r="G490">
        <v>3.0980000000000001E-2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4.3678290000000004</v>
      </c>
      <c r="N490">
        <v>56886.6</v>
      </c>
      <c r="O490">
        <v>13024</v>
      </c>
      <c r="P490">
        <v>11475.93</v>
      </c>
      <c r="Q490">
        <v>11475.93</v>
      </c>
    </row>
    <row r="491" spans="1:17" ht="14.25">
      <c r="A491" t="s">
        <v>36</v>
      </c>
      <c r="B491" s="93">
        <v>40794</v>
      </c>
      <c r="C491">
        <v>10</v>
      </c>
      <c r="D491">
        <v>1.009649</v>
      </c>
      <c r="E491">
        <v>1.009649</v>
      </c>
      <c r="F491">
        <v>89.033100000000005</v>
      </c>
      <c r="G491">
        <v>3.2842099999999999E-2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4.3678290000000004</v>
      </c>
      <c r="N491">
        <v>56886.6</v>
      </c>
      <c r="O491">
        <v>13024</v>
      </c>
      <c r="P491">
        <v>13149.66</v>
      </c>
      <c r="Q491">
        <v>13149.66</v>
      </c>
    </row>
    <row r="492" spans="1:17" ht="14.25">
      <c r="A492" t="s">
        <v>36</v>
      </c>
      <c r="B492" s="93">
        <v>40794</v>
      </c>
      <c r="C492">
        <v>11</v>
      </c>
      <c r="D492">
        <v>1.1083160000000001</v>
      </c>
      <c r="E492">
        <v>1.1083160000000001</v>
      </c>
      <c r="F492">
        <v>91.5608</v>
      </c>
      <c r="G492">
        <v>3.1857999999999997E-2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4.3678290000000004</v>
      </c>
      <c r="N492">
        <v>56886.6</v>
      </c>
      <c r="O492">
        <v>13024</v>
      </c>
      <c r="P492">
        <v>14434.71</v>
      </c>
      <c r="Q492">
        <v>14434.71</v>
      </c>
    </row>
    <row r="493" spans="1:17" ht="14.25">
      <c r="A493" t="s">
        <v>36</v>
      </c>
      <c r="B493" s="93">
        <v>40794</v>
      </c>
      <c r="C493">
        <v>12</v>
      </c>
      <c r="D493">
        <v>1.275371</v>
      </c>
      <c r="E493">
        <v>1.275371</v>
      </c>
      <c r="F493">
        <v>93.748599999999996</v>
      </c>
      <c r="G493">
        <v>3.1048300000000001E-2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4.3678290000000004</v>
      </c>
      <c r="N493">
        <v>56886.6</v>
      </c>
      <c r="O493">
        <v>13024</v>
      </c>
      <c r="P493">
        <v>16610.43</v>
      </c>
      <c r="Q493">
        <v>16610.43</v>
      </c>
    </row>
    <row r="494" spans="1:17" ht="14.25">
      <c r="A494" t="s">
        <v>36</v>
      </c>
      <c r="B494" s="93">
        <v>40794</v>
      </c>
      <c r="C494">
        <v>13</v>
      </c>
      <c r="D494">
        <v>1.5272939999999999</v>
      </c>
      <c r="E494">
        <v>1.5272939999999999</v>
      </c>
      <c r="F494">
        <v>96.022099999999995</v>
      </c>
      <c r="G494">
        <v>3.0882900000000001E-2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4.3678290000000004</v>
      </c>
      <c r="N494">
        <v>56886.6</v>
      </c>
      <c r="O494">
        <v>13024</v>
      </c>
      <c r="P494">
        <v>19891.47</v>
      </c>
      <c r="Q494">
        <v>19891.47</v>
      </c>
    </row>
    <row r="495" spans="1:17" ht="14.25">
      <c r="A495" t="s">
        <v>36</v>
      </c>
      <c r="B495" s="93">
        <v>40794</v>
      </c>
      <c r="C495">
        <v>14</v>
      </c>
      <c r="D495">
        <v>1.8913359999999999</v>
      </c>
      <c r="E495">
        <v>1.247903</v>
      </c>
      <c r="F495">
        <v>93.165700000000001</v>
      </c>
      <c r="G495">
        <v>3.4868700000000002E-2</v>
      </c>
      <c r="H495">
        <v>0.59874680000000002</v>
      </c>
      <c r="I495">
        <v>0.62514760000000003</v>
      </c>
      <c r="J495">
        <v>0.64343269999999997</v>
      </c>
      <c r="K495">
        <v>0.66171789999999997</v>
      </c>
      <c r="L495">
        <v>0.68811869999999997</v>
      </c>
      <c r="M495">
        <v>4.3678290000000004</v>
      </c>
      <c r="N495">
        <v>56886.6</v>
      </c>
      <c r="O495">
        <v>13024</v>
      </c>
      <c r="P495">
        <v>24632.76</v>
      </c>
      <c r="Q495">
        <v>16252.69</v>
      </c>
    </row>
    <row r="496" spans="1:17" ht="14.25">
      <c r="A496" t="s">
        <v>36</v>
      </c>
      <c r="B496" s="93">
        <v>40794</v>
      </c>
      <c r="C496">
        <v>15</v>
      </c>
      <c r="D496">
        <v>2.065909</v>
      </c>
      <c r="E496">
        <v>1.176804</v>
      </c>
      <c r="F496">
        <v>93.0608</v>
      </c>
      <c r="G496">
        <v>3.4873000000000001E-2</v>
      </c>
      <c r="H496">
        <v>0.84441330000000003</v>
      </c>
      <c r="I496">
        <v>0.87081750000000002</v>
      </c>
      <c r="J496">
        <v>0.88910500000000003</v>
      </c>
      <c r="K496">
        <v>0.90739239999999999</v>
      </c>
      <c r="L496">
        <v>0.93379659999999998</v>
      </c>
      <c r="M496">
        <v>4.3678290000000004</v>
      </c>
      <c r="N496">
        <v>56886.6</v>
      </c>
      <c r="O496">
        <v>13024</v>
      </c>
      <c r="P496">
        <v>26906.400000000001</v>
      </c>
      <c r="Q496">
        <v>15326.7</v>
      </c>
    </row>
    <row r="497" spans="1:17" ht="14.25">
      <c r="A497" t="s">
        <v>36</v>
      </c>
      <c r="B497" s="93">
        <v>40794</v>
      </c>
      <c r="C497">
        <v>16</v>
      </c>
      <c r="D497">
        <v>2.2897590000000001</v>
      </c>
      <c r="E497">
        <v>1.0758369999999999</v>
      </c>
      <c r="F497">
        <v>90.127099999999999</v>
      </c>
      <c r="G497">
        <v>0.16628470000000001</v>
      </c>
      <c r="H497">
        <v>1.00082</v>
      </c>
      <c r="I497">
        <v>1.126722</v>
      </c>
      <c r="J497">
        <v>1.2139219999999999</v>
      </c>
      <c r="K497">
        <v>1.3011219999999999</v>
      </c>
      <c r="L497">
        <v>1.4270240000000001</v>
      </c>
      <c r="M497">
        <v>4.3678290000000004</v>
      </c>
      <c r="N497">
        <v>56886.6</v>
      </c>
      <c r="O497">
        <v>13024</v>
      </c>
      <c r="P497">
        <v>29821.82</v>
      </c>
      <c r="Q497">
        <v>14011.7</v>
      </c>
    </row>
    <row r="498" spans="1:17" ht="14.25">
      <c r="A498" t="s">
        <v>36</v>
      </c>
      <c r="B498" s="93">
        <v>40794</v>
      </c>
      <c r="C498">
        <v>17</v>
      </c>
      <c r="D498">
        <v>2.3247550000000001</v>
      </c>
      <c r="E498">
        <v>1.262437</v>
      </c>
      <c r="F498">
        <v>90.231999999999999</v>
      </c>
      <c r="G498">
        <v>5.1018000000000001E-2</v>
      </c>
      <c r="H498">
        <v>0.99693609999999999</v>
      </c>
      <c r="I498">
        <v>1.0355639999999999</v>
      </c>
      <c r="J498">
        <v>1.0623180000000001</v>
      </c>
      <c r="K498">
        <v>1.089072</v>
      </c>
      <c r="L498">
        <v>1.1277010000000001</v>
      </c>
      <c r="M498">
        <v>4.3678290000000004</v>
      </c>
      <c r="N498">
        <v>56886.6</v>
      </c>
      <c r="O498">
        <v>13024</v>
      </c>
      <c r="P498">
        <v>30277.61</v>
      </c>
      <c r="Q498">
        <v>16441.98</v>
      </c>
    </row>
    <row r="499" spans="1:17" ht="14.25">
      <c r="A499" t="s">
        <v>36</v>
      </c>
      <c r="B499" s="93">
        <v>40794</v>
      </c>
      <c r="C499">
        <v>18</v>
      </c>
      <c r="D499">
        <v>1.671427</v>
      </c>
      <c r="E499">
        <v>1.671427</v>
      </c>
      <c r="F499">
        <v>84.776200000000003</v>
      </c>
      <c r="G499">
        <v>5.5105899999999999E-2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4.3678290000000004</v>
      </c>
      <c r="N499">
        <v>56886.6</v>
      </c>
      <c r="O499">
        <v>13024</v>
      </c>
      <c r="P499">
        <v>21768.67</v>
      </c>
      <c r="Q499">
        <v>21768.67</v>
      </c>
    </row>
    <row r="500" spans="1:17" ht="14.25">
      <c r="A500" t="s">
        <v>36</v>
      </c>
      <c r="B500" s="93">
        <v>40794</v>
      </c>
      <c r="C500">
        <v>19</v>
      </c>
      <c r="D500">
        <v>1.779474</v>
      </c>
      <c r="E500">
        <v>1.779474</v>
      </c>
      <c r="F500">
        <v>79.867400000000004</v>
      </c>
      <c r="G500">
        <v>6.2736299999999995E-2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4.3678290000000004</v>
      </c>
      <c r="N500">
        <v>56886.6</v>
      </c>
      <c r="O500">
        <v>13024</v>
      </c>
      <c r="P500">
        <v>23175.87</v>
      </c>
      <c r="Q500">
        <v>23175.87</v>
      </c>
    </row>
    <row r="501" spans="1:17" ht="14.25">
      <c r="A501" t="s">
        <v>36</v>
      </c>
      <c r="B501" s="93">
        <v>40794</v>
      </c>
      <c r="C501">
        <v>20</v>
      </c>
      <c r="D501">
        <v>1.9517979999999999</v>
      </c>
      <c r="E501">
        <v>1.9517979999999999</v>
      </c>
      <c r="F501">
        <v>73.651899999999998</v>
      </c>
      <c r="G501">
        <v>3.5272299999999999E-2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4.3678290000000004</v>
      </c>
      <c r="N501">
        <v>56886.6</v>
      </c>
      <c r="O501">
        <v>13024</v>
      </c>
      <c r="P501">
        <v>25420.21</v>
      </c>
      <c r="Q501">
        <v>25420.21</v>
      </c>
    </row>
    <row r="502" spans="1:17" ht="14.25">
      <c r="A502" t="s">
        <v>36</v>
      </c>
      <c r="B502" s="93">
        <v>40794</v>
      </c>
      <c r="C502">
        <v>21</v>
      </c>
      <c r="D502">
        <v>2.1086550000000002</v>
      </c>
      <c r="E502">
        <v>2.1086550000000002</v>
      </c>
      <c r="F502">
        <v>70.729299999999995</v>
      </c>
      <c r="G502">
        <v>3.24471E-2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4.3678290000000004</v>
      </c>
      <c r="N502">
        <v>56886.6</v>
      </c>
      <c r="O502">
        <v>13024</v>
      </c>
      <c r="P502">
        <v>27463.13</v>
      </c>
      <c r="Q502">
        <v>27463.13</v>
      </c>
    </row>
    <row r="503" spans="1:17" ht="14.25">
      <c r="A503" t="s">
        <v>36</v>
      </c>
      <c r="B503" s="93">
        <v>40794</v>
      </c>
      <c r="C503">
        <v>22</v>
      </c>
      <c r="D503">
        <v>1.982116</v>
      </c>
      <c r="E503">
        <v>1.982116</v>
      </c>
      <c r="F503">
        <v>68.864599999999996</v>
      </c>
      <c r="G503">
        <v>3.3383200000000002E-2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4.3678290000000004</v>
      </c>
      <c r="N503">
        <v>56886.6</v>
      </c>
      <c r="O503">
        <v>13024</v>
      </c>
      <c r="P503">
        <v>25815.08</v>
      </c>
      <c r="Q503">
        <v>25815.08</v>
      </c>
    </row>
    <row r="504" spans="1:17" ht="14.25">
      <c r="A504" t="s">
        <v>36</v>
      </c>
      <c r="B504" s="93">
        <v>40794</v>
      </c>
      <c r="C504">
        <v>23</v>
      </c>
      <c r="D504">
        <v>1.3532379999999999</v>
      </c>
      <c r="E504">
        <v>1.3532379999999999</v>
      </c>
      <c r="F504">
        <v>65.558000000000007</v>
      </c>
      <c r="G504">
        <v>3.0572800000000001E-2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4.3678290000000004</v>
      </c>
      <c r="N504">
        <v>56886.6</v>
      </c>
      <c r="O504">
        <v>13024</v>
      </c>
      <c r="P504">
        <v>17624.580000000002</v>
      </c>
      <c r="Q504">
        <v>17624.580000000002</v>
      </c>
    </row>
    <row r="505" spans="1:17" ht="14.25">
      <c r="A505" t="s">
        <v>36</v>
      </c>
      <c r="B505" s="93">
        <v>40794</v>
      </c>
      <c r="C505">
        <v>24</v>
      </c>
      <c r="D505">
        <v>1.0622830000000001</v>
      </c>
      <c r="E505">
        <v>1.0622830000000001</v>
      </c>
      <c r="F505">
        <v>64.171300000000002</v>
      </c>
      <c r="G505">
        <v>2.9556099999999998E-2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4.3678290000000004</v>
      </c>
      <c r="N505">
        <v>56886.6</v>
      </c>
      <c r="O505">
        <v>13024</v>
      </c>
      <c r="P505">
        <v>13835.17</v>
      </c>
      <c r="Q505">
        <v>13835.17</v>
      </c>
    </row>
    <row r="506" spans="1:17" ht="14.25">
      <c r="A506" t="s">
        <v>36</v>
      </c>
      <c r="B506" s="93">
        <v>40795</v>
      </c>
      <c r="C506">
        <v>1</v>
      </c>
      <c r="D506">
        <v>0.40383790000000003</v>
      </c>
      <c r="E506">
        <v>0.40383790000000003</v>
      </c>
      <c r="F506">
        <v>64.225300000000004</v>
      </c>
      <c r="G506">
        <v>2.9429E-2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4.3678290000000004</v>
      </c>
      <c r="N506">
        <v>56886.6</v>
      </c>
      <c r="O506">
        <v>13024</v>
      </c>
      <c r="P506">
        <v>5259.585</v>
      </c>
      <c r="Q506">
        <v>5259.585</v>
      </c>
    </row>
    <row r="507" spans="1:17" ht="14.25">
      <c r="A507" t="s">
        <v>36</v>
      </c>
      <c r="B507" s="93">
        <v>40795</v>
      </c>
      <c r="C507">
        <v>2</v>
      </c>
      <c r="D507">
        <v>0.55692030000000003</v>
      </c>
      <c r="E507">
        <v>0.55692030000000003</v>
      </c>
      <c r="F507">
        <v>63.134599999999999</v>
      </c>
      <c r="G507">
        <v>2.9279400000000001E-2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4.3678290000000004</v>
      </c>
      <c r="N507">
        <v>56886.6</v>
      </c>
      <c r="O507">
        <v>13024</v>
      </c>
      <c r="P507">
        <v>7253.33</v>
      </c>
      <c r="Q507">
        <v>7253.33</v>
      </c>
    </row>
    <row r="508" spans="1:17" ht="14.25">
      <c r="A508" t="s">
        <v>36</v>
      </c>
      <c r="B508" s="93">
        <v>40795</v>
      </c>
      <c r="C508">
        <v>3</v>
      </c>
      <c r="D508">
        <v>0.73895880000000003</v>
      </c>
      <c r="E508">
        <v>0.73895880000000003</v>
      </c>
      <c r="F508">
        <v>62.857100000000003</v>
      </c>
      <c r="G508">
        <v>2.9055600000000001E-2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4.3678290000000004</v>
      </c>
      <c r="N508">
        <v>56886.6</v>
      </c>
      <c r="O508">
        <v>13024</v>
      </c>
      <c r="P508">
        <v>9624.1980000000003</v>
      </c>
      <c r="Q508">
        <v>9624.1980000000003</v>
      </c>
    </row>
    <row r="509" spans="1:17" ht="14.25">
      <c r="A509" t="s">
        <v>36</v>
      </c>
      <c r="B509" s="93">
        <v>40795</v>
      </c>
      <c r="C509">
        <v>4</v>
      </c>
      <c r="D509">
        <v>0.68510439999999995</v>
      </c>
      <c r="E509">
        <v>0.68510439999999995</v>
      </c>
      <c r="F509">
        <v>61.678600000000003</v>
      </c>
      <c r="G509">
        <v>2.89476E-2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4.3678290000000004</v>
      </c>
      <c r="N509">
        <v>56886.6</v>
      </c>
      <c r="O509">
        <v>13024</v>
      </c>
      <c r="P509">
        <v>8922.7990000000009</v>
      </c>
      <c r="Q509">
        <v>8922.7990000000009</v>
      </c>
    </row>
    <row r="510" spans="1:17" ht="14.25">
      <c r="A510" t="s">
        <v>36</v>
      </c>
      <c r="B510" s="93">
        <v>40795</v>
      </c>
      <c r="C510">
        <v>5</v>
      </c>
      <c r="D510">
        <v>0.65119229999999995</v>
      </c>
      <c r="E510">
        <v>0.65119229999999995</v>
      </c>
      <c r="F510">
        <v>61.283000000000001</v>
      </c>
      <c r="G510">
        <v>2.8940500000000001E-2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4.3678290000000004</v>
      </c>
      <c r="N510">
        <v>56886.6</v>
      </c>
      <c r="O510">
        <v>13024</v>
      </c>
      <c r="P510">
        <v>8481.1280000000006</v>
      </c>
      <c r="Q510">
        <v>8481.1280000000006</v>
      </c>
    </row>
    <row r="511" spans="1:17" ht="14.25">
      <c r="A511" t="s">
        <v>36</v>
      </c>
      <c r="B511" s="93">
        <v>40795</v>
      </c>
      <c r="C511">
        <v>6</v>
      </c>
      <c r="D511">
        <v>0.6700796</v>
      </c>
      <c r="E511">
        <v>0.6700796</v>
      </c>
      <c r="F511">
        <v>60.326900000000002</v>
      </c>
      <c r="G511">
        <v>2.8938100000000001E-2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4.3678290000000004</v>
      </c>
      <c r="N511">
        <v>56886.6</v>
      </c>
      <c r="O511">
        <v>13024</v>
      </c>
      <c r="P511">
        <v>8727.1170000000002</v>
      </c>
      <c r="Q511">
        <v>8727.1170000000002</v>
      </c>
    </row>
    <row r="512" spans="1:17" ht="14.25">
      <c r="A512" t="s">
        <v>36</v>
      </c>
      <c r="B512" s="93">
        <v>40795</v>
      </c>
      <c r="C512">
        <v>7</v>
      </c>
      <c r="D512">
        <v>0.7337555</v>
      </c>
      <c r="E512">
        <v>0.7337555</v>
      </c>
      <c r="F512">
        <v>62.983499999999999</v>
      </c>
      <c r="G512">
        <v>2.8923600000000001E-2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4.3678290000000004</v>
      </c>
      <c r="N512">
        <v>56886.6</v>
      </c>
      <c r="O512">
        <v>13024</v>
      </c>
      <c r="P512">
        <v>9556.4310000000005</v>
      </c>
      <c r="Q512">
        <v>9556.4310000000005</v>
      </c>
    </row>
    <row r="513" spans="1:17" ht="14.25">
      <c r="A513" t="s">
        <v>36</v>
      </c>
      <c r="B513" s="93">
        <v>40795</v>
      </c>
      <c r="C513">
        <v>8</v>
      </c>
      <c r="D513">
        <v>0.77270329999999998</v>
      </c>
      <c r="E513">
        <v>0.77270329999999998</v>
      </c>
      <c r="F513">
        <v>65.390100000000004</v>
      </c>
      <c r="G513">
        <v>2.88337E-2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4.3678290000000004</v>
      </c>
      <c r="N513">
        <v>56886.6</v>
      </c>
      <c r="O513">
        <v>13024</v>
      </c>
      <c r="P513">
        <v>10063.69</v>
      </c>
      <c r="Q513">
        <v>10063.69</v>
      </c>
    </row>
    <row r="514" spans="1:17" ht="14.25">
      <c r="A514" t="s">
        <v>36</v>
      </c>
      <c r="B514" s="93">
        <v>40795</v>
      </c>
      <c r="C514">
        <v>9</v>
      </c>
      <c r="D514">
        <v>0.8058379</v>
      </c>
      <c r="E514">
        <v>0.8058379</v>
      </c>
      <c r="F514">
        <v>69.670299999999997</v>
      </c>
      <c r="G514">
        <v>2.9188599999999999E-2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4.3678290000000004</v>
      </c>
      <c r="N514">
        <v>56886.6</v>
      </c>
      <c r="O514">
        <v>13024</v>
      </c>
      <c r="P514">
        <v>10495.23</v>
      </c>
      <c r="Q514">
        <v>10495.23</v>
      </c>
    </row>
    <row r="515" spans="1:17" ht="14.25">
      <c r="A515" t="s">
        <v>36</v>
      </c>
      <c r="B515" s="93">
        <v>40795</v>
      </c>
      <c r="C515">
        <v>10</v>
      </c>
      <c r="D515">
        <v>0.84301099999999995</v>
      </c>
      <c r="E515">
        <v>0.84301099999999995</v>
      </c>
      <c r="F515">
        <v>71.293999999999997</v>
      </c>
      <c r="G515">
        <v>3.0811600000000001E-2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4.3678290000000004</v>
      </c>
      <c r="N515">
        <v>56886.6</v>
      </c>
      <c r="O515">
        <v>13024</v>
      </c>
      <c r="P515">
        <v>10979.37</v>
      </c>
      <c r="Q515">
        <v>10979.37</v>
      </c>
    </row>
    <row r="516" spans="1:17" ht="14.25">
      <c r="A516" t="s">
        <v>36</v>
      </c>
      <c r="B516" s="93">
        <v>40795</v>
      </c>
      <c r="C516">
        <v>11</v>
      </c>
      <c r="D516">
        <v>0.83852749999999998</v>
      </c>
      <c r="E516">
        <v>0.83852749999999998</v>
      </c>
      <c r="F516">
        <v>74.928600000000003</v>
      </c>
      <c r="G516">
        <v>3.02493E-2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4.3678290000000004</v>
      </c>
      <c r="N516">
        <v>56886.6</v>
      </c>
      <c r="O516">
        <v>13024</v>
      </c>
      <c r="P516">
        <v>10920.98</v>
      </c>
      <c r="Q516">
        <v>10920.98</v>
      </c>
    </row>
    <row r="517" spans="1:17" ht="14.25">
      <c r="A517" t="s">
        <v>36</v>
      </c>
      <c r="B517" s="93">
        <v>40795</v>
      </c>
      <c r="C517">
        <v>12</v>
      </c>
      <c r="D517">
        <v>0.81031319999999996</v>
      </c>
      <c r="E517">
        <v>0.81031319999999996</v>
      </c>
      <c r="F517">
        <v>75.554900000000004</v>
      </c>
      <c r="G517">
        <v>2.9092799999999999E-2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4.3678290000000004</v>
      </c>
      <c r="N517">
        <v>56886.6</v>
      </c>
      <c r="O517">
        <v>13024</v>
      </c>
      <c r="P517">
        <v>10553.52</v>
      </c>
      <c r="Q517">
        <v>10553.52</v>
      </c>
    </row>
    <row r="518" spans="1:17" ht="14.25">
      <c r="A518" t="s">
        <v>36</v>
      </c>
      <c r="B518" s="93">
        <v>40795</v>
      </c>
      <c r="C518">
        <v>13</v>
      </c>
      <c r="D518">
        <v>0.86310989999999999</v>
      </c>
      <c r="E518">
        <v>0.86310989999999999</v>
      </c>
      <c r="F518">
        <v>76.200500000000005</v>
      </c>
      <c r="G518">
        <v>2.86421E-2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4.3678290000000004</v>
      </c>
      <c r="N518">
        <v>56886.6</v>
      </c>
      <c r="O518">
        <v>13024</v>
      </c>
      <c r="P518">
        <v>11241.14</v>
      </c>
      <c r="Q518">
        <v>11241.14</v>
      </c>
    </row>
    <row r="519" spans="1:17" ht="14.25">
      <c r="A519" t="s">
        <v>36</v>
      </c>
      <c r="B519" s="93">
        <v>40795</v>
      </c>
      <c r="C519">
        <v>14</v>
      </c>
      <c r="D519">
        <v>0.88896980000000003</v>
      </c>
      <c r="E519">
        <v>0.88896980000000003</v>
      </c>
      <c r="F519">
        <v>75.153800000000004</v>
      </c>
      <c r="G519">
        <v>2.87356E-2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4.3678290000000004</v>
      </c>
      <c r="N519">
        <v>56886.6</v>
      </c>
      <c r="O519">
        <v>13024</v>
      </c>
      <c r="P519">
        <v>11577.94</v>
      </c>
      <c r="Q519">
        <v>11577.94</v>
      </c>
    </row>
    <row r="520" spans="1:17" ht="14.25">
      <c r="A520" t="s">
        <v>36</v>
      </c>
      <c r="B520" s="93">
        <v>40795</v>
      </c>
      <c r="C520">
        <v>15</v>
      </c>
      <c r="D520">
        <v>1.227082</v>
      </c>
      <c r="E520">
        <v>0.89631039999999995</v>
      </c>
      <c r="F520">
        <v>75.760999999999996</v>
      </c>
      <c r="G520">
        <v>2.9415500000000001E-2</v>
      </c>
      <c r="H520">
        <v>0.29307420000000001</v>
      </c>
      <c r="I520">
        <v>0.31534620000000002</v>
      </c>
      <c r="J520">
        <v>0.3307717</v>
      </c>
      <c r="K520">
        <v>0.34619719999999998</v>
      </c>
      <c r="L520">
        <v>0.36846909999999999</v>
      </c>
      <c r="M520">
        <v>4.3678290000000004</v>
      </c>
      <c r="N520">
        <v>56886.6</v>
      </c>
      <c r="O520">
        <v>13024</v>
      </c>
      <c r="P520">
        <v>15981.52</v>
      </c>
      <c r="Q520">
        <v>11673.55</v>
      </c>
    </row>
    <row r="521" spans="1:17" ht="14.25">
      <c r="A521" t="s">
        <v>36</v>
      </c>
      <c r="B521" s="93">
        <v>40795</v>
      </c>
      <c r="C521">
        <v>16</v>
      </c>
      <c r="D521">
        <v>1.175346</v>
      </c>
      <c r="E521">
        <v>0.89436260000000001</v>
      </c>
      <c r="F521">
        <v>74.090699999999998</v>
      </c>
      <c r="G521">
        <v>2.91994E-2</v>
      </c>
      <c r="H521">
        <v>0.24356330000000001</v>
      </c>
      <c r="I521">
        <v>0.26567170000000001</v>
      </c>
      <c r="J521">
        <v>0.28098390000000001</v>
      </c>
      <c r="K521">
        <v>0.29629610000000001</v>
      </c>
      <c r="L521">
        <v>0.31840439999999998</v>
      </c>
      <c r="M521">
        <v>4.3678290000000004</v>
      </c>
      <c r="N521">
        <v>56886.6</v>
      </c>
      <c r="O521">
        <v>13024</v>
      </c>
      <c r="P521">
        <v>15307.71</v>
      </c>
      <c r="Q521">
        <v>11648.18</v>
      </c>
    </row>
    <row r="522" spans="1:17" ht="14.25">
      <c r="A522" t="s">
        <v>36</v>
      </c>
      <c r="B522" s="93">
        <v>40795</v>
      </c>
      <c r="C522">
        <v>17</v>
      </c>
      <c r="D522">
        <v>1.102142</v>
      </c>
      <c r="E522">
        <v>0.88326930000000003</v>
      </c>
      <c r="F522">
        <v>71.9863</v>
      </c>
      <c r="G522">
        <v>2.9019400000000001E-2</v>
      </c>
      <c r="H522">
        <v>0.18168290000000001</v>
      </c>
      <c r="I522">
        <v>0.203655</v>
      </c>
      <c r="J522">
        <v>0.2188727</v>
      </c>
      <c r="K522">
        <v>0.23409050000000001</v>
      </c>
      <c r="L522">
        <v>0.25606250000000003</v>
      </c>
      <c r="M522">
        <v>4.3678290000000004</v>
      </c>
      <c r="N522">
        <v>56886.6</v>
      </c>
      <c r="O522">
        <v>13024</v>
      </c>
      <c r="P522">
        <v>14354.3</v>
      </c>
      <c r="Q522">
        <v>11503.7</v>
      </c>
    </row>
    <row r="523" spans="1:17" ht="14.25">
      <c r="A523" t="s">
        <v>36</v>
      </c>
      <c r="B523" s="93">
        <v>40795</v>
      </c>
      <c r="C523">
        <v>18</v>
      </c>
      <c r="D523">
        <v>1.0363659999999999</v>
      </c>
      <c r="E523">
        <v>0.91563190000000005</v>
      </c>
      <c r="F523">
        <v>68.799499999999995</v>
      </c>
      <c r="G523">
        <v>2.9160100000000001E-2</v>
      </c>
      <c r="H523">
        <v>8.3363699999999999E-2</v>
      </c>
      <c r="I523">
        <v>0.1054423</v>
      </c>
      <c r="J523">
        <v>0.12073390000000001</v>
      </c>
      <c r="K523">
        <v>0.13602539999999999</v>
      </c>
      <c r="L523">
        <v>0.15810399999999999</v>
      </c>
      <c r="M523">
        <v>4.3678290000000004</v>
      </c>
      <c r="N523">
        <v>56886.6</v>
      </c>
      <c r="O523">
        <v>13024</v>
      </c>
      <c r="P523">
        <v>13497.63</v>
      </c>
      <c r="Q523">
        <v>11925.19</v>
      </c>
    </row>
    <row r="524" spans="1:17" ht="14.25">
      <c r="A524" t="s">
        <v>36</v>
      </c>
      <c r="B524" s="93">
        <v>40795</v>
      </c>
      <c r="C524">
        <v>19</v>
      </c>
      <c r="D524">
        <v>1.043777</v>
      </c>
      <c r="E524">
        <v>1.075124</v>
      </c>
      <c r="F524">
        <v>64.390100000000004</v>
      </c>
      <c r="G524">
        <v>2.8293499999999999E-2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4.3678290000000004</v>
      </c>
      <c r="N524">
        <v>56886.6</v>
      </c>
      <c r="O524">
        <v>13024</v>
      </c>
      <c r="P524">
        <v>13594.16</v>
      </c>
      <c r="Q524">
        <v>14002.41</v>
      </c>
    </row>
    <row r="525" spans="1:17" ht="14.25">
      <c r="A525" t="s">
        <v>36</v>
      </c>
      <c r="B525" s="93">
        <v>40795</v>
      </c>
      <c r="C525">
        <v>20</v>
      </c>
      <c r="D525">
        <v>1.1240509999999999</v>
      </c>
      <c r="E525">
        <v>1.1176809999999999</v>
      </c>
      <c r="F525">
        <v>62.074199999999998</v>
      </c>
      <c r="G525">
        <v>2.81567E-2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4.3678290000000004</v>
      </c>
      <c r="N525">
        <v>56886.6</v>
      </c>
      <c r="O525">
        <v>13024</v>
      </c>
      <c r="P525">
        <v>14639.64</v>
      </c>
      <c r="Q525">
        <v>14556.68</v>
      </c>
    </row>
    <row r="526" spans="1:17" ht="14.25">
      <c r="A526" t="s">
        <v>36</v>
      </c>
      <c r="B526" s="93">
        <v>40795</v>
      </c>
      <c r="C526">
        <v>21</v>
      </c>
      <c r="D526">
        <v>1.1013930000000001</v>
      </c>
      <c r="E526">
        <v>1.1013930000000001</v>
      </c>
      <c r="F526">
        <v>61.274700000000003</v>
      </c>
      <c r="G526">
        <v>2.7698E-2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4.3678290000000004</v>
      </c>
      <c r="N526">
        <v>56886.6</v>
      </c>
      <c r="O526">
        <v>13024</v>
      </c>
      <c r="P526">
        <v>14344.54</v>
      </c>
      <c r="Q526">
        <v>14344.54</v>
      </c>
    </row>
    <row r="527" spans="1:17" ht="14.25">
      <c r="A527" t="s">
        <v>36</v>
      </c>
      <c r="B527" s="93">
        <v>40795</v>
      </c>
      <c r="C527">
        <v>22</v>
      </c>
      <c r="D527">
        <v>1.043129</v>
      </c>
      <c r="E527">
        <v>1.043129</v>
      </c>
      <c r="F527">
        <v>61.096200000000003</v>
      </c>
      <c r="G527">
        <v>2.7624300000000001E-2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4.3678290000000004</v>
      </c>
      <c r="N527">
        <v>56886.6</v>
      </c>
      <c r="O527">
        <v>13024</v>
      </c>
      <c r="P527">
        <v>13585.71</v>
      </c>
      <c r="Q527">
        <v>13585.71</v>
      </c>
    </row>
    <row r="528" spans="1:17" ht="14.25">
      <c r="A528" t="s">
        <v>36</v>
      </c>
      <c r="B528" s="93">
        <v>40795</v>
      </c>
      <c r="C528">
        <v>23</v>
      </c>
      <c r="D528">
        <v>0.91095329999999997</v>
      </c>
      <c r="E528">
        <v>0.91095329999999997</v>
      </c>
      <c r="F528">
        <v>61.511000000000003</v>
      </c>
      <c r="G528">
        <v>2.7596200000000001E-2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4.3678290000000004</v>
      </c>
      <c r="N528">
        <v>56886.6</v>
      </c>
      <c r="O528">
        <v>13024</v>
      </c>
      <c r="P528">
        <v>11864.25</v>
      </c>
      <c r="Q528">
        <v>11864.25</v>
      </c>
    </row>
    <row r="529" spans="1:17" ht="14.25">
      <c r="A529" t="s">
        <v>36</v>
      </c>
      <c r="B529" s="93">
        <v>40795</v>
      </c>
      <c r="C529">
        <v>24</v>
      </c>
      <c r="D529">
        <v>0.76639559999999995</v>
      </c>
      <c r="E529">
        <v>0.76639559999999995</v>
      </c>
      <c r="F529">
        <v>61.543999999999997</v>
      </c>
      <c r="G529">
        <v>2.7589700000000002E-2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4.3678290000000004</v>
      </c>
      <c r="N529">
        <v>56886.6</v>
      </c>
      <c r="O529">
        <v>13024</v>
      </c>
      <c r="P529">
        <v>9981.5360000000001</v>
      </c>
      <c r="Q529">
        <v>9981.5360000000001</v>
      </c>
    </row>
    <row r="530" spans="1:17" ht="14.25">
      <c r="A530" t="s">
        <v>36</v>
      </c>
      <c r="B530" s="93">
        <v>40828</v>
      </c>
      <c r="C530">
        <v>1</v>
      </c>
      <c r="D530">
        <v>0.63276509999999997</v>
      </c>
      <c r="E530">
        <v>0.63276509999999997</v>
      </c>
      <c r="F530">
        <v>59.493600000000001</v>
      </c>
      <c r="G530">
        <v>2.6732700000000002E-2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4.3678290000000004</v>
      </c>
      <c r="N530">
        <v>56886.6</v>
      </c>
      <c r="O530">
        <v>13024</v>
      </c>
      <c r="P530">
        <v>8241.1329999999998</v>
      </c>
      <c r="Q530">
        <v>8241.1329999999998</v>
      </c>
    </row>
    <row r="531" spans="1:17" ht="14.25">
      <c r="A531" t="s">
        <v>36</v>
      </c>
      <c r="B531" s="93">
        <v>40828</v>
      </c>
      <c r="C531">
        <v>2</v>
      </c>
      <c r="D531">
        <v>0.55408740000000001</v>
      </c>
      <c r="E531">
        <v>0.55408740000000001</v>
      </c>
      <c r="F531">
        <v>59.259599999999999</v>
      </c>
      <c r="G531">
        <v>2.6731999999999999E-2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4.3678290000000004</v>
      </c>
      <c r="N531">
        <v>56886.6</v>
      </c>
      <c r="O531">
        <v>13024</v>
      </c>
      <c r="P531">
        <v>7216.4340000000002</v>
      </c>
      <c r="Q531">
        <v>7216.4340000000002</v>
      </c>
    </row>
    <row r="532" spans="1:17" ht="14.25">
      <c r="A532" t="s">
        <v>36</v>
      </c>
      <c r="B532" s="93">
        <v>40828</v>
      </c>
      <c r="C532">
        <v>3</v>
      </c>
      <c r="D532">
        <v>0.51738779999999995</v>
      </c>
      <c r="E532">
        <v>0.51738779999999995</v>
      </c>
      <c r="F532">
        <v>59.591299999999997</v>
      </c>
      <c r="G532">
        <v>2.6728100000000001E-2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4.3678290000000004</v>
      </c>
      <c r="N532">
        <v>56886.6</v>
      </c>
      <c r="O532">
        <v>13024</v>
      </c>
      <c r="P532">
        <v>6738.4579999999996</v>
      </c>
      <c r="Q532">
        <v>6738.4579999999996</v>
      </c>
    </row>
    <row r="533" spans="1:17" ht="14.25">
      <c r="A533" t="s">
        <v>36</v>
      </c>
      <c r="B533" s="93">
        <v>40828</v>
      </c>
      <c r="C533">
        <v>4</v>
      </c>
      <c r="D533">
        <v>0.505158</v>
      </c>
      <c r="E533">
        <v>0.505158</v>
      </c>
      <c r="F533">
        <v>59.5398</v>
      </c>
      <c r="G533">
        <v>2.6727299999999999E-2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4.3678290000000004</v>
      </c>
      <c r="N533">
        <v>56886.6</v>
      </c>
      <c r="O533">
        <v>13024</v>
      </c>
      <c r="P533">
        <v>6579.1779999999999</v>
      </c>
      <c r="Q533">
        <v>6579.1779999999999</v>
      </c>
    </row>
    <row r="534" spans="1:17" ht="14.25">
      <c r="A534" t="s">
        <v>36</v>
      </c>
      <c r="B534" s="93">
        <v>40828</v>
      </c>
      <c r="C534">
        <v>5</v>
      </c>
      <c r="D534">
        <v>0.51059739999999998</v>
      </c>
      <c r="E534">
        <v>0.51059739999999998</v>
      </c>
      <c r="F534">
        <v>59.598999999999997</v>
      </c>
      <c r="G534">
        <v>2.6727999999999998E-2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4.3678290000000004</v>
      </c>
      <c r="N534">
        <v>56886.6</v>
      </c>
      <c r="O534">
        <v>13024</v>
      </c>
      <c r="P534">
        <v>6650.0209999999997</v>
      </c>
      <c r="Q534">
        <v>6650.0209999999997</v>
      </c>
    </row>
    <row r="535" spans="1:17" ht="14.25">
      <c r="A535" t="s">
        <v>36</v>
      </c>
      <c r="B535" s="93">
        <v>40828</v>
      </c>
      <c r="C535">
        <v>6</v>
      </c>
      <c r="D535">
        <v>0.54752829999999997</v>
      </c>
      <c r="E535">
        <v>0.54752829999999997</v>
      </c>
      <c r="F535">
        <v>57.989699999999999</v>
      </c>
      <c r="G535">
        <v>2.6727999999999998E-2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4.3678290000000004</v>
      </c>
      <c r="N535">
        <v>56886.6</v>
      </c>
      <c r="O535">
        <v>13024</v>
      </c>
      <c r="P535">
        <v>7131.009</v>
      </c>
      <c r="Q535">
        <v>7131.009</v>
      </c>
    </row>
    <row r="536" spans="1:17" ht="14.25">
      <c r="A536" t="s">
        <v>36</v>
      </c>
      <c r="B536" s="93">
        <v>40828</v>
      </c>
      <c r="C536">
        <v>7</v>
      </c>
      <c r="D536">
        <v>0.64090449999999999</v>
      </c>
      <c r="E536">
        <v>0.64090449999999999</v>
      </c>
      <c r="F536">
        <v>61.334200000000003</v>
      </c>
      <c r="G536">
        <v>2.6727999999999998E-2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4.3678290000000004</v>
      </c>
      <c r="N536">
        <v>56886.6</v>
      </c>
      <c r="O536">
        <v>13024</v>
      </c>
      <c r="P536">
        <v>8347.1409999999996</v>
      </c>
      <c r="Q536">
        <v>8347.1409999999996</v>
      </c>
    </row>
    <row r="537" spans="1:17" ht="14.25">
      <c r="A537" t="s">
        <v>36</v>
      </c>
      <c r="B537" s="93">
        <v>40828</v>
      </c>
      <c r="C537">
        <v>8</v>
      </c>
      <c r="D537">
        <v>0.70785560000000003</v>
      </c>
      <c r="E537">
        <v>0.70785560000000003</v>
      </c>
      <c r="F537">
        <v>66.727500000000006</v>
      </c>
      <c r="G537">
        <v>2.6728399999999999E-2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4.3678290000000004</v>
      </c>
      <c r="N537">
        <v>56886.6</v>
      </c>
      <c r="O537">
        <v>13024</v>
      </c>
      <c r="P537">
        <v>9219.11</v>
      </c>
      <c r="Q537">
        <v>9219.11</v>
      </c>
    </row>
    <row r="538" spans="1:17" ht="14.25">
      <c r="A538" t="s">
        <v>36</v>
      </c>
      <c r="B538" s="93">
        <v>40828</v>
      </c>
      <c r="C538">
        <v>9</v>
      </c>
      <c r="D538">
        <v>0.72521310000000005</v>
      </c>
      <c r="E538">
        <v>0.72521310000000005</v>
      </c>
      <c r="F538">
        <v>76.724900000000005</v>
      </c>
      <c r="G538">
        <v>2.6746900000000001E-2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4.3678290000000004</v>
      </c>
      <c r="N538">
        <v>56886.6</v>
      </c>
      <c r="O538">
        <v>13024</v>
      </c>
      <c r="P538">
        <v>9445.1740000000009</v>
      </c>
      <c r="Q538">
        <v>9445.1740000000009</v>
      </c>
    </row>
    <row r="539" spans="1:17" ht="14.25">
      <c r="A539" t="s">
        <v>36</v>
      </c>
      <c r="B539" s="93">
        <v>40828</v>
      </c>
      <c r="C539">
        <v>10</v>
      </c>
      <c r="D539">
        <v>0.66925080000000003</v>
      </c>
      <c r="E539">
        <v>0.66925080000000003</v>
      </c>
      <c r="F539">
        <v>84.884299999999996</v>
      </c>
      <c r="G539">
        <v>3.10923E-2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4.3678290000000004</v>
      </c>
      <c r="N539">
        <v>56886.6</v>
      </c>
      <c r="O539">
        <v>13024</v>
      </c>
      <c r="P539">
        <v>8716.3220000000001</v>
      </c>
      <c r="Q539">
        <v>8716.3220000000001</v>
      </c>
    </row>
    <row r="540" spans="1:17" ht="14.25">
      <c r="A540" t="s">
        <v>36</v>
      </c>
      <c r="B540" s="93">
        <v>40828</v>
      </c>
      <c r="C540">
        <v>11</v>
      </c>
      <c r="D540">
        <v>0.67966819999999994</v>
      </c>
      <c r="E540">
        <v>0.67966819999999994</v>
      </c>
      <c r="F540">
        <v>88.514099999999999</v>
      </c>
      <c r="G540">
        <v>3.1231200000000001E-2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4.3678290000000004</v>
      </c>
      <c r="N540">
        <v>56886.6</v>
      </c>
      <c r="O540">
        <v>13024</v>
      </c>
      <c r="P540">
        <v>8851.9979999999996</v>
      </c>
      <c r="Q540">
        <v>8851.9979999999996</v>
      </c>
    </row>
    <row r="541" spans="1:17" ht="14.25">
      <c r="A541" t="s">
        <v>36</v>
      </c>
      <c r="B541" s="93">
        <v>40828</v>
      </c>
      <c r="C541">
        <v>12</v>
      </c>
      <c r="D541">
        <v>0.81711730000000005</v>
      </c>
      <c r="E541">
        <v>0.81711730000000005</v>
      </c>
      <c r="F541">
        <v>92.637500000000003</v>
      </c>
      <c r="G541">
        <v>2.8869599999999999E-2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4.3678290000000004</v>
      </c>
      <c r="N541">
        <v>56886.6</v>
      </c>
      <c r="O541">
        <v>13024</v>
      </c>
      <c r="P541">
        <v>10642.14</v>
      </c>
      <c r="Q541">
        <v>10642.14</v>
      </c>
    </row>
    <row r="542" spans="1:17" ht="14.25">
      <c r="A542" t="s">
        <v>36</v>
      </c>
      <c r="B542" s="93">
        <v>40828</v>
      </c>
      <c r="C542">
        <v>13</v>
      </c>
      <c r="D542">
        <v>0.9247824</v>
      </c>
      <c r="E542">
        <v>0.9247824</v>
      </c>
      <c r="F542">
        <v>92.290499999999994</v>
      </c>
      <c r="G542">
        <v>2.8563700000000001E-2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4.3678290000000004</v>
      </c>
      <c r="N542">
        <v>56886.6</v>
      </c>
      <c r="O542">
        <v>13024</v>
      </c>
      <c r="P542">
        <v>12044.37</v>
      </c>
      <c r="Q542">
        <v>12044.37</v>
      </c>
    </row>
    <row r="543" spans="1:17" ht="14.25">
      <c r="A543" t="s">
        <v>36</v>
      </c>
      <c r="B543" s="93">
        <v>40828</v>
      </c>
      <c r="C543">
        <v>14</v>
      </c>
      <c r="D543">
        <v>1.1041049999999999</v>
      </c>
      <c r="E543">
        <v>0.83609290000000003</v>
      </c>
      <c r="F543">
        <v>93.321299999999994</v>
      </c>
      <c r="G543">
        <v>2.9301000000000001E-2</v>
      </c>
      <c r="H543">
        <v>0.23046159999999999</v>
      </c>
      <c r="I543">
        <v>0.25264690000000001</v>
      </c>
      <c r="J543">
        <v>0.26801229999999998</v>
      </c>
      <c r="K543">
        <v>0.28337780000000001</v>
      </c>
      <c r="L543">
        <v>0.30556309999999998</v>
      </c>
      <c r="M543">
        <v>4.3678290000000004</v>
      </c>
      <c r="N543">
        <v>56886.6</v>
      </c>
      <c r="O543">
        <v>13024</v>
      </c>
      <c r="P543">
        <v>14379.87</v>
      </c>
      <c r="Q543">
        <v>10889.27</v>
      </c>
    </row>
    <row r="544" spans="1:17" ht="14.25">
      <c r="A544" t="s">
        <v>36</v>
      </c>
      <c r="B544" s="93">
        <v>40828</v>
      </c>
      <c r="C544">
        <v>15</v>
      </c>
      <c r="D544">
        <v>1.24132</v>
      </c>
      <c r="E544">
        <v>0.82066320000000004</v>
      </c>
      <c r="F544">
        <v>94.696700000000007</v>
      </c>
      <c r="G544">
        <v>2.9507800000000001E-2</v>
      </c>
      <c r="H544">
        <v>0.38284099999999999</v>
      </c>
      <c r="I544">
        <v>0.40518280000000001</v>
      </c>
      <c r="J544">
        <v>0.42065669999999999</v>
      </c>
      <c r="K544">
        <v>0.43613059999999998</v>
      </c>
      <c r="L544">
        <v>0.45847250000000001</v>
      </c>
      <c r="M544">
        <v>4.3678290000000004</v>
      </c>
      <c r="N544">
        <v>56886.6</v>
      </c>
      <c r="O544">
        <v>13024</v>
      </c>
      <c r="P544">
        <v>16166.95</v>
      </c>
      <c r="Q544">
        <v>10688.32</v>
      </c>
    </row>
    <row r="545" spans="1:17" ht="14.25">
      <c r="A545" t="s">
        <v>36</v>
      </c>
      <c r="B545" s="93">
        <v>40828</v>
      </c>
      <c r="C545">
        <v>16</v>
      </c>
      <c r="D545">
        <v>1.5180830000000001</v>
      </c>
      <c r="E545">
        <v>0.87588069999999996</v>
      </c>
      <c r="F545">
        <v>94.254499999999993</v>
      </c>
      <c r="G545">
        <v>3.1694E-2</v>
      </c>
      <c r="H545">
        <v>0.60158500000000004</v>
      </c>
      <c r="I545">
        <v>0.62558199999999997</v>
      </c>
      <c r="J545">
        <v>0.64220239999999995</v>
      </c>
      <c r="K545">
        <v>0.65882269999999998</v>
      </c>
      <c r="L545">
        <v>0.68281979999999998</v>
      </c>
      <c r="M545">
        <v>4.3678290000000004</v>
      </c>
      <c r="N545">
        <v>56886.6</v>
      </c>
      <c r="O545">
        <v>13024</v>
      </c>
      <c r="P545">
        <v>19771.509999999998</v>
      </c>
      <c r="Q545">
        <v>11407.47</v>
      </c>
    </row>
    <row r="546" spans="1:17" ht="14.25">
      <c r="A546" t="s">
        <v>36</v>
      </c>
      <c r="B546" s="93">
        <v>40828</v>
      </c>
      <c r="C546">
        <v>17</v>
      </c>
      <c r="D546">
        <v>1.5516909999999999</v>
      </c>
      <c r="E546">
        <v>0.90670850000000003</v>
      </c>
      <c r="F546">
        <v>90.9255</v>
      </c>
      <c r="G546">
        <v>3.20468E-2</v>
      </c>
      <c r="H546">
        <v>0.60391329999999999</v>
      </c>
      <c r="I546">
        <v>0.6281776</v>
      </c>
      <c r="J546">
        <v>0.64498290000000003</v>
      </c>
      <c r="K546">
        <v>0.6617883</v>
      </c>
      <c r="L546">
        <v>0.68605260000000001</v>
      </c>
      <c r="M546">
        <v>4.3678290000000004</v>
      </c>
      <c r="N546">
        <v>56886.6</v>
      </c>
      <c r="O546">
        <v>13024</v>
      </c>
      <c r="P546">
        <v>20209.23</v>
      </c>
      <c r="Q546">
        <v>11808.97</v>
      </c>
    </row>
    <row r="547" spans="1:17" ht="14.25">
      <c r="A547" t="s">
        <v>36</v>
      </c>
      <c r="B547" s="93">
        <v>40828</v>
      </c>
      <c r="C547">
        <v>18</v>
      </c>
      <c r="D547">
        <v>1.2960149999999999</v>
      </c>
      <c r="E547">
        <v>1.2960149999999999</v>
      </c>
      <c r="F547">
        <v>87.454999999999998</v>
      </c>
      <c r="G547">
        <v>3.2636600000000002E-2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4.3678290000000004</v>
      </c>
      <c r="N547">
        <v>56886.6</v>
      </c>
      <c r="O547">
        <v>13024</v>
      </c>
      <c r="P547">
        <v>16879.3</v>
      </c>
      <c r="Q547">
        <v>16879.3</v>
      </c>
    </row>
    <row r="548" spans="1:17" ht="14.25">
      <c r="A548" t="s">
        <v>36</v>
      </c>
      <c r="B548" s="93">
        <v>40828</v>
      </c>
      <c r="C548">
        <v>19</v>
      </c>
      <c r="D548">
        <v>1.5765899999999999</v>
      </c>
      <c r="E548">
        <v>1.5765899999999999</v>
      </c>
      <c r="F548">
        <v>80.694100000000006</v>
      </c>
      <c r="G548">
        <v>3.3106200000000002E-2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4.3678290000000004</v>
      </c>
      <c r="N548">
        <v>56886.6</v>
      </c>
      <c r="O548">
        <v>13024</v>
      </c>
      <c r="P548">
        <v>20533.509999999998</v>
      </c>
      <c r="Q548">
        <v>20533.509999999998</v>
      </c>
    </row>
    <row r="549" spans="1:17" ht="14.25">
      <c r="A549" t="s">
        <v>36</v>
      </c>
      <c r="B549" s="93">
        <v>40828</v>
      </c>
      <c r="C549">
        <v>20</v>
      </c>
      <c r="D549">
        <v>1.642234</v>
      </c>
      <c r="E549">
        <v>1.642234</v>
      </c>
      <c r="F549">
        <v>76.629800000000003</v>
      </c>
      <c r="G549">
        <v>3.10549E-2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4.3678290000000004</v>
      </c>
      <c r="N549">
        <v>56886.6</v>
      </c>
      <c r="O549">
        <v>13024</v>
      </c>
      <c r="P549">
        <v>21388.46</v>
      </c>
      <c r="Q549">
        <v>21388.46</v>
      </c>
    </row>
    <row r="550" spans="1:17" ht="14.25">
      <c r="A550" t="s">
        <v>36</v>
      </c>
      <c r="B550" s="93">
        <v>40828</v>
      </c>
      <c r="C550">
        <v>21</v>
      </c>
      <c r="D550">
        <v>1.5470470000000001</v>
      </c>
      <c r="E550">
        <v>1.5470470000000001</v>
      </c>
      <c r="F550">
        <v>70.493600000000001</v>
      </c>
      <c r="G550">
        <v>3.19276E-2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4.3678290000000004</v>
      </c>
      <c r="N550">
        <v>56886.6</v>
      </c>
      <c r="O550">
        <v>13024</v>
      </c>
      <c r="P550">
        <v>20148.740000000002</v>
      </c>
      <c r="Q550">
        <v>20148.740000000002</v>
      </c>
    </row>
    <row r="551" spans="1:17" ht="14.25">
      <c r="A551" t="s">
        <v>36</v>
      </c>
      <c r="B551" s="93">
        <v>40828</v>
      </c>
      <c r="C551">
        <v>22</v>
      </c>
      <c r="D551">
        <v>1.4386270000000001</v>
      </c>
      <c r="E551">
        <v>1.4386270000000001</v>
      </c>
      <c r="F551">
        <v>70.218500000000006</v>
      </c>
      <c r="G551">
        <v>3.7000600000000002E-2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4.3678290000000004</v>
      </c>
      <c r="N551">
        <v>56886.6</v>
      </c>
      <c r="O551">
        <v>13024</v>
      </c>
      <c r="P551">
        <v>18736.68</v>
      </c>
      <c r="Q551">
        <v>18736.68</v>
      </c>
    </row>
    <row r="552" spans="1:17" ht="14.25">
      <c r="A552" t="s">
        <v>36</v>
      </c>
      <c r="B552" s="93">
        <v>40828</v>
      </c>
      <c r="C552">
        <v>23</v>
      </c>
      <c r="D552">
        <v>1.1422159999999999</v>
      </c>
      <c r="E552">
        <v>1.1422159999999999</v>
      </c>
      <c r="F552">
        <v>68.290499999999994</v>
      </c>
      <c r="G552">
        <v>3.5789799999999997E-2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4.3678290000000004</v>
      </c>
      <c r="N552">
        <v>56886.6</v>
      </c>
      <c r="O552">
        <v>13024</v>
      </c>
      <c r="P552">
        <v>14876.22</v>
      </c>
      <c r="Q552">
        <v>14876.22</v>
      </c>
    </row>
    <row r="553" spans="1:17" ht="14.25">
      <c r="A553" t="s">
        <v>36</v>
      </c>
      <c r="B553" s="93">
        <v>40828</v>
      </c>
      <c r="C553">
        <v>24</v>
      </c>
      <c r="D553">
        <v>1.0216419999999999</v>
      </c>
      <c r="E553">
        <v>1.0216419999999999</v>
      </c>
      <c r="F553">
        <v>67.002600000000001</v>
      </c>
      <c r="G553">
        <v>2.8369499999999999E-2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4.3678290000000004</v>
      </c>
      <c r="N553">
        <v>56886.6</v>
      </c>
      <c r="O553">
        <v>13024</v>
      </c>
      <c r="P553">
        <v>13305.86</v>
      </c>
      <c r="Q553">
        <v>13305.86</v>
      </c>
    </row>
    <row r="554" spans="1:17" ht="14.25">
      <c r="A554" t="s">
        <v>36</v>
      </c>
      <c r="B554" s="93">
        <v>40829</v>
      </c>
      <c r="C554">
        <v>1</v>
      </c>
      <c r="D554">
        <v>0.83723499999999995</v>
      </c>
      <c r="E554">
        <v>0.83723499999999995</v>
      </c>
      <c r="F554">
        <v>65.600499999999997</v>
      </c>
      <c r="G554">
        <v>2.8331499999999999E-2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4.3678290000000004</v>
      </c>
      <c r="N554">
        <v>56886.6</v>
      </c>
      <c r="O554">
        <v>13024</v>
      </c>
      <c r="P554">
        <v>10904.15</v>
      </c>
      <c r="Q554">
        <v>10904.15</v>
      </c>
    </row>
    <row r="555" spans="1:17" ht="14.25">
      <c r="A555" t="s">
        <v>36</v>
      </c>
      <c r="B555" s="93">
        <v>40829</v>
      </c>
      <c r="C555">
        <v>2</v>
      </c>
      <c r="D555">
        <v>0.72244209999999998</v>
      </c>
      <c r="E555">
        <v>0.72244209999999998</v>
      </c>
      <c r="F555">
        <v>67.412400000000005</v>
      </c>
      <c r="G555">
        <v>2.8238599999999999E-2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4.3678290000000004</v>
      </c>
      <c r="N555">
        <v>56886.6</v>
      </c>
      <c r="O555">
        <v>13024</v>
      </c>
      <c r="P555">
        <v>9409.0849999999991</v>
      </c>
      <c r="Q555">
        <v>9409.0849999999991</v>
      </c>
    </row>
    <row r="556" spans="1:17" ht="14.25">
      <c r="A556" t="s">
        <v>36</v>
      </c>
      <c r="B556" s="93">
        <v>40829</v>
      </c>
      <c r="C556">
        <v>3</v>
      </c>
      <c r="D556">
        <v>0.66780810000000002</v>
      </c>
      <c r="E556">
        <v>0.66780810000000002</v>
      </c>
      <c r="F556">
        <v>66.819599999999994</v>
      </c>
      <c r="G556">
        <v>2.7948600000000001E-2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4.3678290000000004</v>
      </c>
      <c r="N556">
        <v>56886.6</v>
      </c>
      <c r="O556">
        <v>13024</v>
      </c>
      <c r="P556">
        <v>8697.5310000000009</v>
      </c>
      <c r="Q556">
        <v>8697.5310000000009</v>
      </c>
    </row>
    <row r="557" spans="1:17" ht="14.25">
      <c r="A557" t="s">
        <v>36</v>
      </c>
      <c r="B557" s="93">
        <v>40829</v>
      </c>
      <c r="C557">
        <v>4</v>
      </c>
      <c r="D557">
        <v>0.63554889999999997</v>
      </c>
      <c r="E557">
        <v>0.63554889999999997</v>
      </c>
      <c r="F557">
        <v>66.2423</v>
      </c>
      <c r="G557">
        <v>2.7875400000000002E-2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4.3678290000000004</v>
      </c>
      <c r="N557">
        <v>56886.6</v>
      </c>
      <c r="O557">
        <v>13024</v>
      </c>
      <c r="P557">
        <v>8277.3889999999992</v>
      </c>
      <c r="Q557">
        <v>8277.3889999999992</v>
      </c>
    </row>
    <row r="558" spans="1:17" ht="14.25">
      <c r="A558" t="s">
        <v>36</v>
      </c>
      <c r="B558" s="93">
        <v>40829</v>
      </c>
      <c r="C558">
        <v>5</v>
      </c>
      <c r="D558">
        <v>0.62549319999999997</v>
      </c>
      <c r="E558">
        <v>0.62549319999999997</v>
      </c>
      <c r="F558">
        <v>63.311900000000001</v>
      </c>
      <c r="G558">
        <v>2.7887499999999999E-2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4.3678290000000004</v>
      </c>
      <c r="N558">
        <v>56886.6</v>
      </c>
      <c r="O558">
        <v>13024</v>
      </c>
      <c r="P558">
        <v>8146.4229999999998</v>
      </c>
      <c r="Q558">
        <v>8146.4229999999998</v>
      </c>
    </row>
    <row r="559" spans="1:17" ht="14.25">
      <c r="A559" t="s">
        <v>36</v>
      </c>
      <c r="B559" s="93">
        <v>40829</v>
      </c>
      <c r="C559">
        <v>6</v>
      </c>
      <c r="D559">
        <v>0.63778650000000003</v>
      </c>
      <c r="E559">
        <v>0.63778650000000003</v>
      </c>
      <c r="F559">
        <v>63.556699999999999</v>
      </c>
      <c r="G559">
        <v>2.7881800000000002E-2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4.3678290000000004</v>
      </c>
      <c r="N559">
        <v>56886.6</v>
      </c>
      <c r="O559">
        <v>13024</v>
      </c>
      <c r="P559">
        <v>8306.5310000000009</v>
      </c>
      <c r="Q559">
        <v>8306.5310000000009</v>
      </c>
    </row>
    <row r="560" spans="1:17" ht="14.25">
      <c r="A560" t="s">
        <v>36</v>
      </c>
      <c r="B560" s="93">
        <v>40829</v>
      </c>
      <c r="C560">
        <v>7</v>
      </c>
      <c r="D560">
        <v>0.71559569999999995</v>
      </c>
      <c r="E560">
        <v>0.71559569999999995</v>
      </c>
      <c r="F560">
        <v>64.244799999999998</v>
      </c>
      <c r="G560">
        <v>2.78861E-2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4.3678290000000004</v>
      </c>
      <c r="N560">
        <v>56886.6</v>
      </c>
      <c r="O560">
        <v>13024</v>
      </c>
      <c r="P560">
        <v>9319.9169999999995</v>
      </c>
      <c r="Q560">
        <v>9319.9169999999995</v>
      </c>
    </row>
    <row r="561" spans="1:17" ht="14.25">
      <c r="A561" t="s">
        <v>36</v>
      </c>
      <c r="B561" s="93">
        <v>40829</v>
      </c>
      <c r="C561">
        <v>8</v>
      </c>
      <c r="D561">
        <v>0.77080859999999995</v>
      </c>
      <c r="E561">
        <v>0.77080859999999995</v>
      </c>
      <c r="F561">
        <v>72.082499999999996</v>
      </c>
      <c r="G561">
        <v>2.79043E-2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4.3678290000000004</v>
      </c>
      <c r="N561">
        <v>56886.6</v>
      </c>
      <c r="O561">
        <v>13024</v>
      </c>
      <c r="P561">
        <v>10039.01</v>
      </c>
      <c r="Q561">
        <v>10039.01</v>
      </c>
    </row>
    <row r="562" spans="1:17" ht="14.25">
      <c r="A562" t="s">
        <v>36</v>
      </c>
      <c r="B562" s="93">
        <v>40829</v>
      </c>
      <c r="C562">
        <v>9</v>
      </c>
      <c r="D562">
        <v>0.74283109999999997</v>
      </c>
      <c r="E562">
        <v>0.74283109999999997</v>
      </c>
      <c r="F562">
        <v>81.719099999999997</v>
      </c>
      <c r="G562">
        <v>3.1935400000000003E-2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4.3678290000000004</v>
      </c>
      <c r="N562">
        <v>56886.6</v>
      </c>
      <c r="O562">
        <v>13024</v>
      </c>
      <c r="P562">
        <v>9674.6309999999994</v>
      </c>
      <c r="Q562">
        <v>9674.6309999999994</v>
      </c>
    </row>
    <row r="563" spans="1:17" ht="14.25">
      <c r="A563" t="s">
        <v>36</v>
      </c>
      <c r="B563" s="93">
        <v>40829</v>
      </c>
      <c r="C563">
        <v>10</v>
      </c>
      <c r="D563">
        <v>0.77388570000000001</v>
      </c>
      <c r="E563">
        <v>0.77388570000000001</v>
      </c>
      <c r="F563">
        <v>89.731999999999999</v>
      </c>
      <c r="G563">
        <v>3.4151399999999998E-2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4.3678290000000004</v>
      </c>
      <c r="N563">
        <v>56886.6</v>
      </c>
      <c r="O563">
        <v>13024</v>
      </c>
      <c r="P563">
        <v>10079.09</v>
      </c>
      <c r="Q563">
        <v>10079.09</v>
      </c>
    </row>
    <row r="564" spans="1:17" ht="14.25">
      <c r="A564" t="s">
        <v>36</v>
      </c>
      <c r="B564" s="93">
        <v>40829</v>
      </c>
      <c r="C564">
        <v>11</v>
      </c>
      <c r="D564">
        <v>0.83981830000000002</v>
      </c>
      <c r="E564">
        <v>0.83981830000000002</v>
      </c>
      <c r="F564">
        <v>92.450999999999993</v>
      </c>
      <c r="G564">
        <v>3.1348300000000003E-2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4.3678290000000004</v>
      </c>
      <c r="N564">
        <v>56886.6</v>
      </c>
      <c r="O564">
        <v>13024</v>
      </c>
      <c r="P564">
        <v>10937.79</v>
      </c>
      <c r="Q564">
        <v>10937.79</v>
      </c>
    </row>
    <row r="565" spans="1:17" ht="14.25">
      <c r="A565" t="s">
        <v>36</v>
      </c>
      <c r="B565" s="93">
        <v>40829</v>
      </c>
      <c r="C565">
        <v>12</v>
      </c>
      <c r="D565">
        <v>1.0821480000000001</v>
      </c>
      <c r="E565">
        <v>1.0821480000000001</v>
      </c>
      <c r="F565">
        <v>94.597899999999996</v>
      </c>
      <c r="G565">
        <v>3.0186600000000001E-2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4.3678290000000004</v>
      </c>
      <c r="N565">
        <v>56886.6</v>
      </c>
      <c r="O565">
        <v>13024</v>
      </c>
      <c r="P565">
        <v>14093.89</v>
      </c>
      <c r="Q565">
        <v>14093.89</v>
      </c>
    </row>
    <row r="566" spans="1:17" ht="14.25">
      <c r="A566" t="s">
        <v>36</v>
      </c>
      <c r="B566" s="93">
        <v>40829</v>
      </c>
      <c r="C566">
        <v>13</v>
      </c>
      <c r="D566">
        <v>1.2943169999999999</v>
      </c>
      <c r="E566">
        <v>1.2943169999999999</v>
      </c>
      <c r="F566">
        <v>91.974199999999996</v>
      </c>
      <c r="G566">
        <v>2.98578E-2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4.3678290000000004</v>
      </c>
      <c r="N566">
        <v>56886.6</v>
      </c>
      <c r="O566">
        <v>13024</v>
      </c>
      <c r="P566">
        <v>16857.189999999999</v>
      </c>
      <c r="Q566">
        <v>16857.189999999999</v>
      </c>
    </row>
    <row r="567" spans="1:17" ht="14.25">
      <c r="A567" t="s">
        <v>36</v>
      </c>
      <c r="B567" s="93">
        <v>40829</v>
      </c>
      <c r="C567">
        <v>14</v>
      </c>
      <c r="D567">
        <v>1.578535</v>
      </c>
      <c r="E567">
        <v>1.0741480000000001</v>
      </c>
      <c r="F567">
        <v>91.569599999999994</v>
      </c>
      <c r="G567">
        <v>3.2051799999999998E-2</v>
      </c>
      <c r="H567">
        <v>0.46331149999999999</v>
      </c>
      <c r="I567">
        <v>0.4875796</v>
      </c>
      <c r="J567">
        <v>0.50438760000000005</v>
      </c>
      <c r="K567">
        <v>0.52119559999999998</v>
      </c>
      <c r="L567">
        <v>0.5454637</v>
      </c>
      <c r="M567">
        <v>4.3678290000000004</v>
      </c>
      <c r="N567">
        <v>56886.6</v>
      </c>
      <c r="O567">
        <v>13024</v>
      </c>
      <c r="P567">
        <v>20558.84</v>
      </c>
      <c r="Q567">
        <v>13989.7</v>
      </c>
    </row>
    <row r="568" spans="1:17" ht="14.25">
      <c r="A568" t="s">
        <v>36</v>
      </c>
      <c r="B568" s="93">
        <v>40829</v>
      </c>
      <c r="C568">
        <v>15</v>
      </c>
      <c r="D568">
        <v>1.692598</v>
      </c>
      <c r="E568">
        <v>1.0083200000000001</v>
      </c>
      <c r="F568">
        <v>90.582499999999996</v>
      </c>
      <c r="G568">
        <v>3.1860199999999998E-2</v>
      </c>
      <c r="H568">
        <v>0.64344780000000001</v>
      </c>
      <c r="I568">
        <v>0.66757080000000002</v>
      </c>
      <c r="J568">
        <v>0.68427819999999995</v>
      </c>
      <c r="K568">
        <v>0.70098570000000004</v>
      </c>
      <c r="L568">
        <v>0.72510870000000005</v>
      </c>
      <c r="M568">
        <v>4.3678290000000004</v>
      </c>
      <c r="N568">
        <v>56886.6</v>
      </c>
      <c r="O568">
        <v>13024</v>
      </c>
      <c r="P568">
        <v>22044.400000000001</v>
      </c>
      <c r="Q568">
        <v>13132.36</v>
      </c>
    </row>
    <row r="569" spans="1:17" ht="14.25">
      <c r="A569" t="s">
        <v>36</v>
      </c>
      <c r="B569" s="93">
        <v>40829</v>
      </c>
      <c r="C569">
        <v>16</v>
      </c>
      <c r="D569">
        <v>1.8852450000000001</v>
      </c>
      <c r="E569">
        <v>0.97430559999999999</v>
      </c>
      <c r="F569">
        <v>88.860799999999998</v>
      </c>
      <c r="G569">
        <v>3.4695499999999997E-2</v>
      </c>
      <c r="H569">
        <v>0.86647560000000001</v>
      </c>
      <c r="I569">
        <v>0.89274529999999996</v>
      </c>
      <c r="J569">
        <v>0.91093959999999996</v>
      </c>
      <c r="K569">
        <v>0.92913400000000002</v>
      </c>
      <c r="L569">
        <v>0.95540369999999997</v>
      </c>
      <c r="M569">
        <v>4.3678290000000004</v>
      </c>
      <c r="N569">
        <v>56886.6</v>
      </c>
      <c r="O569">
        <v>13024</v>
      </c>
      <c r="P569">
        <v>24553.43</v>
      </c>
      <c r="Q569">
        <v>12689.36</v>
      </c>
    </row>
    <row r="570" spans="1:17" ht="14.25">
      <c r="A570" t="s">
        <v>36</v>
      </c>
      <c r="B570" s="93">
        <v>40829</v>
      </c>
      <c r="C570">
        <v>17</v>
      </c>
      <c r="D570">
        <v>1.8080309999999999</v>
      </c>
      <c r="E570">
        <v>0.99554620000000005</v>
      </c>
      <c r="F570">
        <v>84.600499999999997</v>
      </c>
      <c r="G570">
        <v>3.38993E-2</v>
      </c>
      <c r="H570">
        <v>0.76904150000000004</v>
      </c>
      <c r="I570">
        <v>0.79470839999999998</v>
      </c>
      <c r="J570">
        <v>0.81248520000000002</v>
      </c>
      <c r="K570">
        <v>0.83026200000000006</v>
      </c>
      <c r="L570">
        <v>0.85592889999999999</v>
      </c>
      <c r="M570">
        <v>4.3678290000000004</v>
      </c>
      <c r="N570">
        <v>56886.6</v>
      </c>
      <c r="O570">
        <v>13024</v>
      </c>
      <c r="P570">
        <v>23547.8</v>
      </c>
      <c r="Q570">
        <v>12965.99</v>
      </c>
    </row>
    <row r="571" spans="1:17" ht="14.25">
      <c r="A571" t="s">
        <v>36</v>
      </c>
      <c r="B571" s="93">
        <v>40829</v>
      </c>
      <c r="C571">
        <v>18</v>
      </c>
      <c r="D571">
        <v>1.3796390000000001</v>
      </c>
      <c r="E571">
        <v>1.3796390000000001</v>
      </c>
      <c r="F571">
        <v>79.175299999999993</v>
      </c>
      <c r="G571">
        <v>3.3368599999999998E-2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4.3678290000000004</v>
      </c>
      <c r="N571">
        <v>56886.6</v>
      </c>
      <c r="O571">
        <v>13024</v>
      </c>
      <c r="P571">
        <v>17968.41</v>
      </c>
      <c r="Q571">
        <v>17968.41</v>
      </c>
    </row>
    <row r="572" spans="1:17" ht="14.25">
      <c r="A572" t="s">
        <v>36</v>
      </c>
      <c r="B572" s="93">
        <v>40829</v>
      </c>
      <c r="C572">
        <v>19</v>
      </c>
      <c r="D572">
        <v>1.5394369999999999</v>
      </c>
      <c r="E572">
        <v>1.5394369999999999</v>
      </c>
      <c r="F572">
        <v>72.340199999999996</v>
      </c>
      <c r="G572">
        <v>3.2921100000000002E-2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4.3678290000000004</v>
      </c>
      <c r="N572">
        <v>56886.6</v>
      </c>
      <c r="O572">
        <v>13024</v>
      </c>
      <c r="P572">
        <v>20049.63</v>
      </c>
      <c r="Q572">
        <v>20049.63</v>
      </c>
    </row>
    <row r="573" spans="1:17" ht="14.25">
      <c r="A573" t="s">
        <v>36</v>
      </c>
      <c r="B573" s="93">
        <v>40829</v>
      </c>
      <c r="C573">
        <v>20</v>
      </c>
      <c r="D573">
        <v>1.5922400000000001</v>
      </c>
      <c r="E573">
        <v>1.5922400000000001</v>
      </c>
      <c r="F573">
        <v>69.7423</v>
      </c>
      <c r="G573">
        <v>3.0363000000000001E-2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4.3678290000000004</v>
      </c>
      <c r="N573">
        <v>56886.6</v>
      </c>
      <c r="O573">
        <v>13024</v>
      </c>
      <c r="P573">
        <v>20737.330000000002</v>
      </c>
      <c r="Q573">
        <v>20737.330000000002</v>
      </c>
    </row>
    <row r="574" spans="1:17" ht="14.25">
      <c r="A574" t="s">
        <v>36</v>
      </c>
      <c r="B574" s="93">
        <v>40829</v>
      </c>
      <c r="C574">
        <v>21</v>
      </c>
      <c r="D574">
        <v>1.477643</v>
      </c>
      <c r="E574">
        <v>1.477643</v>
      </c>
      <c r="F574">
        <v>66.760300000000001</v>
      </c>
      <c r="G574">
        <v>3.1403300000000002E-2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4.3678290000000004</v>
      </c>
      <c r="N574">
        <v>56886.6</v>
      </c>
      <c r="O574">
        <v>13024</v>
      </c>
      <c r="P574">
        <v>19244.82</v>
      </c>
      <c r="Q574">
        <v>19244.82</v>
      </c>
    </row>
    <row r="575" spans="1:17" ht="14.25">
      <c r="A575" t="s">
        <v>36</v>
      </c>
      <c r="B575" s="93">
        <v>40829</v>
      </c>
      <c r="C575">
        <v>22</v>
      </c>
      <c r="D575">
        <v>1.4109689999999999</v>
      </c>
      <c r="E575">
        <v>1.4109689999999999</v>
      </c>
      <c r="F575">
        <v>65.425299999999993</v>
      </c>
      <c r="G575">
        <v>2.95471E-2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4.3678290000000004</v>
      </c>
      <c r="N575">
        <v>56886.6</v>
      </c>
      <c r="O575">
        <v>13024</v>
      </c>
      <c r="P575">
        <v>18376.46</v>
      </c>
      <c r="Q575">
        <v>18376.46</v>
      </c>
    </row>
    <row r="576" spans="1:17" ht="14.25">
      <c r="A576" t="s">
        <v>36</v>
      </c>
      <c r="B576" s="93">
        <v>40829</v>
      </c>
      <c r="C576">
        <v>23</v>
      </c>
      <c r="D576">
        <v>1.2282709999999999</v>
      </c>
      <c r="E576">
        <v>1.2282709999999999</v>
      </c>
      <c r="F576">
        <v>63.981999999999999</v>
      </c>
      <c r="G576">
        <v>2.8396999999999999E-2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4.3678290000000004</v>
      </c>
      <c r="N576">
        <v>56886.6</v>
      </c>
      <c r="O576">
        <v>13024</v>
      </c>
      <c r="P576">
        <v>15997</v>
      </c>
      <c r="Q576">
        <v>15997</v>
      </c>
    </row>
    <row r="577" spans="1:17" ht="14.25">
      <c r="A577" t="s">
        <v>36</v>
      </c>
      <c r="B577" s="93">
        <v>40829</v>
      </c>
      <c r="C577">
        <v>24</v>
      </c>
      <c r="D577">
        <v>0.98046800000000001</v>
      </c>
      <c r="E577">
        <v>0.98046800000000001</v>
      </c>
      <c r="F577">
        <v>61.636600000000001</v>
      </c>
      <c r="G577">
        <v>2.7880200000000001E-2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4.3678290000000004</v>
      </c>
      <c r="N577">
        <v>56886.6</v>
      </c>
      <c r="O577">
        <v>13024</v>
      </c>
      <c r="P577">
        <v>12769.61</v>
      </c>
      <c r="Q577">
        <v>12769.61</v>
      </c>
    </row>
    <row r="578" spans="1:17" ht="14.25">
      <c r="A578" t="s">
        <v>36</v>
      </c>
      <c r="B578" t="s">
        <v>46</v>
      </c>
      <c r="C578">
        <v>1</v>
      </c>
      <c r="D578">
        <v>0.74315819999999999</v>
      </c>
      <c r="E578">
        <v>0.74315819999999999</v>
      </c>
      <c r="F578">
        <v>66.388999999999996</v>
      </c>
      <c r="G578">
        <v>2.91866E-2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4.3678290000000004</v>
      </c>
      <c r="N578">
        <v>56886.6</v>
      </c>
      <c r="O578">
        <v>13024</v>
      </c>
      <c r="P578">
        <v>9678.8919999999998</v>
      </c>
      <c r="Q578">
        <v>9678.8919999999998</v>
      </c>
    </row>
    <row r="579" spans="1:17" ht="14.25">
      <c r="A579" t="s">
        <v>36</v>
      </c>
      <c r="B579" t="s">
        <v>46</v>
      </c>
      <c r="C579">
        <v>2</v>
      </c>
      <c r="D579">
        <v>0.67271389999999998</v>
      </c>
      <c r="E579">
        <v>0.67271389999999998</v>
      </c>
      <c r="F579">
        <v>66.337299999999999</v>
      </c>
      <c r="G579">
        <v>2.9182E-2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4.3678290000000004</v>
      </c>
      <c r="N579">
        <v>56886.6</v>
      </c>
      <c r="O579">
        <v>13024</v>
      </c>
      <c r="P579">
        <v>8761.4259999999995</v>
      </c>
      <c r="Q579">
        <v>8761.4259999999995</v>
      </c>
    </row>
    <row r="580" spans="1:17" ht="14.25">
      <c r="A580" t="s">
        <v>36</v>
      </c>
      <c r="B580" t="s">
        <v>46</v>
      </c>
      <c r="C580">
        <v>3</v>
      </c>
      <c r="D580">
        <v>0.65437869999999998</v>
      </c>
      <c r="E580">
        <v>0.65437869999999998</v>
      </c>
      <c r="F580">
        <v>66.170599999999993</v>
      </c>
      <c r="G580">
        <v>2.8502300000000001E-2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4.3678290000000004</v>
      </c>
      <c r="N580">
        <v>56886.6</v>
      </c>
      <c r="O580">
        <v>13024</v>
      </c>
      <c r="P580">
        <v>8522.6280000000006</v>
      </c>
      <c r="Q580">
        <v>8522.6280000000006</v>
      </c>
    </row>
    <row r="581" spans="1:17" ht="14.25">
      <c r="A581" t="s">
        <v>36</v>
      </c>
      <c r="B581" t="s">
        <v>46</v>
      </c>
      <c r="C581">
        <v>4</v>
      </c>
      <c r="D581">
        <v>0.62302270000000004</v>
      </c>
      <c r="E581">
        <v>0.62302270000000004</v>
      </c>
      <c r="F581">
        <v>65.424300000000002</v>
      </c>
      <c r="G581">
        <v>2.8204300000000002E-2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4.3678290000000004</v>
      </c>
      <c r="N581">
        <v>56886.6</v>
      </c>
      <c r="O581">
        <v>13024</v>
      </c>
      <c r="P581">
        <v>8114.2479999999996</v>
      </c>
      <c r="Q581">
        <v>8114.2479999999996</v>
      </c>
    </row>
    <row r="582" spans="1:17" ht="14.25">
      <c r="A582" t="s">
        <v>36</v>
      </c>
      <c r="B582" t="s">
        <v>46</v>
      </c>
      <c r="C582">
        <v>5</v>
      </c>
      <c r="D582">
        <v>0.61093339999999996</v>
      </c>
      <c r="E582">
        <v>0.61093339999999996</v>
      </c>
      <c r="F582">
        <v>64.718800000000002</v>
      </c>
      <c r="G582">
        <v>2.8205600000000001E-2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4.3678290000000004</v>
      </c>
      <c r="N582">
        <v>56886.6</v>
      </c>
      <c r="O582">
        <v>13024</v>
      </c>
      <c r="P582">
        <v>7956.7960000000003</v>
      </c>
      <c r="Q582">
        <v>7956.7960000000003</v>
      </c>
    </row>
    <row r="583" spans="1:17" ht="14.25">
      <c r="A583" t="s">
        <v>36</v>
      </c>
      <c r="B583" t="s">
        <v>46</v>
      </c>
      <c r="C583">
        <v>6</v>
      </c>
      <c r="D583">
        <v>0.62888880000000003</v>
      </c>
      <c r="E583">
        <v>0.62888880000000003</v>
      </c>
      <c r="F583">
        <v>64.156800000000004</v>
      </c>
      <c r="G583">
        <v>2.8204699999999999E-2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4.3678290000000004</v>
      </c>
      <c r="N583">
        <v>56886.6</v>
      </c>
      <c r="O583">
        <v>13024</v>
      </c>
      <c r="P583">
        <v>8190.6469999999999</v>
      </c>
      <c r="Q583">
        <v>8190.6469999999999</v>
      </c>
    </row>
    <row r="584" spans="1:17" ht="14.25">
      <c r="A584" t="s">
        <v>36</v>
      </c>
      <c r="B584" t="s">
        <v>46</v>
      </c>
      <c r="C584">
        <v>7</v>
      </c>
      <c r="D584">
        <v>0.70755610000000002</v>
      </c>
      <c r="E584">
        <v>0.70755610000000002</v>
      </c>
      <c r="F584">
        <v>66.092699999999994</v>
      </c>
      <c r="G584">
        <v>2.8199100000000001E-2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4.3678290000000004</v>
      </c>
      <c r="N584">
        <v>56886.6</v>
      </c>
      <c r="O584">
        <v>13024</v>
      </c>
      <c r="P584">
        <v>9215.2099999999991</v>
      </c>
      <c r="Q584">
        <v>9215.2099999999991</v>
      </c>
    </row>
    <row r="585" spans="1:17" ht="14.25">
      <c r="A585" t="s">
        <v>36</v>
      </c>
      <c r="B585" t="s">
        <v>46</v>
      </c>
      <c r="C585">
        <v>8</v>
      </c>
      <c r="D585">
        <v>0.76598200000000005</v>
      </c>
      <c r="E585">
        <v>0.76598200000000005</v>
      </c>
      <c r="F585">
        <v>71.961100000000002</v>
      </c>
      <c r="G585">
        <v>2.8179800000000001E-2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4.3678290000000004</v>
      </c>
      <c r="N585">
        <v>56886.6</v>
      </c>
      <c r="O585">
        <v>13024</v>
      </c>
      <c r="P585">
        <v>9976.1489999999994</v>
      </c>
      <c r="Q585">
        <v>9976.1489999999994</v>
      </c>
    </row>
    <row r="586" spans="1:17" ht="14.25">
      <c r="A586" t="s">
        <v>36</v>
      </c>
      <c r="B586" t="s">
        <v>46</v>
      </c>
      <c r="C586">
        <v>9</v>
      </c>
      <c r="D586">
        <v>0.80669579999999996</v>
      </c>
      <c r="E586">
        <v>0.80669579999999996</v>
      </c>
      <c r="F586">
        <v>78.969899999999996</v>
      </c>
      <c r="G586">
        <v>2.9970199999999999E-2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4.3678290000000004</v>
      </c>
      <c r="N586">
        <v>56886.6</v>
      </c>
      <c r="O586">
        <v>13024</v>
      </c>
      <c r="P586">
        <v>10506.41</v>
      </c>
      <c r="Q586">
        <v>10506.41</v>
      </c>
    </row>
    <row r="587" spans="1:17" ht="14.25">
      <c r="A587" t="s">
        <v>36</v>
      </c>
      <c r="B587" t="s">
        <v>46</v>
      </c>
      <c r="C587">
        <v>10</v>
      </c>
      <c r="D587">
        <v>0.87361250000000001</v>
      </c>
      <c r="E587">
        <v>0.87361250000000001</v>
      </c>
      <c r="F587">
        <v>84.105099999999993</v>
      </c>
      <c r="G587">
        <v>3.19213E-2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4.3678290000000004</v>
      </c>
      <c r="N587">
        <v>56886.6</v>
      </c>
      <c r="O587">
        <v>13024</v>
      </c>
      <c r="P587">
        <v>11377.93</v>
      </c>
      <c r="Q587">
        <v>11377.93</v>
      </c>
    </row>
    <row r="588" spans="1:17" ht="14.25">
      <c r="A588" t="s">
        <v>36</v>
      </c>
      <c r="B588" t="s">
        <v>46</v>
      </c>
      <c r="C588">
        <v>11</v>
      </c>
      <c r="D588">
        <v>0.92734899999999998</v>
      </c>
      <c r="E588">
        <v>0.92734899999999998</v>
      </c>
      <c r="F588">
        <v>87.023600000000002</v>
      </c>
      <c r="G588">
        <v>3.0767599999999999E-2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4.3678290000000004</v>
      </c>
      <c r="N588">
        <v>56886.6</v>
      </c>
      <c r="O588">
        <v>13024</v>
      </c>
      <c r="P588">
        <v>12077.79</v>
      </c>
      <c r="Q588">
        <v>12077.79</v>
      </c>
    </row>
    <row r="589" spans="1:17" ht="14.25">
      <c r="A589" t="s">
        <v>36</v>
      </c>
      <c r="B589" t="s">
        <v>46</v>
      </c>
      <c r="C589">
        <v>12</v>
      </c>
      <c r="D589">
        <v>1.0589120000000001</v>
      </c>
      <c r="E589">
        <v>1.0589120000000001</v>
      </c>
      <c r="F589">
        <v>89.219499999999996</v>
      </c>
      <c r="G589">
        <v>2.96627E-2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4.3678290000000004</v>
      </c>
      <c r="N589">
        <v>56886.6</v>
      </c>
      <c r="O589">
        <v>13024</v>
      </c>
      <c r="P589">
        <v>13791.26</v>
      </c>
      <c r="Q589">
        <v>13791.26</v>
      </c>
    </row>
    <row r="590" spans="1:17" ht="14.25">
      <c r="A590" t="s">
        <v>36</v>
      </c>
      <c r="B590" t="s">
        <v>46</v>
      </c>
      <c r="C590">
        <v>13</v>
      </c>
      <c r="D590">
        <v>1.2241329999999999</v>
      </c>
      <c r="E590">
        <v>1.2241329999999999</v>
      </c>
      <c r="F590">
        <v>89.4572</v>
      </c>
      <c r="G590">
        <v>2.9420200000000001E-2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4.3678290000000004</v>
      </c>
      <c r="N590">
        <v>56886.6</v>
      </c>
      <c r="O590">
        <v>13024</v>
      </c>
      <c r="P590">
        <v>15943.11</v>
      </c>
      <c r="Q590">
        <v>15943.11</v>
      </c>
    </row>
    <row r="591" spans="1:17" ht="14.25">
      <c r="A591" t="s">
        <v>36</v>
      </c>
      <c r="B591" t="s">
        <v>46</v>
      </c>
      <c r="C591">
        <v>14</v>
      </c>
      <c r="D591">
        <v>1.524659</v>
      </c>
      <c r="E591">
        <v>1.0527150000000001</v>
      </c>
      <c r="F591">
        <v>92.685599999999994</v>
      </c>
      <c r="G591">
        <v>3.20738E-2</v>
      </c>
      <c r="H591">
        <v>0.43084</v>
      </c>
      <c r="I591">
        <v>0.45512469999999999</v>
      </c>
      <c r="J591">
        <v>0.47194419999999998</v>
      </c>
      <c r="K591">
        <v>0.48876370000000002</v>
      </c>
      <c r="L591">
        <v>0.51304850000000002</v>
      </c>
      <c r="M591">
        <v>4.3678290000000004</v>
      </c>
      <c r="N591">
        <v>56886.6</v>
      </c>
      <c r="O591">
        <v>13024</v>
      </c>
      <c r="P591">
        <v>19857.16</v>
      </c>
      <c r="Q591">
        <v>13710.55</v>
      </c>
    </row>
    <row r="592" spans="1:17" ht="14.25">
      <c r="A592" t="s">
        <v>36</v>
      </c>
      <c r="B592" t="s">
        <v>46</v>
      </c>
      <c r="C592">
        <v>15</v>
      </c>
      <c r="D592">
        <v>1.618522</v>
      </c>
      <c r="E592">
        <v>1.0888990000000001</v>
      </c>
      <c r="F592">
        <v>88.706199999999995</v>
      </c>
      <c r="G592">
        <v>3.2096699999999999E-2</v>
      </c>
      <c r="H592">
        <v>0.48849009999999998</v>
      </c>
      <c r="I592">
        <v>0.51279220000000003</v>
      </c>
      <c r="J592">
        <v>0.52962370000000003</v>
      </c>
      <c r="K592">
        <v>0.54645529999999998</v>
      </c>
      <c r="L592">
        <v>0.57075739999999997</v>
      </c>
      <c r="M592">
        <v>4.3678290000000004</v>
      </c>
      <c r="N592">
        <v>56886.6</v>
      </c>
      <c r="O592">
        <v>13024</v>
      </c>
      <c r="P592">
        <v>21079.63</v>
      </c>
      <c r="Q592">
        <v>14181.82</v>
      </c>
    </row>
    <row r="593" spans="1:17" ht="14.25">
      <c r="A593" t="s">
        <v>36</v>
      </c>
      <c r="B593" t="s">
        <v>46</v>
      </c>
      <c r="C593">
        <v>16</v>
      </c>
      <c r="D593">
        <v>1.7778849999999999</v>
      </c>
      <c r="E593">
        <v>1.035199</v>
      </c>
      <c r="F593">
        <v>87.072100000000006</v>
      </c>
      <c r="G593">
        <v>5.4801099999999998E-2</v>
      </c>
      <c r="H593">
        <v>0.67245480000000002</v>
      </c>
      <c r="I593">
        <v>0.71394749999999996</v>
      </c>
      <c r="J593">
        <v>0.74268529999999999</v>
      </c>
      <c r="K593">
        <v>0.77142299999999997</v>
      </c>
      <c r="L593">
        <v>0.81291570000000002</v>
      </c>
      <c r="M593">
        <v>4.3678290000000004</v>
      </c>
      <c r="N593">
        <v>56886.6</v>
      </c>
      <c r="O593">
        <v>13024</v>
      </c>
      <c r="P593">
        <v>23155.17</v>
      </c>
      <c r="Q593">
        <v>13482.43</v>
      </c>
    </row>
    <row r="594" spans="1:17" ht="14.25">
      <c r="A594" t="s">
        <v>36</v>
      </c>
      <c r="B594" t="s">
        <v>46</v>
      </c>
      <c r="C594">
        <v>17</v>
      </c>
      <c r="D594">
        <v>1.7814540000000001</v>
      </c>
      <c r="E594">
        <v>1.081507</v>
      </c>
      <c r="F594">
        <v>85.351100000000002</v>
      </c>
      <c r="G594">
        <v>3.5492099999999999E-2</v>
      </c>
      <c r="H594">
        <v>0.65446170000000004</v>
      </c>
      <c r="I594">
        <v>0.68133460000000001</v>
      </c>
      <c r="J594">
        <v>0.69994670000000003</v>
      </c>
      <c r="K594">
        <v>0.71855880000000005</v>
      </c>
      <c r="L594">
        <v>0.74543170000000003</v>
      </c>
      <c r="M594">
        <v>4.3678290000000004</v>
      </c>
      <c r="N594">
        <v>56886.6</v>
      </c>
      <c r="O594">
        <v>13024</v>
      </c>
      <c r="P594">
        <v>23201.65</v>
      </c>
      <c r="Q594">
        <v>14085.55</v>
      </c>
    </row>
    <row r="595" spans="1:17" ht="14.25">
      <c r="A595" t="s">
        <v>36</v>
      </c>
      <c r="B595" t="s">
        <v>46</v>
      </c>
      <c r="C595">
        <v>18</v>
      </c>
      <c r="D595">
        <v>1.6193580000000001</v>
      </c>
      <c r="E595">
        <v>1.169808</v>
      </c>
      <c r="F595">
        <v>79.440700000000007</v>
      </c>
      <c r="G595">
        <v>3.2080999999999998E-2</v>
      </c>
      <c r="H595">
        <v>0.40843659999999998</v>
      </c>
      <c r="I595">
        <v>0.43272670000000002</v>
      </c>
      <c r="J595">
        <v>0.44955000000000001</v>
      </c>
      <c r="K595">
        <v>0.46637329999999999</v>
      </c>
      <c r="L595">
        <v>0.49066349999999997</v>
      </c>
      <c r="M595">
        <v>4.3678290000000004</v>
      </c>
      <c r="N595">
        <v>56886.6</v>
      </c>
      <c r="O595">
        <v>13024</v>
      </c>
      <c r="P595">
        <v>21090.51</v>
      </c>
      <c r="Q595">
        <v>15235.57</v>
      </c>
    </row>
    <row r="596" spans="1:17" ht="14.25">
      <c r="A596" t="s">
        <v>36</v>
      </c>
      <c r="B596" t="s">
        <v>46</v>
      </c>
      <c r="C596">
        <v>19</v>
      </c>
      <c r="D596">
        <v>1.589855</v>
      </c>
      <c r="E596">
        <v>1.631724</v>
      </c>
      <c r="F596">
        <v>76.928600000000003</v>
      </c>
      <c r="G596">
        <v>3.7397199999999998E-2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4.3678290000000004</v>
      </c>
      <c r="N596">
        <v>56886.6</v>
      </c>
      <c r="O596">
        <v>13024</v>
      </c>
      <c r="P596">
        <v>20706.27</v>
      </c>
      <c r="Q596">
        <v>21251.57</v>
      </c>
    </row>
    <row r="597" spans="1:17" ht="14.25">
      <c r="A597" t="s">
        <v>36</v>
      </c>
      <c r="B597" t="s">
        <v>46</v>
      </c>
      <c r="C597">
        <v>20</v>
      </c>
      <c r="D597">
        <v>1.6342559999999999</v>
      </c>
      <c r="E597">
        <v>1.7983119999999999</v>
      </c>
      <c r="F597">
        <v>72.9358</v>
      </c>
      <c r="G597">
        <v>3.2105700000000001E-2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4.3678290000000004</v>
      </c>
      <c r="N597">
        <v>56886.6</v>
      </c>
      <c r="O597">
        <v>13024</v>
      </c>
      <c r="P597">
        <v>21284.55</v>
      </c>
      <c r="Q597">
        <v>23421.21</v>
      </c>
    </row>
    <row r="598" spans="1:17" ht="14.25">
      <c r="A598" t="s">
        <v>36</v>
      </c>
      <c r="B598" t="s">
        <v>46</v>
      </c>
      <c r="C598">
        <v>21</v>
      </c>
      <c r="D598">
        <v>1.6625650000000001</v>
      </c>
      <c r="E598">
        <v>1.6625650000000001</v>
      </c>
      <c r="F598">
        <v>70.444500000000005</v>
      </c>
      <c r="G598">
        <v>3.0717299999999999E-2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4.3678290000000004</v>
      </c>
      <c r="N598">
        <v>56886.6</v>
      </c>
      <c r="O598">
        <v>13024</v>
      </c>
      <c r="P598">
        <v>21653.25</v>
      </c>
      <c r="Q598">
        <v>21653.25</v>
      </c>
    </row>
    <row r="599" spans="1:17" ht="14.25">
      <c r="A599" t="s">
        <v>36</v>
      </c>
      <c r="B599" t="s">
        <v>46</v>
      </c>
      <c r="C599">
        <v>22</v>
      </c>
      <c r="D599">
        <v>1.5652740000000001</v>
      </c>
      <c r="E599">
        <v>1.5652740000000001</v>
      </c>
      <c r="F599">
        <v>69.182500000000005</v>
      </c>
      <c r="G599">
        <v>3.1735100000000002E-2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4.3678290000000004</v>
      </c>
      <c r="N599">
        <v>56886.6</v>
      </c>
      <c r="O599">
        <v>13024</v>
      </c>
      <c r="P599">
        <v>20386.13</v>
      </c>
      <c r="Q599">
        <v>20386.13</v>
      </c>
    </row>
    <row r="600" spans="1:17" ht="14.25">
      <c r="A600" t="s">
        <v>36</v>
      </c>
      <c r="B600" t="s">
        <v>46</v>
      </c>
      <c r="C600">
        <v>23</v>
      </c>
      <c r="D600">
        <v>1.2637780000000001</v>
      </c>
      <c r="E600">
        <v>1.2637780000000001</v>
      </c>
      <c r="F600">
        <v>67.273499999999999</v>
      </c>
      <c r="G600">
        <v>3.0856399999999999E-2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4.3678290000000004</v>
      </c>
      <c r="N600">
        <v>56886.6</v>
      </c>
      <c r="O600">
        <v>13024</v>
      </c>
      <c r="P600">
        <v>16459.439999999999</v>
      </c>
      <c r="Q600">
        <v>16459.439999999999</v>
      </c>
    </row>
    <row r="601" spans="1:17" ht="14.25">
      <c r="A601" t="s">
        <v>36</v>
      </c>
      <c r="B601" t="s">
        <v>46</v>
      </c>
      <c r="C601">
        <v>24</v>
      </c>
      <c r="D601">
        <v>1.0049600000000001</v>
      </c>
      <c r="E601">
        <v>1.0049600000000001</v>
      </c>
      <c r="F601">
        <v>65.8018</v>
      </c>
      <c r="G601">
        <v>2.9459900000000001E-2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4.3678290000000004</v>
      </c>
      <c r="N601">
        <v>56886.6</v>
      </c>
      <c r="O601">
        <v>13024</v>
      </c>
      <c r="P601">
        <v>13088.6</v>
      </c>
      <c r="Q601">
        <v>13088.6</v>
      </c>
    </row>
    <row r="602" spans="1:17" ht="14.25">
      <c r="A602" t="s">
        <v>35</v>
      </c>
      <c r="B602" s="93">
        <v>40781</v>
      </c>
      <c r="C602">
        <v>1</v>
      </c>
      <c r="D602">
        <v>0.89258150000000003</v>
      </c>
      <c r="E602">
        <v>0.89258150000000003</v>
      </c>
      <c r="F602">
        <v>67.827600000000004</v>
      </c>
      <c r="G602">
        <v>3.2904999999999997E-2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4.0626519999999999</v>
      </c>
      <c r="N602">
        <v>46610.8</v>
      </c>
      <c r="O602">
        <v>11473</v>
      </c>
      <c r="P602">
        <v>10240.59</v>
      </c>
      <c r="Q602">
        <v>10240.59</v>
      </c>
    </row>
    <row r="603" spans="1:17" ht="14.25">
      <c r="A603" t="s">
        <v>35</v>
      </c>
      <c r="B603" s="93">
        <v>40781</v>
      </c>
      <c r="C603">
        <v>2</v>
      </c>
      <c r="D603">
        <v>0.79154990000000003</v>
      </c>
      <c r="E603">
        <v>0.79154990000000003</v>
      </c>
      <c r="F603">
        <v>67.694999999999993</v>
      </c>
      <c r="G603">
        <v>3.2884700000000003E-2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4.0626519999999999</v>
      </c>
      <c r="N603">
        <v>46610.8</v>
      </c>
      <c r="O603">
        <v>11473</v>
      </c>
      <c r="P603">
        <v>9081.4519999999993</v>
      </c>
      <c r="Q603">
        <v>9081.4519999999993</v>
      </c>
    </row>
    <row r="604" spans="1:17" ht="14.25">
      <c r="A604" t="s">
        <v>35</v>
      </c>
      <c r="B604" s="93">
        <v>40781</v>
      </c>
      <c r="C604">
        <v>3</v>
      </c>
      <c r="D604">
        <v>0.71148849999999997</v>
      </c>
      <c r="E604">
        <v>0.71148849999999997</v>
      </c>
      <c r="F604">
        <v>67.5809</v>
      </c>
      <c r="G604">
        <v>3.2840000000000001E-2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4.0626519999999999</v>
      </c>
      <c r="N604">
        <v>46610.8</v>
      </c>
      <c r="O604">
        <v>11473</v>
      </c>
      <c r="P604">
        <v>8162.9080000000004</v>
      </c>
      <c r="Q604">
        <v>8162.9080000000004</v>
      </c>
    </row>
    <row r="605" spans="1:17" ht="14.25">
      <c r="A605" t="s">
        <v>35</v>
      </c>
      <c r="B605" s="93">
        <v>40781</v>
      </c>
      <c r="C605">
        <v>4</v>
      </c>
      <c r="D605">
        <v>0.66484460000000001</v>
      </c>
      <c r="E605">
        <v>0.66484460000000001</v>
      </c>
      <c r="F605">
        <v>66.808999999999997</v>
      </c>
      <c r="G605">
        <v>3.28226E-2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4.0626519999999999</v>
      </c>
      <c r="N605">
        <v>46610.8</v>
      </c>
      <c r="O605">
        <v>11473</v>
      </c>
      <c r="P605">
        <v>7627.7619999999997</v>
      </c>
      <c r="Q605">
        <v>7627.7619999999997</v>
      </c>
    </row>
    <row r="606" spans="1:17" ht="14.25">
      <c r="A606" t="s">
        <v>35</v>
      </c>
      <c r="B606" s="93">
        <v>40781</v>
      </c>
      <c r="C606">
        <v>5</v>
      </c>
      <c r="D606">
        <v>0.65298120000000004</v>
      </c>
      <c r="E606">
        <v>0.65298120000000004</v>
      </c>
      <c r="F606">
        <v>66.986699999999999</v>
      </c>
      <c r="G606">
        <v>3.2822700000000003E-2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4.0626519999999999</v>
      </c>
      <c r="N606">
        <v>46610.8</v>
      </c>
      <c r="O606">
        <v>11473</v>
      </c>
      <c r="P606">
        <v>7491.652</v>
      </c>
      <c r="Q606">
        <v>7491.652</v>
      </c>
    </row>
    <row r="607" spans="1:17" ht="14.25">
      <c r="A607" t="s">
        <v>35</v>
      </c>
      <c r="B607" s="93">
        <v>40781</v>
      </c>
      <c r="C607">
        <v>6</v>
      </c>
      <c r="D607">
        <v>0.67773740000000005</v>
      </c>
      <c r="E607">
        <v>0.67773740000000005</v>
      </c>
      <c r="F607">
        <v>66.493399999999994</v>
      </c>
      <c r="G607">
        <v>3.2822700000000003E-2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4.0626519999999999</v>
      </c>
      <c r="N607">
        <v>46610.8</v>
      </c>
      <c r="O607">
        <v>11473</v>
      </c>
      <c r="P607">
        <v>7775.6809999999996</v>
      </c>
      <c r="Q607">
        <v>7775.6809999999996</v>
      </c>
    </row>
    <row r="608" spans="1:17" ht="14.25">
      <c r="A608" t="s">
        <v>35</v>
      </c>
      <c r="B608" s="93">
        <v>40781</v>
      </c>
      <c r="C608">
        <v>7</v>
      </c>
      <c r="D608">
        <v>0.75794430000000002</v>
      </c>
      <c r="E608">
        <v>0.75794430000000002</v>
      </c>
      <c r="F608">
        <v>68.302400000000006</v>
      </c>
      <c r="G608">
        <v>3.2823900000000003E-2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4.0626519999999999</v>
      </c>
      <c r="N608">
        <v>46610.8</v>
      </c>
      <c r="O608">
        <v>11473</v>
      </c>
      <c r="P608">
        <v>8695.8950000000004</v>
      </c>
      <c r="Q608">
        <v>8695.8950000000004</v>
      </c>
    </row>
    <row r="609" spans="1:17" ht="14.25">
      <c r="A609" t="s">
        <v>35</v>
      </c>
      <c r="B609" s="93">
        <v>40781</v>
      </c>
      <c r="C609">
        <v>8</v>
      </c>
      <c r="D609">
        <v>0.83892730000000004</v>
      </c>
      <c r="E609">
        <v>0.83892730000000004</v>
      </c>
      <c r="F609">
        <v>72.602099999999993</v>
      </c>
      <c r="G609">
        <v>3.2832500000000001E-2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4.0626519999999999</v>
      </c>
      <c r="N609">
        <v>46610.8</v>
      </c>
      <c r="O609">
        <v>11473</v>
      </c>
      <c r="P609">
        <v>9625.0120000000006</v>
      </c>
      <c r="Q609">
        <v>9625.0120000000006</v>
      </c>
    </row>
    <row r="610" spans="1:17" ht="14.25">
      <c r="A610" t="s">
        <v>35</v>
      </c>
      <c r="B610" s="93">
        <v>40781</v>
      </c>
      <c r="C610">
        <v>9</v>
      </c>
      <c r="D610">
        <v>0.91913160000000005</v>
      </c>
      <c r="E610">
        <v>0.91913160000000005</v>
      </c>
      <c r="F610">
        <v>78.676400000000001</v>
      </c>
      <c r="G610">
        <v>3.3769599999999997E-2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4.0626519999999999</v>
      </c>
      <c r="N610">
        <v>46610.8</v>
      </c>
      <c r="O610">
        <v>11473</v>
      </c>
      <c r="P610">
        <v>10545.2</v>
      </c>
      <c r="Q610">
        <v>10545.2</v>
      </c>
    </row>
    <row r="611" spans="1:17" ht="14.25">
      <c r="A611" t="s">
        <v>35</v>
      </c>
      <c r="B611" s="93">
        <v>40781</v>
      </c>
      <c r="C611">
        <v>10</v>
      </c>
      <c r="D611">
        <v>1.14405</v>
      </c>
      <c r="E611">
        <v>1.14405</v>
      </c>
      <c r="F611">
        <v>81.6233</v>
      </c>
      <c r="G611">
        <v>3.68432E-2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4.0626519999999999</v>
      </c>
      <c r="N611">
        <v>46610.8</v>
      </c>
      <c r="O611">
        <v>11473</v>
      </c>
      <c r="P611">
        <v>13125.69</v>
      </c>
      <c r="Q611">
        <v>13125.69</v>
      </c>
    </row>
    <row r="612" spans="1:17" ht="14.25">
      <c r="A612" t="s">
        <v>35</v>
      </c>
      <c r="B612" s="93">
        <v>40781</v>
      </c>
      <c r="C612">
        <v>11</v>
      </c>
      <c r="D612">
        <v>1.2671559999999999</v>
      </c>
      <c r="E612">
        <v>1.2671559999999999</v>
      </c>
      <c r="F612">
        <v>82.848799999999997</v>
      </c>
      <c r="G612">
        <v>3.4505300000000003E-2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4.0626519999999999</v>
      </c>
      <c r="N612">
        <v>46610.8</v>
      </c>
      <c r="O612">
        <v>11473</v>
      </c>
      <c r="P612">
        <v>14538.08</v>
      </c>
      <c r="Q612">
        <v>14538.08</v>
      </c>
    </row>
    <row r="613" spans="1:17" ht="14.25">
      <c r="A613" t="s">
        <v>35</v>
      </c>
      <c r="B613" s="93">
        <v>40781</v>
      </c>
      <c r="C613">
        <v>12</v>
      </c>
      <c r="D613">
        <v>1.454955</v>
      </c>
      <c r="E613">
        <v>1.454955</v>
      </c>
      <c r="F613">
        <v>84.554400000000001</v>
      </c>
      <c r="G613">
        <v>3.4021099999999999E-2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4.0626519999999999</v>
      </c>
      <c r="N613">
        <v>46610.8</v>
      </c>
      <c r="O613">
        <v>11473</v>
      </c>
      <c r="P613">
        <v>16692.7</v>
      </c>
      <c r="Q613">
        <v>16692.7</v>
      </c>
    </row>
    <row r="614" spans="1:17" ht="14.25">
      <c r="A614" t="s">
        <v>35</v>
      </c>
      <c r="B614" s="93">
        <v>40781</v>
      </c>
      <c r="C614">
        <v>13</v>
      </c>
      <c r="D614">
        <v>1.6789689999999999</v>
      </c>
      <c r="E614">
        <v>1.6789689999999999</v>
      </c>
      <c r="F614">
        <v>88.013300000000001</v>
      </c>
      <c r="G614">
        <v>3.3756399999999999E-2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4.0626519999999999</v>
      </c>
      <c r="N614">
        <v>46610.8</v>
      </c>
      <c r="O614">
        <v>11473</v>
      </c>
      <c r="P614">
        <v>19262.810000000001</v>
      </c>
      <c r="Q614">
        <v>19262.810000000001</v>
      </c>
    </row>
    <row r="615" spans="1:17" ht="14.25">
      <c r="A615" t="s">
        <v>35</v>
      </c>
      <c r="B615" s="93">
        <v>40781</v>
      </c>
      <c r="C615">
        <v>14</v>
      </c>
      <c r="D615">
        <v>1.9362600000000001</v>
      </c>
      <c r="E615">
        <v>1.9362600000000001</v>
      </c>
      <c r="F615">
        <v>87.445599999999999</v>
      </c>
      <c r="G615">
        <v>3.38199E-2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4.0626519999999999</v>
      </c>
      <c r="N615">
        <v>46610.8</v>
      </c>
      <c r="O615">
        <v>11473</v>
      </c>
      <c r="P615">
        <v>22214.71</v>
      </c>
      <c r="Q615">
        <v>22214.71</v>
      </c>
    </row>
    <row r="616" spans="1:17" ht="14.25">
      <c r="A616" t="s">
        <v>35</v>
      </c>
      <c r="B616" s="93">
        <v>40781</v>
      </c>
      <c r="C616">
        <v>15</v>
      </c>
      <c r="D616">
        <v>2.1134770000000001</v>
      </c>
      <c r="E616">
        <v>1.7960179999999999</v>
      </c>
      <c r="F616">
        <v>88.342200000000005</v>
      </c>
      <c r="G616">
        <v>3.7221600000000001E-2</v>
      </c>
      <c r="H616">
        <v>0.26975789999999999</v>
      </c>
      <c r="I616">
        <v>0.29794029999999999</v>
      </c>
      <c r="J616">
        <v>0.3174593</v>
      </c>
      <c r="K616">
        <v>0.33697840000000001</v>
      </c>
      <c r="L616">
        <v>0.36516080000000001</v>
      </c>
      <c r="M616">
        <v>4.0626519999999999</v>
      </c>
      <c r="N616">
        <v>46610.8</v>
      </c>
      <c r="O616">
        <v>11473</v>
      </c>
      <c r="P616">
        <v>24247.919999999998</v>
      </c>
      <c r="Q616">
        <v>20605.71</v>
      </c>
    </row>
    <row r="617" spans="1:17" ht="14.25">
      <c r="A617" t="s">
        <v>35</v>
      </c>
      <c r="B617" s="93">
        <v>40781</v>
      </c>
      <c r="C617">
        <v>16</v>
      </c>
      <c r="D617">
        <v>2.2563430000000002</v>
      </c>
      <c r="E617">
        <v>1.839906</v>
      </c>
      <c r="F617">
        <v>85.334199999999996</v>
      </c>
      <c r="G617">
        <v>3.7296900000000001E-2</v>
      </c>
      <c r="H617">
        <v>0.36863940000000001</v>
      </c>
      <c r="I617">
        <v>0.39687869999999997</v>
      </c>
      <c r="J617">
        <v>0.41643730000000001</v>
      </c>
      <c r="K617">
        <v>0.43599579999999999</v>
      </c>
      <c r="L617">
        <v>0.46423520000000001</v>
      </c>
      <c r="M617">
        <v>4.0626519999999999</v>
      </c>
      <c r="N617">
        <v>46610.8</v>
      </c>
      <c r="O617">
        <v>11473</v>
      </c>
      <c r="P617">
        <v>25887.03</v>
      </c>
      <c r="Q617">
        <v>21109.24</v>
      </c>
    </row>
    <row r="618" spans="1:17" ht="14.25">
      <c r="A618" t="s">
        <v>35</v>
      </c>
      <c r="B618" s="93">
        <v>40781</v>
      </c>
      <c r="C618">
        <v>17</v>
      </c>
      <c r="D618">
        <v>2.340077</v>
      </c>
      <c r="E618">
        <v>1.941913</v>
      </c>
      <c r="F618">
        <v>84.254599999999996</v>
      </c>
      <c r="G618">
        <v>3.7328500000000001E-2</v>
      </c>
      <c r="H618">
        <v>0.35032580000000002</v>
      </c>
      <c r="I618">
        <v>0.37858910000000001</v>
      </c>
      <c r="J618">
        <v>0.39816420000000002</v>
      </c>
      <c r="K618">
        <v>0.41773919999999998</v>
      </c>
      <c r="L618">
        <v>0.44600250000000002</v>
      </c>
      <c r="M618">
        <v>4.0626519999999999</v>
      </c>
      <c r="N618">
        <v>46610.8</v>
      </c>
      <c r="O618">
        <v>11473</v>
      </c>
      <c r="P618">
        <v>26847.7</v>
      </c>
      <c r="Q618">
        <v>22279.57</v>
      </c>
    </row>
    <row r="619" spans="1:17" ht="14.25">
      <c r="A619" t="s">
        <v>35</v>
      </c>
      <c r="B619" s="93">
        <v>40781</v>
      </c>
      <c r="C619">
        <v>18</v>
      </c>
      <c r="D619">
        <v>2.359267</v>
      </c>
      <c r="E619">
        <v>1.9872259999999999</v>
      </c>
      <c r="F619">
        <v>82.076899999999995</v>
      </c>
      <c r="G619">
        <v>3.7480699999999999E-2</v>
      </c>
      <c r="H619">
        <v>0.3240075</v>
      </c>
      <c r="I619">
        <v>0.35238609999999998</v>
      </c>
      <c r="J619">
        <v>0.37204100000000001</v>
      </c>
      <c r="K619">
        <v>0.39169589999999999</v>
      </c>
      <c r="L619">
        <v>0.42007450000000002</v>
      </c>
      <c r="M619">
        <v>4.0626519999999999</v>
      </c>
      <c r="N619">
        <v>46610.8</v>
      </c>
      <c r="O619">
        <v>11473</v>
      </c>
      <c r="P619">
        <v>27067.87</v>
      </c>
      <c r="Q619">
        <v>22799.439999999999</v>
      </c>
    </row>
    <row r="620" spans="1:17" ht="14.25">
      <c r="A620" t="s">
        <v>35</v>
      </c>
      <c r="B620" s="93">
        <v>40781</v>
      </c>
      <c r="C620">
        <v>19</v>
      </c>
      <c r="D620">
        <v>2.2488419999999998</v>
      </c>
      <c r="E620">
        <v>2.477509</v>
      </c>
      <c r="F620">
        <v>81.164500000000004</v>
      </c>
      <c r="G620">
        <v>3.7794399999999999E-2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4.0626519999999999</v>
      </c>
      <c r="N620">
        <v>46610.8</v>
      </c>
      <c r="O620">
        <v>11473</v>
      </c>
      <c r="P620">
        <v>25800.97</v>
      </c>
      <c r="Q620">
        <v>28424.46</v>
      </c>
    </row>
    <row r="621" spans="1:17" ht="14.25">
      <c r="A621" t="s">
        <v>35</v>
      </c>
      <c r="B621" s="93">
        <v>40781</v>
      </c>
      <c r="C621">
        <v>20</v>
      </c>
      <c r="D621">
        <v>2.023183</v>
      </c>
      <c r="E621">
        <v>2.3653620000000002</v>
      </c>
      <c r="F621">
        <v>74.708200000000005</v>
      </c>
      <c r="G621">
        <v>3.8330000000000003E-2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4.0626519999999999</v>
      </c>
      <c r="N621">
        <v>46610.8</v>
      </c>
      <c r="O621">
        <v>11473</v>
      </c>
      <c r="P621">
        <v>23211.98</v>
      </c>
      <c r="Q621">
        <v>27137.8</v>
      </c>
    </row>
    <row r="622" spans="1:17" ht="14.25">
      <c r="A622" t="s">
        <v>35</v>
      </c>
      <c r="B622" s="93">
        <v>40781</v>
      </c>
      <c r="C622">
        <v>21</v>
      </c>
      <c r="D622">
        <v>1.9594830000000001</v>
      </c>
      <c r="E622">
        <v>1.9594830000000001</v>
      </c>
      <c r="F622">
        <v>74.3767</v>
      </c>
      <c r="G622">
        <v>3.4738600000000001E-2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4.0626519999999999</v>
      </c>
      <c r="N622">
        <v>46610.8</v>
      </c>
      <c r="O622">
        <v>11473</v>
      </c>
      <c r="P622">
        <v>22481.14</v>
      </c>
      <c r="Q622">
        <v>22481.14</v>
      </c>
    </row>
    <row r="623" spans="1:17" ht="14.25">
      <c r="A623" t="s">
        <v>35</v>
      </c>
      <c r="B623" s="93">
        <v>40781</v>
      </c>
      <c r="C623">
        <v>22</v>
      </c>
      <c r="D623">
        <v>1.7682450000000001</v>
      </c>
      <c r="E623">
        <v>1.7682450000000001</v>
      </c>
      <c r="F623">
        <v>71.498699999999999</v>
      </c>
      <c r="G623">
        <v>3.6385800000000003E-2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4.0626519999999999</v>
      </c>
      <c r="N623">
        <v>46610.8</v>
      </c>
      <c r="O623">
        <v>11473</v>
      </c>
      <c r="P623">
        <v>20287.080000000002</v>
      </c>
      <c r="Q623">
        <v>20287.080000000002</v>
      </c>
    </row>
    <row r="624" spans="1:17" ht="14.25">
      <c r="A624" t="s">
        <v>35</v>
      </c>
      <c r="B624" s="93">
        <v>40781</v>
      </c>
      <c r="C624">
        <v>23</v>
      </c>
      <c r="D624">
        <v>1.4557580000000001</v>
      </c>
      <c r="E624">
        <v>1.4557580000000001</v>
      </c>
      <c r="F624">
        <v>70.052999999999997</v>
      </c>
      <c r="G624">
        <v>3.5626499999999998E-2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4.0626519999999999</v>
      </c>
      <c r="N624">
        <v>46610.8</v>
      </c>
      <c r="O624">
        <v>11473</v>
      </c>
      <c r="P624">
        <v>16701.91</v>
      </c>
      <c r="Q624">
        <v>16701.91</v>
      </c>
    </row>
    <row r="625" spans="1:17" ht="14.25">
      <c r="A625" t="s">
        <v>35</v>
      </c>
      <c r="B625" s="93">
        <v>40781</v>
      </c>
      <c r="C625">
        <v>24</v>
      </c>
      <c r="D625">
        <v>1.170264</v>
      </c>
      <c r="E625">
        <v>1.170264</v>
      </c>
      <c r="F625">
        <v>70.005300000000005</v>
      </c>
      <c r="G625">
        <v>3.5232699999999999E-2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4.0626519999999999</v>
      </c>
      <c r="N625">
        <v>46610.8</v>
      </c>
      <c r="O625">
        <v>11473</v>
      </c>
      <c r="P625">
        <v>13426.44</v>
      </c>
      <c r="Q625">
        <v>13426.44</v>
      </c>
    </row>
    <row r="626" spans="1:17" ht="14.25">
      <c r="A626" t="s">
        <v>35</v>
      </c>
      <c r="B626" s="93">
        <v>40793</v>
      </c>
      <c r="C626">
        <v>1</v>
      </c>
      <c r="D626">
        <v>1.077029</v>
      </c>
      <c r="E626">
        <v>1.077029</v>
      </c>
      <c r="F626">
        <v>72.354100000000003</v>
      </c>
      <c r="G626">
        <v>3.4647200000000003E-2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4.0626519999999999</v>
      </c>
      <c r="N626">
        <v>46610.8</v>
      </c>
      <c r="O626">
        <v>11473</v>
      </c>
      <c r="P626">
        <v>12356.75</v>
      </c>
      <c r="Q626">
        <v>12356.75</v>
      </c>
    </row>
    <row r="627" spans="1:17" ht="14.25">
      <c r="A627" t="s">
        <v>35</v>
      </c>
      <c r="B627" s="93">
        <v>40793</v>
      </c>
      <c r="C627">
        <v>2</v>
      </c>
      <c r="D627">
        <v>0.92839720000000003</v>
      </c>
      <c r="E627">
        <v>0.92839720000000003</v>
      </c>
      <c r="F627">
        <v>71.194500000000005</v>
      </c>
      <c r="G627">
        <v>3.5414500000000002E-2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4.0626519999999999</v>
      </c>
      <c r="N627">
        <v>46610.8</v>
      </c>
      <c r="O627">
        <v>11473</v>
      </c>
      <c r="P627">
        <v>10651.5</v>
      </c>
      <c r="Q627">
        <v>10651.5</v>
      </c>
    </row>
    <row r="628" spans="1:17" ht="14.25">
      <c r="A628" t="s">
        <v>35</v>
      </c>
      <c r="B628" s="93">
        <v>40793</v>
      </c>
      <c r="C628">
        <v>3</v>
      </c>
      <c r="D628">
        <v>0.81636850000000005</v>
      </c>
      <c r="E628">
        <v>0.81636850000000005</v>
      </c>
      <c r="F628">
        <v>70.526200000000003</v>
      </c>
      <c r="G628">
        <v>3.5723600000000001E-2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4.0626519999999999</v>
      </c>
      <c r="N628">
        <v>46610.8</v>
      </c>
      <c r="O628">
        <v>11473</v>
      </c>
      <c r="P628">
        <v>9366.1949999999997</v>
      </c>
      <c r="Q628">
        <v>9366.1949999999997</v>
      </c>
    </row>
    <row r="629" spans="1:17" ht="14.25">
      <c r="A629" t="s">
        <v>35</v>
      </c>
      <c r="B629" s="93">
        <v>40793</v>
      </c>
      <c r="C629">
        <v>4</v>
      </c>
      <c r="D629">
        <v>0.74810129999999997</v>
      </c>
      <c r="E629">
        <v>0.74810129999999997</v>
      </c>
      <c r="F629">
        <v>70.418999999999997</v>
      </c>
      <c r="G629">
        <v>3.3747100000000002E-2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4.0626519999999999</v>
      </c>
      <c r="N629">
        <v>46610.8</v>
      </c>
      <c r="O629">
        <v>11473</v>
      </c>
      <c r="P629">
        <v>8582.9660000000003</v>
      </c>
      <c r="Q629">
        <v>8582.9660000000003</v>
      </c>
    </row>
    <row r="630" spans="1:17" ht="14.25">
      <c r="A630" t="s">
        <v>35</v>
      </c>
      <c r="B630" s="93">
        <v>40793</v>
      </c>
      <c r="C630">
        <v>5</v>
      </c>
      <c r="D630">
        <v>0.72075639999999996</v>
      </c>
      <c r="E630">
        <v>0.72075639999999996</v>
      </c>
      <c r="F630">
        <v>69.501199999999997</v>
      </c>
      <c r="G630">
        <v>3.3762800000000003E-2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4.0626519999999999</v>
      </c>
      <c r="N630">
        <v>46610.8</v>
      </c>
      <c r="O630">
        <v>11473</v>
      </c>
      <c r="P630">
        <v>8269.2369999999992</v>
      </c>
      <c r="Q630">
        <v>8269.2369999999992</v>
      </c>
    </row>
    <row r="631" spans="1:17" ht="14.25">
      <c r="A631" t="s">
        <v>35</v>
      </c>
      <c r="B631" s="93">
        <v>40793</v>
      </c>
      <c r="C631">
        <v>6</v>
      </c>
      <c r="D631">
        <v>0.74380089999999999</v>
      </c>
      <c r="E631">
        <v>0.74380089999999999</v>
      </c>
      <c r="F631">
        <v>68.912700000000001</v>
      </c>
      <c r="G631">
        <v>3.3771700000000002E-2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4.0626519999999999</v>
      </c>
      <c r="N631">
        <v>46610.8</v>
      </c>
      <c r="O631">
        <v>11473</v>
      </c>
      <c r="P631">
        <v>8533.6270000000004</v>
      </c>
      <c r="Q631">
        <v>8533.6270000000004</v>
      </c>
    </row>
    <row r="632" spans="1:17" ht="14.25">
      <c r="A632" t="s">
        <v>35</v>
      </c>
      <c r="B632" s="93">
        <v>40793</v>
      </c>
      <c r="C632">
        <v>7</v>
      </c>
      <c r="D632">
        <v>0.83336880000000002</v>
      </c>
      <c r="E632">
        <v>0.83336880000000002</v>
      </c>
      <c r="F632">
        <v>70.813000000000002</v>
      </c>
      <c r="G632">
        <v>3.3776300000000002E-2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4.0626519999999999</v>
      </c>
      <c r="N632">
        <v>46610.8</v>
      </c>
      <c r="O632">
        <v>11473</v>
      </c>
      <c r="P632">
        <v>9561.2389999999996</v>
      </c>
      <c r="Q632">
        <v>9561.2389999999996</v>
      </c>
    </row>
    <row r="633" spans="1:17" ht="14.25">
      <c r="A633" t="s">
        <v>35</v>
      </c>
      <c r="B633" s="93">
        <v>40793</v>
      </c>
      <c r="C633">
        <v>8</v>
      </c>
      <c r="D633">
        <v>0.88812829999999998</v>
      </c>
      <c r="E633">
        <v>0.88812829999999998</v>
      </c>
      <c r="F633">
        <v>77.543599999999998</v>
      </c>
      <c r="G633">
        <v>3.3787400000000002E-2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4.0626519999999999</v>
      </c>
      <c r="N633">
        <v>46610.8</v>
      </c>
      <c r="O633">
        <v>11473</v>
      </c>
      <c r="P633">
        <v>10189.5</v>
      </c>
      <c r="Q633">
        <v>10189.5</v>
      </c>
    </row>
    <row r="634" spans="1:17" ht="14.25">
      <c r="A634" t="s">
        <v>35</v>
      </c>
      <c r="B634" s="93">
        <v>40793</v>
      </c>
      <c r="C634">
        <v>9</v>
      </c>
      <c r="D634">
        <v>1.0278929999999999</v>
      </c>
      <c r="E634">
        <v>1.0278929999999999</v>
      </c>
      <c r="F634">
        <v>83.710700000000003</v>
      </c>
      <c r="G634">
        <v>3.8548699999999998E-2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4.0626519999999999</v>
      </c>
      <c r="N634">
        <v>46610.8</v>
      </c>
      <c r="O634">
        <v>11473</v>
      </c>
      <c r="P634">
        <v>11793.02</v>
      </c>
      <c r="Q634">
        <v>11793.02</v>
      </c>
    </row>
    <row r="635" spans="1:17" ht="14.25">
      <c r="A635" t="s">
        <v>35</v>
      </c>
      <c r="B635" s="93">
        <v>40793</v>
      </c>
      <c r="C635">
        <v>10</v>
      </c>
      <c r="D635">
        <v>1.249943</v>
      </c>
      <c r="E635">
        <v>1.249943</v>
      </c>
      <c r="F635">
        <v>89.653400000000005</v>
      </c>
      <c r="G635">
        <v>3.7588400000000001E-2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4.0626519999999999</v>
      </c>
      <c r="N635">
        <v>46610.8</v>
      </c>
      <c r="O635">
        <v>11473</v>
      </c>
      <c r="P635">
        <v>14340.6</v>
      </c>
      <c r="Q635">
        <v>14340.6</v>
      </c>
    </row>
    <row r="636" spans="1:17" ht="14.25">
      <c r="A636" t="s">
        <v>35</v>
      </c>
      <c r="B636" s="93">
        <v>40793</v>
      </c>
      <c r="C636">
        <v>11</v>
      </c>
      <c r="D636">
        <v>1.458501</v>
      </c>
      <c r="E636">
        <v>1.458501</v>
      </c>
      <c r="F636">
        <v>92.802999999999997</v>
      </c>
      <c r="G636">
        <v>3.6718399999999998E-2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4.0626519999999999</v>
      </c>
      <c r="N636">
        <v>46610.8</v>
      </c>
      <c r="O636">
        <v>11473</v>
      </c>
      <c r="P636">
        <v>16733.38</v>
      </c>
      <c r="Q636">
        <v>16733.38</v>
      </c>
    </row>
    <row r="637" spans="1:17" ht="14.25">
      <c r="A637" t="s">
        <v>35</v>
      </c>
      <c r="B637" s="93">
        <v>40793</v>
      </c>
      <c r="C637">
        <v>12</v>
      </c>
      <c r="D637">
        <v>1.7090920000000001</v>
      </c>
      <c r="E637">
        <v>1.7090920000000001</v>
      </c>
      <c r="F637">
        <v>95.488799999999998</v>
      </c>
      <c r="G637">
        <v>3.5925800000000001E-2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4.0626519999999999</v>
      </c>
      <c r="N637">
        <v>46610.8</v>
      </c>
      <c r="O637">
        <v>11473</v>
      </c>
      <c r="P637">
        <v>19608.419999999998</v>
      </c>
      <c r="Q637">
        <v>19608.419999999998</v>
      </c>
    </row>
    <row r="638" spans="1:17" ht="14.25">
      <c r="A638" t="s">
        <v>35</v>
      </c>
      <c r="B638" s="93">
        <v>40793</v>
      </c>
      <c r="C638">
        <v>13</v>
      </c>
      <c r="D638">
        <v>2.0825269999999998</v>
      </c>
      <c r="E638">
        <v>2.0825269999999998</v>
      </c>
      <c r="F638">
        <v>94.067300000000003</v>
      </c>
      <c r="G638">
        <v>3.58476E-2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4.0626519999999999</v>
      </c>
      <c r="N638">
        <v>46610.8</v>
      </c>
      <c r="O638">
        <v>11473</v>
      </c>
      <c r="P638">
        <v>23892.84</v>
      </c>
      <c r="Q638">
        <v>23892.84</v>
      </c>
    </row>
    <row r="639" spans="1:17" ht="14.25">
      <c r="A639" t="s">
        <v>35</v>
      </c>
      <c r="B639" s="93">
        <v>40793</v>
      </c>
      <c r="C639">
        <v>14</v>
      </c>
      <c r="D639">
        <v>2.440922</v>
      </c>
      <c r="E639">
        <v>2.440922</v>
      </c>
      <c r="F639">
        <v>93.648399999999995</v>
      </c>
      <c r="G639">
        <v>3.7667800000000001E-2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4.0626519999999999</v>
      </c>
      <c r="N639">
        <v>46610.8</v>
      </c>
      <c r="O639">
        <v>11473</v>
      </c>
      <c r="P639">
        <v>28004.7</v>
      </c>
      <c r="Q639">
        <v>28004.7</v>
      </c>
    </row>
    <row r="640" spans="1:17" ht="14.25">
      <c r="A640" t="s">
        <v>35</v>
      </c>
      <c r="B640" s="93">
        <v>40793</v>
      </c>
      <c r="C640">
        <v>15</v>
      </c>
      <c r="D640">
        <v>2.7525019999999998</v>
      </c>
      <c r="E640">
        <v>2.080546</v>
      </c>
      <c r="F640">
        <v>91.536199999999994</v>
      </c>
      <c r="G640">
        <v>4.2471700000000001E-2</v>
      </c>
      <c r="H640">
        <v>0.6175271</v>
      </c>
      <c r="I640">
        <v>0.64968459999999995</v>
      </c>
      <c r="J640">
        <v>0.67195680000000002</v>
      </c>
      <c r="K640">
        <v>0.69422890000000004</v>
      </c>
      <c r="L640">
        <v>0.72638639999999999</v>
      </c>
      <c r="M640">
        <v>4.0626519999999999</v>
      </c>
      <c r="N640">
        <v>46610.8</v>
      </c>
      <c r="O640">
        <v>11473</v>
      </c>
      <c r="P640">
        <v>31579.46</v>
      </c>
      <c r="Q640">
        <v>23870.1</v>
      </c>
    </row>
    <row r="641" spans="1:17" ht="14.25">
      <c r="A641" t="s">
        <v>35</v>
      </c>
      <c r="B641" s="93">
        <v>40793</v>
      </c>
      <c r="C641">
        <v>16</v>
      </c>
      <c r="D641">
        <v>2.888217</v>
      </c>
      <c r="E641">
        <v>2.077718</v>
      </c>
      <c r="F641">
        <v>91.259399999999999</v>
      </c>
      <c r="G641">
        <v>4.2398699999999998E-2</v>
      </c>
      <c r="H641">
        <v>0.75616280000000002</v>
      </c>
      <c r="I641">
        <v>0.78826499999999999</v>
      </c>
      <c r="J641">
        <v>0.81049899999999997</v>
      </c>
      <c r="K641">
        <v>0.8327329</v>
      </c>
      <c r="L641">
        <v>0.86483509999999997</v>
      </c>
      <c r="M641">
        <v>4.0626519999999999</v>
      </c>
      <c r="N641">
        <v>46610.8</v>
      </c>
      <c r="O641">
        <v>11473</v>
      </c>
      <c r="P641">
        <v>33136.51</v>
      </c>
      <c r="Q641">
        <v>23837.65</v>
      </c>
    </row>
    <row r="642" spans="1:17" ht="14.25">
      <c r="A642" t="s">
        <v>35</v>
      </c>
      <c r="B642" s="93">
        <v>40793</v>
      </c>
      <c r="C642">
        <v>17</v>
      </c>
      <c r="D642">
        <v>2.9105789999999998</v>
      </c>
      <c r="E642">
        <v>2.165921</v>
      </c>
      <c r="F642">
        <v>91.189499999999995</v>
      </c>
      <c r="G642">
        <v>4.2412699999999998E-2</v>
      </c>
      <c r="H642">
        <v>0.69030420000000003</v>
      </c>
      <c r="I642">
        <v>0.72241699999999998</v>
      </c>
      <c r="J642">
        <v>0.74465820000000005</v>
      </c>
      <c r="K642">
        <v>0.76689949999999996</v>
      </c>
      <c r="L642">
        <v>0.79901219999999995</v>
      </c>
      <c r="M642">
        <v>4.0626519999999999</v>
      </c>
      <c r="N642">
        <v>46610.8</v>
      </c>
      <c r="O642">
        <v>11473</v>
      </c>
      <c r="P642">
        <v>33393.07</v>
      </c>
      <c r="Q642">
        <v>24849.61</v>
      </c>
    </row>
    <row r="643" spans="1:17" ht="14.25">
      <c r="A643" t="s">
        <v>35</v>
      </c>
      <c r="B643" s="93">
        <v>40793</v>
      </c>
      <c r="C643">
        <v>18</v>
      </c>
      <c r="D643">
        <v>2.9781849999999999</v>
      </c>
      <c r="E643">
        <v>2.2454779999999999</v>
      </c>
      <c r="F643">
        <v>88.299300000000002</v>
      </c>
      <c r="G643">
        <v>4.2413199999999998E-2</v>
      </c>
      <c r="H643">
        <v>0.67835230000000002</v>
      </c>
      <c r="I643">
        <v>0.71046549999999997</v>
      </c>
      <c r="J643">
        <v>0.732707</v>
      </c>
      <c r="K643">
        <v>0.75494859999999997</v>
      </c>
      <c r="L643">
        <v>0.78706180000000003</v>
      </c>
      <c r="M643">
        <v>4.0626519999999999</v>
      </c>
      <c r="N643">
        <v>46610.8</v>
      </c>
      <c r="O643">
        <v>11473</v>
      </c>
      <c r="P643">
        <v>34168.720000000001</v>
      </c>
      <c r="Q643">
        <v>25762.37</v>
      </c>
    </row>
    <row r="644" spans="1:17" ht="14.25">
      <c r="A644" t="s">
        <v>35</v>
      </c>
      <c r="B644" s="93">
        <v>40793</v>
      </c>
      <c r="C644">
        <v>19</v>
      </c>
      <c r="D644">
        <v>2.8052869999999999</v>
      </c>
      <c r="E644">
        <v>3.153254</v>
      </c>
      <c r="F644">
        <v>83.600999999999999</v>
      </c>
      <c r="G644">
        <v>4.2419699999999998E-2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4.0626519999999999</v>
      </c>
      <c r="N644">
        <v>46610.8</v>
      </c>
      <c r="O644">
        <v>11473</v>
      </c>
      <c r="P644">
        <v>32185.05</v>
      </c>
      <c r="Q644">
        <v>36177.279999999999</v>
      </c>
    </row>
    <row r="645" spans="1:17" ht="14.25">
      <c r="A645" t="s">
        <v>35</v>
      </c>
      <c r="B645" s="93">
        <v>40793</v>
      </c>
      <c r="C645">
        <v>20</v>
      </c>
      <c r="D645">
        <v>2.5456780000000001</v>
      </c>
      <c r="E645">
        <v>3.102808</v>
      </c>
      <c r="F645">
        <v>81.236900000000006</v>
      </c>
      <c r="G645">
        <v>4.2385399999999997E-2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4.0626519999999999</v>
      </c>
      <c r="N645">
        <v>46610.8</v>
      </c>
      <c r="O645">
        <v>11473</v>
      </c>
      <c r="P645">
        <v>29206.560000000001</v>
      </c>
      <c r="Q645">
        <v>35598.519999999997</v>
      </c>
    </row>
    <row r="646" spans="1:17" ht="14.25">
      <c r="A646" t="s">
        <v>35</v>
      </c>
      <c r="B646" s="93">
        <v>40793</v>
      </c>
      <c r="C646">
        <v>21</v>
      </c>
      <c r="D646">
        <v>2.5551590000000002</v>
      </c>
      <c r="E646">
        <v>2.5551590000000002</v>
      </c>
      <c r="F646">
        <v>79.219499999999996</v>
      </c>
      <c r="G646">
        <v>3.75751E-2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4.0626519999999999</v>
      </c>
      <c r="N646">
        <v>46610.8</v>
      </c>
      <c r="O646">
        <v>11473</v>
      </c>
      <c r="P646">
        <v>29315.33</v>
      </c>
      <c r="Q646">
        <v>29315.33</v>
      </c>
    </row>
    <row r="647" spans="1:17" ht="14.25">
      <c r="A647" t="s">
        <v>35</v>
      </c>
      <c r="B647" s="93">
        <v>40793</v>
      </c>
      <c r="C647">
        <v>22</v>
      </c>
      <c r="D647">
        <v>2.3066110000000002</v>
      </c>
      <c r="E647">
        <v>2.3066110000000002</v>
      </c>
      <c r="F647">
        <v>77.695800000000006</v>
      </c>
      <c r="G647">
        <v>3.8487100000000003E-2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4.0626519999999999</v>
      </c>
      <c r="N647">
        <v>46610.8</v>
      </c>
      <c r="O647">
        <v>11473</v>
      </c>
      <c r="P647">
        <v>26463.74</v>
      </c>
      <c r="Q647">
        <v>26463.74</v>
      </c>
    </row>
    <row r="648" spans="1:17" ht="14.25">
      <c r="A648" t="s">
        <v>35</v>
      </c>
      <c r="B648" s="93">
        <v>40793</v>
      </c>
      <c r="C648">
        <v>23</v>
      </c>
      <c r="D648">
        <v>1.9156040000000001</v>
      </c>
      <c r="E648">
        <v>1.9156040000000001</v>
      </c>
      <c r="F648">
        <v>74.169600000000003</v>
      </c>
      <c r="G648">
        <v>3.9386299999999999E-2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4.0626519999999999</v>
      </c>
      <c r="N648">
        <v>46610.8</v>
      </c>
      <c r="O648">
        <v>11473</v>
      </c>
      <c r="P648">
        <v>21977.72</v>
      </c>
      <c r="Q648">
        <v>21977.72</v>
      </c>
    </row>
    <row r="649" spans="1:17" ht="14.25">
      <c r="A649" t="s">
        <v>35</v>
      </c>
      <c r="B649" s="93">
        <v>40793</v>
      </c>
      <c r="C649">
        <v>24</v>
      </c>
      <c r="D649">
        <v>1.433416</v>
      </c>
      <c r="E649">
        <v>1.433416</v>
      </c>
      <c r="F649">
        <v>70.366600000000005</v>
      </c>
      <c r="G649">
        <v>4.0599700000000002E-2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4.0626519999999999</v>
      </c>
      <c r="N649">
        <v>46610.8</v>
      </c>
      <c r="O649">
        <v>11473</v>
      </c>
      <c r="P649">
        <v>16445.580000000002</v>
      </c>
      <c r="Q649">
        <v>16445.580000000002</v>
      </c>
    </row>
    <row r="650" spans="1:17" ht="14.25">
      <c r="A650" t="s">
        <v>35</v>
      </c>
      <c r="B650" s="93">
        <v>40794</v>
      </c>
      <c r="C650">
        <v>1</v>
      </c>
      <c r="D650">
        <v>1.200628</v>
      </c>
      <c r="E650">
        <v>1.200628</v>
      </c>
      <c r="F650">
        <v>68.493300000000005</v>
      </c>
      <c r="G650">
        <v>3.9373400000000003E-2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4.0626519999999999</v>
      </c>
      <c r="N650">
        <v>46610.8</v>
      </c>
      <c r="O650">
        <v>11473</v>
      </c>
      <c r="P650">
        <v>13774.81</v>
      </c>
      <c r="Q650">
        <v>13774.81</v>
      </c>
    </row>
    <row r="651" spans="1:17" ht="14.25">
      <c r="A651" t="s">
        <v>35</v>
      </c>
      <c r="B651" s="93">
        <v>40794</v>
      </c>
      <c r="C651">
        <v>2</v>
      </c>
      <c r="D651">
        <v>1.011293</v>
      </c>
      <c r="E651">
        <v>1.011293</v>
      </c>
      <c r="F651">
        <v>69.021299999999997</v>
      </c>
      <c r="G651">
        <v>3.9051799999999998E-2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4.0626519999999999</v>
      </c>
      <c r="N651">
        <v>46610.8</v>
      </c>
      <c r="O651">
        <v>11473</v>
      </c>
      <c r="P651">
        <v>11602.57</v>
      </c>
      <c r="Q651">
        <v>11602.57</v>
      </c>
    </row>
    <row r="652" spans="1:17" ht="14.25">
      <c r="A652" t="s">
        <v>35</v>
      </c>
      <c r="B652" s="93">
        <v>40794</v>
      </c>
      <c r="C652">
        <v>3</v>
      </c>
      <c r="D652">
        <v>0.84919389999999995</v>
      </c>
      <c r="E652">
        <v>0.84919389999999995</v>
      </c>
      <c r="F652">
        <v>69.525300000000001</v>
      </c>
      <c r="G652">
        <v>3.4945200000000003E-2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4.0626519999999999</v>
      </c>
      <c r="N652">
        <v>46610.8</v>
      </c>
      <c r="O652">
        <v>11473</v>
      </c>
      <c r="P652">
        <v>9742.8009999999995</v>
      </c>
      <c r="Q652">
        <v>9742.8009999999995</v>
      </c>
    </row>
    <row r="653" spans="1:17" ht="14.25">
      <c r="A653" t="s">
        <v>35</v>
      </c>
      <c r="B653" s="93">
        <v>40794</v>
      </c>
      <c r="C653">
        <v>4</v>
      </c>
      <c r="D653">
        <v>0.78047169999999999</v>
      </c>
      <c r="E653">
        <v>0.78047169999999999</v>
      </c>
      <c r="F653">
        <v>67.570700000000002</v>
      </c>
      <c r="G653">
        <v>3.4747E-2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4.0626519999999999</v>
      </c>
      <c r="N653">
        <v>46610.8</v>
      </c>
      <c r="O653">
        <v>11473</v>
      </c>
      <c r="P653">
        <v>8954.3520000000008</v>
      </c>
      <c r="Q653">
        <v>8954.3520000000008</v>
      </c>
    </row>
    <row r="654" spans="1:17" ht="14.25">
      <c r="A654" t="s">
        <v>35</v>
      </c>
      <c r="B654" s="93">
        <v>40794</v>
      </c>
      <c r="C654">
        <v>5</v>
      </c>
      <c r="D654">
        <v>0.75093410000000005</v>
      </c>
      <c r="E654">
        <v>0.75093410000000005</v>
      </c>
      <c r="F654">
        <v>67.3733</v>
      </c>
      <c r="G654">
        <v>3.47318E-2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4.0626519999999999</v>
      </c>
      <c r="N654">
        <v>46610.8</v>
      </c>
      <c r="O654">
        <v>11473</v>
      </c>
      <c r="P654">
        <v>8615.4660000000003</v>
      </c>
      <c r="Q654">
        <v>8615.4660000000003</v>
      </c>
    </row>
    <row r="655" spans="1:17" ht="14.25">
      <c r="A655" t="s">
        <v>35</v>
      </c>
      <c r="B655" s="93">
        <v>40794</v>
      </c>
      <c r="C655">
        <v>6</v>
      </c>
      <c r="D655">
        <v>0.75985270000000005</v>
      </c>
      <c r="E655">
        <v>0.75985270000000005</v>
      </c>
      <c r="F655">
        <v>67.061300000000003</v>
      </c>
      <c r="G655">
        <v>3.4726399999999998E-2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4.0626519999999999</v>
      </c>
      <c r="N655">
        <v>46610.8</v>
      </c>
      <c r="O655">
        <v>11473</v>
      </c>
      <c r="P655">
        <v>8717.7900000000009</v>
      </c>
      <c r="Q655">
        <v>8717.7900000000009</v>
      </c>
    </row>
    <row r="656" spans="1:17" ht="14.25">
      <c r="A656" t="s">
        <v>35</v>
      </c>
      <c r="B656" s="93">
        <v>40794</v>
      </c>
      <c r="C656">
        <v>7</v>
      </c>
      <c r="D656">
        <v>0.83737550000000005</v>
      </c>
      <c r="E656">
        <v>0.83737550000000005</v>
      </c>
      <c r="F656">
        <v>68.349299999999999</v>
      </c>
      <c r="G656">
        <v>3.4697600000000002E-2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4.0626519999999999</v>
      </c>
      <c r="N656">
        <v>46610.8</v>
      </c>
      <c r="O656">
        <v>11473</v>
      </c>
      <c r="P656">
        <v>9607.2080000000005</v>
      </c>
      <c r="Q656">
        <v>9607.2080000000005</v>
      </c>
    </row>
    <row r="657" spans="1:17" ht="14.25">
      <c r="A657" t="s">
        <v>35</v>
      </c>
      <c r="B657" s="93">
        <v>40794</v>
      </c>
      <c r="C657">
        <v>8</v>
      </c>
      <c r="D657">
        <v>0.9185548</v>
      </c>
      <c r="E657">
        <v>0.9185548</v>
      </c>
      <c r="F657">
        <v>77.541300000000007</v>
      </c>
      <c r="G657">
        <v>3.4629199999999999E-2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4.0626519999999999</v>
      </c>
      <c r="N657">
        <v>46610.8</v>
      </c>
      <c r="O657">
        <v>11473</v>
      </c>
      <c r="P657">
        <v>10538.58</v>
      </c>
      <c r="Q657">
        <v>10538.58</v>
      </c>
    </row>
    <row r="658" spans="1:17" ht="14.25">
      <c r="A658" t="s">
        <v>35</v>
      </c>
      <c r="B658" s="93">
        <v>40794</v>
      </c>
      <c r="C658">
        <v>9</v>
      </c>
      <c r="D658">
        <v>1.046038</v>
      </c>
      <c r="E658">
        <v>1.046038</v>
      </c>
      <c r="F658">
        <v>84.837299999999999</v>
      </c>
      <c r="G658">
        <v>3.6419800000000002E-2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4.0626519999999999</v>
      </c>
      <c r="N658">
        <v>46610.8</v>
      </c>
      <c r="O658">
        <v>11473</v>
      </c>
      <c r="P658">
        <v>12001.19</v>
      </c>
      <c r="Q658">
        <v>12001.19</v>
      </c>
    </row>
    <row r="659" spans="1:17" ht="14.25">
      <c r="A659" t="s">
        <v>35</v>
      </c>
      <c r="B659" s="93">
        <v>40794</v>
      </c>
      <c r="C659">
        <v>10</v>
      </c>
      <c r="D659">
        <v>1.2911459999999999</v>
      </c>
      <c r="E659">
        <v>1.2911459999999999</v>
      </c>
      <c r="F659">
        <v>89.6</v>
      </c>
      <c r="G659">
        <v>3.8154E-2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4.0626519999999999</v>
      </c>
      <c r="N659">
        <v>46610.8</v>
      </c>
      <c r="O659">
        <v>11473</v>
      </c>
      <c r="P659">
        <v>14813.31</v>
      </c>
      <c r="Q659">
        <v>14813.31</v>
      </c>
    </row>
    <row r="660" spans="1:17" ht="14.25">
      <c r="A660" t="s">
        <v>35</v>
      </c>
      <c r="B660" s="93">
        <v>40794</v>
      </c>
      <c r="C660">
        <v>11</v>
      </c>
      <c r="D660">
        <v>1.4832540000000001</v>
      </c>
      <c r="E660">
        <v>1.4832540000000001</v>
      </c>
      <c r="F660">
        <v>91.96</v>
      </c>
      <c r="G660">
        <v>3.7227000000000003E-2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4.0626519999999999</v>
      </c>
      <c r="N660">
        <v>46610.8</v>
      </c>
      <c r="O660">
        <v>11473</v>
      </c>
      <c r="P660">
        <v>17017.38</v>
      </c>
      <c r="Q660">
        <v>17017.38</v>
      </c>
    </row>
    <row r="661" spans="1:17" ht="14.25">
      <c r="A661" t="s">
        <v>35</v>
      </c>
      <c r="B661" s="93">
        <v>40794</v>
      </c>
      <c r="C661">
        <v>12</v>
      </c>
      <c r="D661">
        <v>1.7149460000000001</v>
      </c>
      <c r="E661">
        <v>1.7149460000000001</v>
      </c>
      <c r="F661">
        <v>93.925299999999993</v>
      </c>
      <c r="G661">
        <v>3.6352000000000002E-2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4.0626519999999999</v>
      </c>
      <c r="N661">
        <v>46610.8</v>
      </c>
      <c r="O661">
        <v>11473</v>
      </c>
      <c r="P661">
        <v>19675.580000000002</v>
      </c>
      <c r="Q661">
        <v>19675.580000000002</v>
      </c>
    </row>
    <row r="662" spans="1:17" ht="14.25">
      <c r="A662" t="s">
        <v>35</v>
      </c>
      <c r="B662" s="93">
        <v>40794</v>
      </c>
      <c r="C662">
        <v>13</v>
      </c>
      <c r="D662">
        <v>2.0830150000000001</v>
      </c>
      <c r="E662">
        <v>2.0830150000000001</v>
      </c>
      <c r="F662">
        <v>96.621300000000005</v>
      </c>
      <c r="G662">
        <v>3.6163599999999997E-2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4.0626519999999999</v>
      </c>
      <c r="N662">
        <v>46610.8</v>
      </c>
      <c r="O662">
        <v>11473</v>
      </c>
      <c r="P662">
        <v>23898.43</v>
      </c>
      <c r="Q662">
        <v>23898.43</v>
      </c>
    </row>
    <row r="663" spans="1:17" ht="14.25">
      <c r="A663" t="s">
        <v>35</v>
      </c>
      <c r="B663" s="93">
        <v>40794</v>
      </c>
      <c r="C663">
        <v>14</v>
      </c>
      <c r="D663">
        <v>2.4886659999999998</v>
      </c>
      <c r="E663">
        <v>1.8059909999999999</v>
      </c>
      <c r="F663">
        <v>93.831999999999994</v>
      </c>
      <c r="G663">
        <v>4.0756199999999999E-2</v>
      </c>
      <c r="H663">
        <v>0.6304438</v>
      </c>
      <c r="I663">
        <v>0.66130239999999996</v>
      </c>
      <c r="J663">
        <v>0.68267500000000003</v>
      </c>
      <c r="K663">
        <v>0.7040476</v>
      </c>
      <c r="L663">
        <v>0.73490630000000001</v>
      </c>
      <c r="M663">
        <v>4.0626519999999999</v>
      </c>
      <c r="N663">
        <v>46610.8</v>
      </c>
      <c r="O663">
        <v>11473</v>
      </c>
      <c r="P663">
        <v>28552.46</v>
      </c>
      <c r="Q663">
        <v>20720.13</v>
      </c>
    </row>
    <row r="664" spans="1:17" ht="14.25">
      <c r="A664" t="s">
        <v>35</v>
      </c>
      <c r="B664" s="93">
        <v>40794</v>
      </c>
      <c r="C664">
        <v>15</v>
      </c>
      <c r="D664">
        <v>2.8547579999999999</v>
      </c>
      <c r="E664">
        <v>1.9229989999999999</v>
      </c>
      <c r="F664">
        <v>93.837299999999999</v>
      </c>
      <c r="G664">
        <v>4.0756300000000002E-2</v>
      </c>
      <c r="H664">
        <v>0.87952719999999995</v>
      </c>
      <c r="I664">
        <v>0.91038589999999997</v>
      </c>
      <c r="J664">
        <v>0.93175850000000005</v>
      </c>
      <c r="K664">
        <v>0.95313110000000001</v>
      </c>
      <c r="L664">
        <v>0.98398980000000003</v>
      </c>
      <c r="M664">
        <v>4.0626519999999999</v>
      </c>
      <c r="N664">
        <v>46610.8</v>
      </c>
      <c r="O664">
        <v>11473</v>
      </c>
      <c r="P664">
        <v>32752.63</v>
      </c>
      <c r="Q664">
        <v>22062.57</v>
      </c>
    </row>
    <row r="665" spans="1:17" ht="14.25">
      <c r="A665" t="s">
        <v>35</v>
      </c>
      <c r="B665" s="93">
        <v>40794</v>
      </c>
      <c r="C665">
        <v>16</v>
      </c>
      <c r="D665">
        <v>3.0677020000000002</v>
      </c>
      <c r="E665">
        <v>2.0622069999999999</v>
      </c>
      <c r="F665">
        <v>90.957300000000004</v>
      </c>
      <c r="G665">
        <v>0.13168289999999999</v>
      </c>
      <c r="H665">
        <v>0.83673620000000004</v>
      </c>
      <c r="I665">
        <v>0.9364401</v>
      </c>
      <c r="J665">
        <v>1.005495</v>
      </c>
      <c r="K665">
        <v>1.074549</v>
      </c>
      <c r="L665">
        <v>1.174253</v>
      </c>
      <c r="M665">
        <v>4.0626519999999999</v>
      </c>
      <c r="N665">
        <v>46610.8</v>
      </c>
      <c r="O665">
        <v>11473</v>
      </c>
      <c r="P665">
        <v>35195.74</v>
      </c>
      <c r="Q665">
        <v>23659.7</v>
      </c>
    </row>
    <row r="666" spans="1:17" ht="14.25">
      <c r="A666" t="s">
        <v>35</v>
      </c>
      <c r="B666" s="93">
        <v>40794</v>
      </c>
      <c r="C666">
        <v>17</v>
      </c>
      <c r="D666">
        <v>3.068117</v>
      </c>
      <c r="E666">
        <v>1.995069</v>
      </c>
      <c r="F666">
        <v>90.736000000000004</v>
      </c>
      <c r="G666">
        <v>6.0910199999999998E-2</v>
      </c>
      <c r="H666">
        <v>0.99498900000000001</v>
      </c>
      <c r="I666">
        <v>1.041107</v>
      </c>
      <c r="J666">
        <v>1.073048</v>
      </c>
      <c r="K666">
        <v>1.1049899999999999</v>
      </c>
      <c r="L666">
        <v>1.151108</v>
      </c>
      <c r="M666">
        <v>4.0626519999999999</v>
      </c>
      <c r="N666">
        <v>46610.8</v>
      </c>
      <c r="O666">
        <v>11473</v>
      </c>
      <c r="P666">
        <v>35200.51</v>
      </c>
      <c r="Q666">
        <v>22889.42</v>
      </c>
    </row>
    <row r="667" spans="1:17" ht="14.25">
      <c r="A667" t="s">
        <v>35</v>
      </c>
      <c r="B667" s="93">
        <v>40794</v>
      </c>
      <c r="C667">
        <v>18</v>
      </c>
      <c r="D667">
        <v>2.6939549999999999</v>
      </c>
      <c r="E667">
        <v>2.6939549999999999</v>
      </c>
      <c r="F667">
        <v>85.082700000000003</v>
      </c>
      <c r="G667">
        <v>6.6592899999999997E-2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4.0626519999999999</v>
      </c>
      <c r="N667">
        <v>46610.8</v>
      </c>
      <c r="O667">
        <v>11473</v>
      </c>
      <c r="P667">
        <v>30907.75</v>
      </c>
      <c r="Q667">
        <v>30907.75</v>
      </c>
    </row>
    <row r="668" spans="1:17" ht="14.25">
      <c r="A668" t="s">
        <v>35</v>
      </c>
      <c r="B668" s="93">
        <v>40794</v>
      </c>
      <c r="C668">
        <v>19</v>
      </c>
      <c r="D668">
        <v>2.4107229999999999</v>
      </c>
      <c r="E668">
        <v>2.4107229999999999</v>
      </c>
      <c r="F668">
        <v>80.306700000000006</v>
      </c>
      <c r="G668">
        <v>7.7313999999999994E-2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4.0626519999999999</v>
      </c>
      <c r="N668">
        <v>46610.8</v>
      </c>
      <c r="O668">
        <v>11473</v>
      </c>
      <c r="P668">
        <v>27658.22</v>
      </c>
      <c r="Q668">
        <v>27658.22</v>
      </c>
    </row>
    <row r="669" spans="1:17" ht="14.25">
      <c r="A669" t="s">
        <v>35</v>
      </c>
      <c r="B669" s="93">
        <v>40794</v>
      </c>
      <c r="C669">
        <v>20</v>
      </c>
      <c r="D669">
        <v>2.5582039999999999</v>
      </c>
      <c r="E669">
        <v>2.5582039999999999</v>
      </c>
      <c r="F669">
        <v>73.730699999999999</v>
      </c>
      <c r="G669">
        <v>4.1328400000000001E-2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4.0626519999999999</v>
      </c>
      <c r="N669">
        <v>46610.8</v>
      </c>
      <c r="O669">
        <v>11473</v>
      </c>
      <c r="P669">
        <v>29350.28</v>
      </c>
      <c r="Q669">
        <v>29350.28</v>
      </c>
    </row>
    <row r="670" spans="1:17" ht="14.25">
      <c r="A670" t="s">
        <v>35</v>
      </c>
      <c r="B670" s="93">
        <v>40794</v>
      </c>
      <c r="C670">
        <v>21</v>
      </c>
      <c r="D670">
        <v>2.5192049999999999</v>
      </c>
      <c r="E670">
        <v>2.5192049999999999</v>
      </c>
      <c r="F670">
        <v>70.693299999999994</v>
      </c>
      <c r="G670">
        <v>3.8017599999999999E-2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4.0626519999999999</v>
      </c>
      <c r="N670">
        <v>46610.8</v>
      </c>
      <c r="O670">
        <v>11473</v>
      </c>
      <c r="P670">
        <v>28902.84</v>
      </c>
      <c r="Q670">
        <v>28902.84</v>
      </c>
    </row>
    <row r="671" spans="1:17" ht="14.25">
      <c r="A671" t="s">
        <v>35</v>
      </c>
      <c r="B671" s="93">
        <v>40794</v>
      </c>
      <c r="C671">
        <v>22</v>
      </c>
      <c r="D671">
        <v>2.2350319999999999</v>
      </c>
      <c r="E671">
        <v>2.2350319999999999</v>
      </c>
      <c r="F671">
        <v>68.709299999999999</v>
      </c>
      <c r="G671">
        <v>3.9033600000000002E-2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4.0626519999999999</v>
      </c>
      <c r="N671">
        <v>46610.8</v>
      </c>
      <c r="O671">
        <v>11473</v>
      </c>
      <c r="P671">
        <v>25642.52</v>
      </c>
      <c r="Q671">
        <v>25642.52</v>
      </c>
    </row>
    <row r="672" spans="1:17" ht="14.25">
      <c r="A672" t="s">
        <v>35</v>
      </c>
      <c r="B672" s="93">
        <v>40794</v>
      </c>
      <c r="C672">
        <v>23</v>
      </c>
      <c r="D672">
        <v>1.664153</v>
      </c>
      <c r="E672">
        <v>1.664153</v>
      </c>
      <c r="F672">
        <v>65.429299999999998</v>
      </c>
      <c r="G672">
        <v>3.5990300000000003E-2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4.0626519999999999</v>
      </c>
      <c r="N672">
        <v>46610.8</v>
      </c>
      <c r="O672">
        <v>11473</v>
      </c>
      <c r="P672">
        <v>19092.82</v>
      </c>
      <c r="Q672">
        <v>19092.82</v>
      </c>
    </row>
    <row r="673" spans="1:17" ht="14.25">
      <c r="A673" t="s">
        <v>35</v>
      </c>
      <c r="B673" s="93">
        <v>40794</v>
      </c>
      <c r="C673">
        <v>24</v>
      </c>
      <c r="D673">
        <v>1.2782260000000001</v>
      </c>
      <c r="E673">
        <v>1.2782260000000001</v>
      </c>
      <c r="F673">
        <v>64.170699999999997</v>
      </c>
      <c r="G673">
        <v>3.4707700000000001E-2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4.0626519999999999</v>
      </c>
      <c r="N673">
        <v>46610.8</v>
      </c>
      <c r="O673">
        <v>11473</v>
      </c>
      <c r="P673">
        <v>14665.09</v>
      </c>
      <c r="Q673">
        <v>14665.09</v>
      </c>
    </row>
    <row r="674" spans="1:17" ht="14.25">
      <c r="A674" t="s">
        <v>35</v>
      </c>
      <c r="B674" s="93">
        <v>40795</v>
      </c>
      <c r="C674">
        <v>1</v>
      </c>
      <c r="D674">
        <v>0.4765915</v>
      </c>
      <c r="E674">
        <v>0.4765915</v>
      </c>
      <c r="F674">
        <v>64.2042</v>
      </c>
      <c r="G674">
        <v>3.4615399999999998E-2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4.0626519999999999</v>
      </c>
      <c r="N674">
        <v>46610.8</v>
      </c>
      <c r="O674">
        <v>11473</v>
      </c>
      <c r="P674">
        <v>5467.9350000000004</v>
      </c>
      <c r="Q674">
        <v>5467.9350000000004</v>
      </c>
    </row>
    <row r="675" spans="1:17" ht="14.25">
      <c r="A675" t="s">
        <v>35</v>
      </c>
      <c r="B675" s="93">
        <v>40795</v>
      </c>
      <c r="C675">
        <v>2</v>
      </c>
      <c r="D675">
        <v>0.75033159999999999</v>
      </c>
      <c r="E675">
        <v>0.75033159999999999</v>
      </c>
      <c r="F675">
        <v>62.546399999999998</v>
      </c>
      <c r="G675">
        <v>3.4416500000000003E-2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4.0626519999999999</v>
      </c>
      <c r="N675">
        <v>46610.8</v>
      </c>
      <c r="O675">
        <v>11473</v>
      </c>
      <c r="P675">
        <v>8608.5540000000001</v>
      </c>
      <c r="Q675">
        <v>8608.5540000000001</v>
      </c>
    </row>
    <row r="676" spans="1:17" ht="14.25">
      <c r="A676" t="s">
        <v>35</v>
      </c>
      <c r="B676" s="93">
        <v>40795</v>
      </c>
      <c r="C676">
        <v>3</v>
      </c>
      <c r="D676">
        <v>0.94452259999999999</v>
      </c>
      <c r="E676">
        <v>0.94452259999999999</v>
      </c>
      <c r="F676">
        <v>62.0822</v>
      </c>
      <c r="G676">
        <v>3.4143100000000003E-2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4.0626519999999999</v>
      </c>
      <c r="N676">
        <v>46610.8</v>
      </c>
      <c r="O676">
        <v>11473</v>
      </c>
      <c r="P676">
        <v>10836.51</v>
      </c>
      <c r="Q676">
        <v>10836.51</v>
      </c>
    </row>
    <row r="677" spans="1:17" ht="14.25">
      <c r="A677" t="s">
        <v>35</v>
      </c>
      <c r="B677" s="93">
        <v>40795</v>
      </c>
      <c r="C677">
        <v>4</v>
      </c>
      <c r="D677">
        <v>0.83043769999999995</v>
      </c>
      <c r="E677">
        <v>0.83043769999999995</v>
      </c>
      <c r="F677">
        <v>60.575600000000001</v>
      </c>
      <c r="G677">
        <v>3.3993200000000001E-2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4.0626519999999999</v>
      </c>
      <c r="N677">
        <v>46610.8</v>
      </c>
      <c r="O677">
        <v>11473</v>
      </c>
      <c r="P677">
        <v>9527.61</v>
      </c>
      <c r="Q677">
        <v>9527.61</v>
      </c>
    </row>
    <row r="678" spans="1:17" ht="14.25">
      <c r="A678" t="s">
        <v>35</v>
      </c>
      <c r="B678" s="93">
        <v>40795</v>
      </c>
      <c r="C678">
        <v>5</v>
      </c>
      <c r="D678">
        <v>0.75375329999999996</v>
      </c>
      <c r="E678">
        <v>0.75375329999999996</v>
      </c>
      <c r="F678">
        <v>60.090200000000003</v>
      </c>
      <c r="G678">
        <v>3.3983800000000002E-2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4.0626519999999999</v>
      </c>
      <c r="N678">
        <v>46610.8</v>
      </c>
      <c r="O678">
        <v>11473</v>
      </c>
      <c r="P678">
        <v>8647.8119999999999</v>
      </c>
      <c r="Q678">
        <v>8647.8119999999999</v>
      </c>
    </row>
    <row r="679" spans="1:17" ht="14.25">
      <c r="A679" t="s">
        <v>35</v>
      </c>
      <c r="B679" s="93">
        <v>40795</v>
      </c>
      <c r="C679">
        <v>6</v>
      </c>
      <c r="D679">
        <v>0.75287800000000005</v>
      </c>
      <c r="E679">
        <v>0.75287800000000005</v>
      </c>
      <c r="F679">
        <v>59.379300000000001</v>
      </c>
      <c r="G679">
        <v>3.39794E-2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4.0626519999999999</v>
      </c>
      <c r="N679">
        <v>46610.8</v>
      </c>
      <c r="O679">
        <v>11473</v>
      </c>
      <c r="P679">
        <v>8637.7690000000002</v>
      </c>
      <c r="Q679">
        <v>8637.7690000000002</v>
      </c>
    </row>
    <row r="680" spans="1:17" ht="14.25">
      <c r="A680" t="s">
        <v>35</v>
      </c>
      <c r="B680" s="93">
        <v>40795</v>
      </c>
      <c r="C680">
        <v>7</v>
      </c>
      <c r="D680">
        <v>0.83120689999999997</v>
      </c>
      <c r="E680">
        <v>0.83120689999999997</v>
      </c>
      <c r="F680">
        <v>62.076900000000002</v>
      </c>
      <c r="G680">
        <v>3.3959499999999997E-2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4.0626519999999999</v>
      </c>
      <c r="N680">
        <v>46610.8</v>
      </c>
      <c r="O680">
        <v>11473</v>
      </c>
      <c r="P680">
        <v>9536.4369999999999</v>
      </c>
      <c r="Q680">
        <v>9536.4369999999999</v>
      </c>
    </row>
    <row r="681" spans="1:17" ht="14.25">
      <c r="A681" t="s">
        <v>35</v>
      </c>
      <c r="B681" s="93">
        <v>40795</v>
      </c>
      <c r="C681">
        <v>8</v>
      </c>
      <c r="D681">
        <v>0.90190979999999998</v>
      </c>
      <c r="E681">
        <v>0.90190979999999998</v>
      </c>
      <c r="F681">
        <v>64.992000000000004</v>
      </c>
      <c r="G681">
        <v>3.3853899999999999E-2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4.0626519999999999</v>
      </c>
      <c r="N681">
        <v>46610.8</v>
      </c>
      <c r="O681">
        <v>11473</v>
      </c>
      <c r="P681">
        <v>10347.61</v>
      </c>
      <c r="Q681">
        <v>10347.61</v>
      </c>
    </row>
    <row r="682" spans="1:17" ht="14.25">
      <c r="A682" t="s">
        <v>35</v>
      </c>
      <c r="B682" s="93">
        <v>40795</v>
      </c>
      <c r="C682">
        <v>9</v>
      </c>
      <c r="D682">
        <v>0.92274529999999999</v>
      </c>
      <c r="E682">
        <v>0.92274529999999999</v>
      </c>
      <c r="F682">
        <v>70.13</v>
      </c>
      <c r="G682">
        <v>3.4317E-2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4.0626519999999999</v>
      </c>
      <c r="N682">
        <v>46610.8</v>
      </c>
      <c r="O682">
        <v>11473</v>
      </c>
      <c r="P682">
        <v>10586.66</v>
      </c>
      <c r="Q682">
        <v>10586.66</v>
      </c>
    </row>
    <row r="683" spans="1:17" ht="14.25">
      <c r="A683" t="s">
        <v>35</v>
      </c>
      <c r="B683" s="93">
        <v>40795</v>
      </c>
      <c r="C683">
        <v>10</v>
      </c>
      <c r="D683">
        <v>0.96811670000000005</v>
      </c>
      <c r="E683">
        <v>0.96811670000000005</v>
      </c>
      <c r="F683">
        <v>71.888599999999997</v>
      </c>
      <c r="G683">
        <v>3.5990500000000002E-2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4.0626519999999999</v>
      </c>
      <c r="N683">
        <v>46610.8</v>
      </c>
      <c r="O683">
        <v>11473</v>
      </c>
      <c r="P683">
        <v>11107.2</v>
      </c>
      <c r="Q683">
        <v>11107.2</v>
      </c>
    </row>
    <row r="684" spans="1:17" ht="14.25">
      <c r="A684" t="s">
        <v>35</v>
      </c>
      <c r="B684" s="93">
        <v>40795</v>
      </c>
      <c r="C684">
        <v>11</v>
      </c>
      <c r="D684">
        <v>1.0145090000000001</v>
      </c>
      <c r="E684">
        <v>1.0145090000000001</v>
      </c>
      <c r="F684">
        <v>75.578199999999995</v>
      </c>
      <c r="G684">
        <v>3.5459299999999999E-2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4.0626519999999999</v>
      </c>
      <c r="N684">
        <v>46610.8</v>
      </c>
      <c r="O684">
        <v>11473</v>
      </c>
      <c r="P684">
        <v>11639.46</v>
      </c>
      <c r="Q684">
        <v>11639.46</v>
      </c>
    </row>
    <row r="685" spans="1:17" ht="14.25">
      <c r="A685" t="s">
        <v>35</v>
      </c>
      <c r="B685" s="93">
        <v>40795</v>
      </c>
      <c r="C685">
        <v>12</v>
      </c>
      <c r="D685">
        <v>1.119032</v>
      </c>
      <c r="E685">
        <v>1.119032</v>
      </c>
      <c r="F685">
        <v>76.140600000000006</v>
      </c>
      <c r="G685">
        <v>3.41645E-2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4.0626519999999999</v>
      </c>
      <c r="N685">
        <v>46610.8</v>
      </c>
      <c r="O685">
        <v>11473</v>
      </c>
      <c r="P685">
        <v>12838.65</v>
      </c>
      <c r="Q685">
        <v>12838.65</v>
      </c>
    </row>
    <row r="686" spans="1:17" ht="14.25">
      <c r="A686" t="s">
        <v>35</v>
      </c>
      <c r="B686" s="93">
        <v>40795</v>
      </c>
      <c r="C686">
        <v>13</v>
      </c>
      <c r="D686">
        <v>1.175942</v>
      </c>
      <c r="E686">
        <v>1.175942</v>
      </c>
      <c r="F686">
        <v>77.095500000000001</v>
      </c>
      <c r="G686">
        <v>3.36464E-2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4.0626519999999999</v>
      </c>
      <c r="N686">
        <v>46610.8</v>
      </c>
      <c r="O686">
        <v>11473</v>
      </c>
      <c r="P686">
        <v>13491.58</v>
      </c>
      <c r="Q686">
        <v>13491.58</v>
      </c>
    </row>
    <row r="687" spans="1:17" ht="14.25">
      <c r="A687" t="s">
        <v>35</v>
      </c>
      <c r="B687" s="93">
        <v>40795</v>
      </c>
      <c r="C687">
        <v>14</v>
      </c>
      <c r="D687">
        <v>1.2451719999999999</v>
      </c>
      <c r="E687">
        <v>1.2451719999999999</v>
      </c>
      <c r="F687">
        <v>76.124700000000004</v>
      </c>
      <c r="G687">
        <v>3.37509E-2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4.0626519999999999</v>
      </c>
      <c r="N687">
        <v>46610.8</v>
      </c>
      <c r="O687">
        <v>11473</v>
      </c>
      <c r="P687">
        <v>14285.86</v>
      </c>
      <c r="Q687">
        <v>14285.86</v>
      </c>
    </row>
    <row r="688" spans="1:17" ht="14.25">
      <c r="A688" t="s">
        <v>35</v>
      </c>
      <c r="B688" s="93">
        <v>40795</v>
      </c>
      <c r="C688">
        <v>15</v>
      </c>
      <c r="D688">
        <v>1.642153</v>
      </c>
      <c r="E688">
        <v>1.176061</v>
      </c>
      <c r="F688">
        <v>76.522499999999994</v>
      </c>
      <c r="G688">
        <v>3.4582300000000003E-2</v>
      </c>
      <c r="H688">
        <v>0.42177330000000002</v>
      </c>
      <c r="I688">
        <v>0.4479573</v>
      </c>
      <c r="J688">
        <v>0.46609220000000001</v>
      </c>
      <c r="K688">
        <v>0.48422720000000002</v>
      </c>
      <c r="L688">
        <v>0.51041119999999995</v>
      </c>
      <c r="M688">
        <v>4.0626519999999999</v>
      </c>
      <c r="N688">
        <v>46610.8</v>
      </c>
      <c r="O688">
        <v>11473</v>
      </c>
      <c r="P688">
        <v>18840.419999999998</v>
      </c>
      <c r="Q688">
        <v>13492.95</v>
      </c>
    </row>
    <row r="689" spans="1:17" ht="14.25">
      <c r="A689" t="s">
        <v>35</v>
      </c>
      <c r="B689" s="93">
        <v>40795</v>
      </c>
      <c r="C689">
        <v>16</v>
      </c>
      <c r="D689">
        <v>1.5489869999999999</v>
      </c>
      <c r="E689">
        <v>1.2067369999999999</v>
      </c>
      <c r="F689">
        <v>74.846199999999996</v>
      </c>
      <c r="G689">
        <v>3.4286400000000002E-2</v>
      </c>
      <c r="H689">
        <v>0.29830950000000001</v>
      </c>
      <c r="I689">
        <v>0.32426949999999999</v>
      </c>
      <c r="J689">
        <v>0.34224929999999998</v>
      </c>
      <c r="K689">
        <v>0.36022900000000002</v>
      </c>
      <c r="L689">
        <v>0.386189</v>
      </c>
      <c r="M689">
        <v>4.0626519999999999</v>
      </c>
      <c r="N689">
        <v>46610.8</v>
      </c>
      <c r="O689">
        <v>11473</v>
      </c>
      <c r="P689">
        <v>17771.52</v>
      </c>
      <c r="Q689">
        <v>13844.9</v>
      </c>
    </row>
    <row r="690" spans="1:17" ht="14.25">
      <c r="A690" t="s">
        <v>35</v>
      </c>
      <c r="B690" s="93">
        <v>40795</v>
      </c>
      <c r="C690">
        <v>17</v>
      </c>
      <c r="D690">
        <v>1.4285760000000001</v>
      </c>
      <c r="E690">
        <v>1.317401</v>
      </c>
      <c r="F690">
        <v>72.5809</v>
      </c>
      <c r="G690">
        <v>3.4056500000000003E-2</v>
      </c>
      <c r="H690">
        <v>6.7530199999999999E-2</v>
      </c>
      <c r="I690">
        <v>9.3316200000000002E-2</v>
      </c>
      <c r="J690">
        <v>0.11117539999999999</v>
      </c>
      <c r="K690">
        <v>0.1290347</v>
      </c>
      <c r="L690">
        <v>0.1548206</v>
      </c>
      <c r="M690">
        <v>4.0626519999999999</v>
      </c>
      <c r="N690">
        <v>46610.8</v>
      </c>
      <c r="O690">
        <v>11473</v>
      </c>
      <c r="P690">
        <v>16390.05</v>
      </c>
      <c r="Q690">
        <v>15114.54</v>
      </c>
    </row>
    <row r="691" spans="1:17" ht="14.25">
      <c r="A691" t="s">
        <v>35</v>
      </c>
      <c r="B691" s="93">
        <v>40795</v>
      </c>
      <c r="C691">
        <v>18</v>
      </c>
      <c r="D691">
        <v>1.313259</v>
      </c>
      <c r="E691">
        <v>1.273992</v>
      </c>
      <c r="F691">
        <v>69.315700000000007</v>
      </c>
      <c r="G691">
        <v>3.4209000000000003E-2</v>
      </c>
      <c r="H691">
        <v>-4.5734E-3</v>
      </c>
      <c r="I691">
        <v>2.1328E-2</v>
      </c>
      <c r="J691">
        <v>3.9267200000000002E-2</v>
      </c>
      <c r="K691">
        <v>5.7206399999999998E-2</v>
      </c>
      <c r="L691">
        <v>8.3107799999999996E-2</v>
      </c>
      <c r="M691">
        <v>4.0626519999999999</v>
      </c>
      <c r="N691">
        <v>46610.8</v>
      </c>
      <c r="O691">
        <v>11473</v>
      </c>
      <c r="P691">
        <v>15067.02</v>
      </c>
      <c r="Q691">
        <v>14616.51</v>
      </c>
    </row>
    <row r="692" spans="1:17" ht="14.25">
      <c r="A692" t="s">
        <v>35</v>
      </c>
      <c r="B692" s="93">
        <v>40795</v>
      </c>
      <c r="C692">
        <v>19</v>
      </c>
      <c r="D692">
        <v>1.279603</v>
      </c>
      <c r="E692">
        <v>1.3720559999999999</v>
      </c>
      <c r="F692">
        <v>64.472099999999998</v>
      </c>
      <c r="G692">
        <v>3.3228399999999998E-2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4.0626519999999999</v>
      </c>
      <c r="N692">
        <v>46610.8</v>
      </c>
      <c r="O692">
        <v>11473</v>
      </c>
      <c r="P692">
        <v>14680.89</v>
      </c>
      <c r="Q692">
        <v>15741.59</v>
      </c>
    </row>
    <row r="693" spans="1:17" ht="14.25">
      <c r="A693" t="s">
        <v>35</v>
      </c>
      <c r="B693" s="93">
        <v>40795</v>
      </c>
      <c r="C693">
        <v>20</v>
      </c>
      <c r="D693">
        <v>1.298675</v>
      </c>
      <c r="E693">
        <v>1.368846</v>
      </c>
      <c r="F693">
        <v>61.848799999999997</v>
      </c>
      <c r="G693">
        <v>3.30885E-2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4.0626519999999999</v>
      </c>
      <c r="N693">
        <v>46610.8</v>
      </c>
      <c r="O693">
        <v>11473</v>
      </c>
      <c r="P693">
        <v>14899.7</v>
      </c>
      <c r="Q693">
        <v>15704.77</v>
      </c>
    </row>
    <row r="694" spans="1:17" ht="14.25">
      <c r="A694" t="s">
        <v>35</v>
      </c>
      <c r="B694" s="93">
        <v>40795</v>
      </c>
      <c r="C694">
        <v>21</v>
      </c>
      <c r="D694">
        <v>1.346857</v>
      </c>
      <c r="E694">
        <v>1.346857</v>
      </c>
      <c r="F694">
        <v>60.761299999999999</v>
      </c>
      <c r="G694">
        <v>3.2510200000000003E-2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4.0626519999999999</v>
      </c>
      <c r="N694">
        <v>46610.8</v>
      </c>
      <c r="O694">
        <v>11473</v>
      </c>
      <c r="P694">
        <v>15452.49</v>
      </c>
      <c r="Q694">
        <v>15452.49</v>
      </c>
    </row>
    <row r="695" spans="1:17" ht="14.25">
      <c r="A695" t="s">
        <v>35</v>
      </c>
      <c r="B695" s="93">
        <v>40795</v>
      </c>
      <c r="C695">
        <v>22</v>
      </c>
      <c r="D695">
        <v>1.201751</v>
      </c>
      <c r="E695">
        <v>1.201751</v>
      </c>
      <c r="F695">
        <v>60.615400000000001</v>
      </c>
      <c r="G695">
        <v>3.2423E-2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4.0626519999999999</v>
      </c>
      <c r="N695">
        <v>46610.8</v>
      </c>
      <c r="O695">
        <v>11473</v>
      </c>
      <c r="P695">
        <v>13787.68</v>
      </c>
      <c r="Q695">
        <v>13787.68</v>
      </c>
    </row>
    <row r="696" spans="1:17" ht="14.25">
      <c r="A696" t="s">
        <v>35</v>
      </c>
      <c r="B696" s="93">
        <v>40795</v>
      </c>
      <c r="C696">
        <v>23</v>
      </c>
      <c r="D696">
        <v>1.0389120000000001</v>
      </c>
      <c r="E696">
        <v>1.0389120000000001</v>
      </c>
      <c r="F696">
        <v>61.066299999999998</v>
      </c>
      <c r="G696">
        <v>3.23892E-2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4.0626519999999999</v>
      </c>
      <c r="N696">
        <v>46610.8</v>
      </c>
      <c r="O696">
        <v>11473</v>
      </c>
      <c r="P696">
        <v>11919.44</v>
      </c>
      <c r="Q696">
        <v>11919.44</v>
      </c>
    </row>
    <row r="697" spans="1:17" ht="14.25">
      <c r="A697" t="s">
        <v>35</v>
      </c>
      <c r="B697" s="93">
        <v>40795</v>
      </c>
      <c r="C697">
        <v>24</v>
      </c>
      <c r="D697">
        <v>0.88660479999999997</v>
      </c>
      <c r="E697">
        <v>0.88660479999999997</v>
      </c>
      <c r="F697">
        <v>61.074300000000001</v>
      </c>
      <c r="G697">
        <v>3.2382000000000001E-2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4.0626519999999999</v>
      </c>
      <c r="N697">
        <v>46610.8</v>
      </c>
      <c r="O697">
        <v>11473</v>
      </c>
      <c r="P697">
        <v>10172.02</v>
      </c>
      <c r="Q697">
        <v>10172.02</v>
      </c>
    </row>
    <row r="698" spans="1:17" ht="14.25">
      <c r="A698" t="s">
        <v>35</v>
      </c>
      <c r="B698" s="93">
        <v>40828</v>
      </c>
      <c r="C698">
        <v>1</v>
      </c>
      <c r="D698">
        <v>0.7374134</v>
      </c>
      <c r="E698">
        <v>0.7374134</v>
      </c>
      <c r="F698">
        <v>58.990099999999998</v>
      </c>
      <c r="G698">
        <v>3.1839899999999997E-2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4.0626519999999999</v>
      </c>
      <c r="N698">
        <v>46610.8</v>
      </c>
      <c r="O698">
        <v>11473</v>
      </c>
      <c r="P698">
        <v>8460.3439999999991</v>
      </c>
      <c r="Q698">
        <v>8460.3439999999991</v>
      </c>
    </row>
    <row r="699" spans="1:17" ht="14.25">
      <c r="A699" t="s">
        <v>35</v>
      </c>
      <c r="B699" s="93">
        <v>40828</v>
      </c>
      <c r="C699">
        <v>2</v>
      </c>
      <c r="D699">
        <v>0.66394450000000005</v>
      </c>
      <c r="E699">
        <v>0.66394450000000005</v>
      </c>
      <c r="F699">
        <v>58.835799999999999</v>
      </c>
      <c r="G699">
        <v>3.1838999999999999E-2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4.0626519999999999</v>
      </c>
      <c r="N699">
        <v>46610.8</v>
      </c>
      <c r="O699">
        <v>11473</v>
      </c>
      <c r="P699">
        <v>7617.4350000000004</v>
      </c>
      <c r="Q699">
        <v>7617.4350000000004</v>
      </c>
    </row>
    <row r="700" spans="1:17" ht="14.25">
      <c r="A700" t="s">
        <v>35</v>
      </c>
      <c r="B700" s="93">
        <v>40828</v>
      </c>
      <c r="C700">
        <v>3</v>
      </c>
      <c r="D700">
        <v>0.61015209999999998</v>
      </c>
      <c r="E700">
        <v>0.61015209999999998</v>
      </c>
      <c r="F700">
        <v>58.957700000000003</v>
      </c>
      <c r="G700">
        <v>3.1834099999999997E-2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4.0626519999999999</v>
      </c>
      <c r="N700">
        <v>46610.8</v>
      </c>
      <c r="O700">
        <v>11473</v>
      </c>
      <c r="P700">
        <v>7000.2740000000003</v>
      </c>
      <c r="Q700">
        <v>7000.2740000000003</v>
      </c>
    </row>
    <row r="701" spans="1:17" ht="14.25">
      <c r="A701" t="s">
        <v>35</v>
      </c>
      <c r="B701" s="93">
        <v>40828</v>
      </c>
      <c r="C701">
        <v>4</v>
      </c>
      <c r="D701">
        <v>0.58795090000000005</v>
      </c>
      <c r="E701">
        <v>0.58795090000000005</v>
      </c>
      <c r="F701">
        <v>58.833300000000001</v>
      </c>
      <c r="G701">
        <v>3.1832600000000003E-2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4.0626519999999999</v>
      </c>
      <c r="N701">
        <v>46610.8</v>
      </c>
      <c r="O701">
        <v>11473</v>
      </c>
      <c r="P701">
        <v>6745.56</v>
      </c>
      <c r="Q701">
        <v>6745.56</v>
      </c>
    </row>
    <row r="702" spans="1:17" ht="14.25">
      <c r="A702" t="s">
        <v>35</v>
      </c>
      <c r="B702" s="93">
        <v>40828</v>
      </c>
      <c r="C702">
        <v>5</v>
      </c>
      <c r="D702">
        <v>0.58056140000000001</v>
      </c>
      <c r="E702">
        <v>0.58056140000000001</v>
      </c>
      <c r="F702">
        <v>58.661700000000003</v>
      </c>
      <c r="G702">
        <v>3.1833399999999998E-2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4.0626519999999999</v>
      </c>
      <c r="N702">
        <v>46610.8</v>
      </c>
      <c r="O702">
        <v>11473</v>
      </c>
      <c r="P702">
        <v>6660.7809999999999</v>
      </c>
      <c r="Q702">
        <v>6660.7809999999999</v>
      </c>
    </row>
    <row r="703" spans="1:17" ht="14.25">
      <c r="A703" t="s">
        <v>35</v>
      </c>
      <c r="B703" s="93">
        <v>40828</v>
      </c>
      <c r="C703">
        <v>6</v>
      </c>
      <c r="D703">
        <v>0.63521709999999998</v>
      </c>
      <c r="E703">
        <v>0.63521709999999998</v>
      </c>
      <c r="F703">
        <v>57.7164</v>
      </c>
      <c r="G703">
        <v>3.1833399999999998E-2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4.0626519999999999</v>
      </c>
      <c r="N703">
        <v>46610.8</v>
      </c>
      <c r="O703">
        <v>11473</v>
      </c>
      <c r="P703">
        <v>7287.8459999999995</v>
      </c>
      <c r="Q703">
        <v>7287.8459999999995</v>
      </c>
    </row>
    <row r="704" spans="1:17" ht="14.25">
      <c r="A704" t="s">
        <v>35</v>
      </c>
      <c r="B704" s="93">
        <v>40828</v>
      </c>
      <c r="C704">
        <v>7</v>
      </c>
      <c r="D704">
        <v>0.72227620000000003</v>
      </c>
      <c r="E704">
        <v>0.72227620000000003</v>
      </c>
      <c r="F704">
        <v>60.295999999999999</v>
      </c>
      <c r="G704">
        <v>3.1833500000000001E-2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4.0626519999999999</v>
      </c>
      <c r="N704">
        <v>46610.8</v>
      </c>
      <c r="O704">
        <v>11473</v>
      </c>
      <c r="P704">
        <v>8286.6749999999993</v>
      </c>
      <c r="Q704">
        <v>8286.6749999999993</v>
      </c>
    </row>
    <row r="705" spans="1:17" ht="14.25">
      <c r="A705" t="s">
        <v>35</v>
      </c>
      <c r="B705" s="93">
        <v>40828</v>
      </c>
      <c r="C705">
        <v>8</v>
      </c>
      <c r="D705">
        <v>0.78038510000000005</v>
      </c>
      <c r="E705">
        <v>0.78038510000000005</v>
      </c>
      <c r="F705">
        <v>65.992500000000007</v>
      </c>
      <c r="G705">
        <v>3.1834000000000001E-2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4.0626519999999999</v>
      </c>
      <c r="N705">
        <v>46610.8</v>
      </c>
      <c r="O705">
        <v>11473</v>
      </c>
      <c r="P705">
        <v>8953.3580000000002</v>
      </c>
      <c r="Q705">
        <v>8953.3580000000002</v>
      </c>
    </row>
    <row r="706" spans="1:17" ht="14.25">
      <c r="A706" t="s">
        <v>35</v>
      </c>
      <c r="B706" s="93">
        <v>40828</v>
      </c>
      <c r="C706">
        <v>9</v>
      </c>
      <c r="D706">
        <v>0.81743460000000001</v>
      </c>
      <c r="E706">
        <v>0.81743460000000001</v>
      </c>
      <c r="F706">
        <v>76.455200000000005</v>
      </c>
      <c r="G706">
        <v>3.18564E-2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4.0626519999999999</v>
      </c>
      <c r="N706">
        <v>46610.8</v>
      </c>
      <c r="O706">
        <v>11473</v>
      </c>
      <c r="P706">
        <v>9378.4269999999997</v>
      </c>
      <c r="Q706">
        <v>9378.4269999999997</v>
      </c>
    </row>
    <row r="707" spans="1:17" ht="14.25">
      <c r="A707" t="s">
        <v>35</v>
      </c>
      <c r="B707" s="93">
        <v>40828</v>
      </c>
      <c r="C707">
        <v>10</v>
      </c>
      <c r="D707">
        <v>0.78972149999999997</v>
      </c>
      <c r="E707">
        <v>0.78972149999999997</v>
      </c>
      <c r="F707">
        <v>85.019900000000007</v>
      </c>
      <c r="G707">
        <v>3.76248E-2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4.0626519999999999</v>
      </c>
      <c r="N707">
        <v>46610.8</v>
      </c>
      <c r="O707">
        <v>11473</v>
      </c>
      <c r="P707">
        <v>9060.4750000000004</v>
      </c>
      <c r="Q707">
        <v>9060.4750000000004</v>
      </c>
    </row>
    <row r="708" spans="1:17" ht="14.25">
      <c r="A708" t="s">
        <v>35</v>
      </c>
      <c r="B708" s="93">
        <v>40828</v>
      </c>
      <c r="C708">
        <v>11</v>
      </c>
      <c r="D708">
        <v>0.79852129999999999</v>
      </c>
      <c r="E708">
        <v>0.79852129999999999</v>
      </c>
      <c r="F708">
        <v>89.032300000000006</v>
      </c>
      <c r="G708">
        <v>3.70681E-2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4.0626519999999999</v>
      </c>
      <c r="N708">
        <v>46610.8</v>
      </c>
      <c r="O708">
        <v>11473</v>
      </c>
      <c r="P708">
        <v>9161.4349999999995</v>
      </c>
      <c r="Q708">
        <v>9161.4349999999995</v>
      </c>
    </row>
    <row r="709" spans="1:17" ht="14.25">
      <c r="A709" t="s">
        <v>35</v>
      </c>
      <c r="B709" s="93">
        <v>40828</v>
      </c>
      <c r="C709">
        <v>12</v>
      </c>
      <c r="D709">
        <v>0.99671100000000001</v>
      </c>
      <c r="E709">
        <v>0.99671100000000001</v>
      </c>
      <c r="F709">
        <v>93.134299999999996</v>
      </c>
      <c r="G709">
        <v>3.4345300000000002E-2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4.0626519999999999</v>
      </c>
      <c r="N709">
        <v>46610.8</v>
      </c>
      <c r="O709">
        <v>11473</v>
      </c>
      <c r="P709">
        <v>11435.26</v>
      </c>
      <c r="Q709">
        <v>11435.26</v>
      </c>
    </row>
    <row r="710" spans="1:17" ht="14.25">
      <c r="A710" t="s">
        <v>35</v>
      </c>
      <c r="B710" s="93">
        <v>40828</v>
      </c>
      <c r="C710">
        <v>13</v>
      </c>
      <c r="D710">
        <v>1.173743</v>
      </c>
      <c r="E710">
        <v>1.173743</v>
      </c>
      <c r="F710">
        <v>92.435299999999998</v>
      </c>
      <c r="G710">
        <v>3.3929500000000001E-2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4.0626519999999999</v>
      </c>
      <c r="N710">
        <v>46610.8</v>
      </c>
      <c r="O710">
        <v>11473</v>
      </c>
      <c r="P710">
        <v>13466.35</v>
      </c>
      <c r="Q710">
        <v>13466.35</v>
      </c>
    </row>
    <row r="711" spans="1:17" ht="14.25">
      <c r="A711" t="s">
        <v>35</v>
      </c>
      <c r="B711" s="93">
        <v>40828</v>
      </c>
      <c r="C711">
        <v>14</v>
      </c>
      <c r="D711">
        <v>1.4284380000000001</v>
      </c>
      <c r="E711">
        <v>1.1212679999999999</v>
      </c>
      <c r="F711">
        <v>93.226399999999998</v>
      </c>
      <c r="G711">
        <v>3.4868200000000002E-2</v>
      </c>
      <c r="H711">
        <v>0.26248470000000002</v>
      </c>
      <c r="I711">
        <v>0.28888520000000001</v>
      </c>
      <c r="J711">
        <v>0.3071702</v>
      </c>
      <c r="K711">
        <v>0.3254551</v>
      </c>
      <c r="L711">
        <v>0.35185559999999999</v>
      </c>
      <c r="M711">
        <v>4.0626519999999999</v>
      </c>
      <c r="N711">
        <v>46610.8</v>
      </c>
      <c r="O711">
        <v>11473</v>
      </c>
      <c r="P711">
        <v>16388.46</v>
      </c>
      <c r="Q711">
        <v>12864.3</v>
      </c>
    </row>
    <row r="712" spans="1:17" ht="14.25">
      <c r="A712" t="s">
        <v>35</v>
      </c>
      <c r="B712" s="93">
        <v>40828</v>
      </c>
      <c r="C712">
        <v>15</v>
      </c>
      <c r="D712">
        <v>1.6543840000000001</v>
      </c>
      <c r="E712">
        <v>1.198253</v>
      </c>
      <c r="F712">
        <v>95.0398</v>
      </c>
      <c r="G712">
        <v>3.5143399999999998E-2</v>
      </c>
      <c r="H712">
        <v>0.41109289999999998</v>
      </c>
      <c r="I712">
        <v>0.43770179999999997</v>
      </c>
      <c r="J712">
        <v>0.45613100000000001</v>
      </c>
      <c r="K712">
        <v>0.47456019999999999</v>
      </c>
      <c r="L712">
        <v>0.50116899999999998</v>
      </c>
      <c r="M712">
        <v>4.0626519999999999</v>
      </c>
      <c r="N712">
        <v>46610.8</v>
      </c>
      <c r="O712">
        <v>11473</v>
      </c>
      <c r="P712">
        <v>18980.75</v>
      </c>
      <c r="Q712">
        <v>13747.56</v>
      </c>
    </row>
    <row r="713" spans="1:17" ht="14.25">
      <c r="A713" t="s">
        <v>35</v>
      </c>
      <c r="B713" s="93">
        <v>40828</v>
      </c>
      <c r="C713">
        <v>16</v>
      </c>
      <c r="D713">
        <v>1.892835</v>
      </c>
      <c r="E713">
        <v>1.3664179999999999</v>
      </c>
      <c r="F713">
        <v>94.634299999999996</v>
      </c>
      <c r="G713">
        <v>3.7877099999999997E-2</v>
      </c>
      <c r="H713">
        <v>0.47787469999999999</v>
      </c>
      <c r="I713">
        <v>0.50655340000000004</v>
      </c>
      <c r="J713">
        <v>0.5264162</v>
      </c>
      <c r="K713">
        <v>0.54627899999999996</v>
      </c>
      <c r="L713">
        <v>0.57495770000000002</v>
      </c>
      <c r="M713">
        <v>4.0626519999999999</v>
      </c>
      <c r="N713">
        <v>46610.8</v>
      </c>
      <c r="O713">
        <v>11473</v>
      </c>
      <c r="P713">
        <v>21716.49</v>
      </c>
      <c r="Q713">
        <v>15676.92</v>
      </c>
    </row>
    <row r="714" spans="1:17" ht="14.25">
      <c r="A714" t="s">
        <v>35</v>
      </c>
      <c r="B714" s="93">
        <v>40828</v>
      </c>
      <c r="C714">
        <v>17</v>
      </c>
      <c r="D714">
        <v>2.1105809999999998</v>
      </c>
      <c r="E714">
        <v>1.4983089999999999</v>
      </c>
      <c r="F714">
        <v>91.002499999999998</v>
      </c>
      <c r="G714">
        <v>3.8421299999999999E-2</v>
      </c>
      <c r="H714">
        <v>0.56303309999999995</v>
      </c>
      <c r="I714">
        <v>0.59212390000000004</v>
      </c>
      <c r="J714">
        <v>0.61227200000000004</v>
      </c>
      <c r="K714">
        <v>0.63242019999999999</v>
      </c>
      <c r="L714">
        <v>0.66151090000000001</v>
      </c>
      <c r="M714">
        <v>4.0626519999999999</v>
      </c>
      <c r="N714">
        <v>46610.8</v>
      </c>
      <c r="O714">
        <v>11473</v>
      </c>
      <c r="P714">
        <v>24214.69</v>
      </c>
      <c r="Q714">
        <v>17190.09</v>
      </c>
    </row>
    <row r="715" spans="1:17" ht="14.25">
      <c r="A715" t="s">
        <v>35</v>
      </c>
      <c r="B715" s="93">
        <v>40828</v>
      </c>
      <c r="C715">
        <v>18</v>
      </c>
      <c r="D715">
        <v>1.949579</v>
      </c>
      <c r="E715">
        <v>1.949579</v>
      </c>
      <c r="F715">
        <v>87.711399999999998</v>
      </c>
      <c r="G715">
        <v>3.9050099999999997E-2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4.0626519999999999</v>
      </c>
      <c r="N715">
        <v>46610.8</v>
      </c>
      <c r="O715">
        <v>11473</v>
      </c>
      <c r="P715">
        <v>22367.52</v>
      </c>
      <c r="Q715">
        <v>22367.52</v>
      </c>
    </row>
    <row r="716" spans="1:17" ht="14.25">
      <c r="A716" t="s">
        <v>35</v>
      </c>
      <c r="B716" s="93">
        <v>40828</v>
      </c>
      <c r="C716">
        <v>19</v>
      </c>
      <c r="D716">
        <v>2.0513680000000001</v>
      </c>
      <c r="E716">
        <v>2.0513680000000001</v>
      </c>
      <c r="F716">
        <v>80.102000000000004</v>
      </c>
      <c r="G716">
        <v>3.9583399999999998E-2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4.0626519999999999</v>
      </c>
      <c r="N716">
        <v>46610.8</v>
      </c>
      <c r="O716">
        <v>11473</v>
      </c>
      <c r="P716">
        <v>23535.35</v>
      </c>
      <c r="Q716">
        <v>23535.35</v>
      </c>
    </row>
    <row r="717" spans="1:17" ht="14.25">
      <c r="A717" t="s">
        <v>35</v>
      </c>
      <c r="B717" s="93">
        <v>40828</v>
      </c>
      <c r="C717">
        <v>20</v>
      </c>
      <c r="D717">
        <v>2.006726</v>
      </c>
      <c r="E717">
        <v>2.006726</v>
      </c>
      <c r="F717">
        <v>76.442800000000005</v>
      </c>
      <c r="G717">
        <v>3.6704899999999999E-2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4.0626519999999999</v>
      </c>
      <c r="N717">
        <v>46610.8</v>
      </c>
      <c r="O717">
        <v>11473</v>
      </c>
      <c r="P717">
        <v>23023.16</v>
      </c>
      <c r="Q717">
        <v>23023.16</v>
      </c>
    </row>
    <row r="718" spans="1:17" ht="14.25">
      <c r="A718" t="s">
        <v>35</v>
      </c>
      <c r="B718" s="93">
        <v>40828</v>
      </c>
      <c r="C718">
        <v>21</v>
      </c>
      <c r="D718">
        <v>1.747206</v>
      </c>
      <c r="E718">
        <v>1.747206</v>
      </c>
      <c r="F718">
        <v>70.3035</v>
      </c>
      <c r="G718">
        <v>3.7829099999999997E-2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4.0626519999999999</v>
      </c>
      <c r="N718">
        <v>46610.8</v>
      </c>
      <c r="O718">
        <v>11473</v>
      </c>
      <c r="P718">
        <v>20045.7</v>
      </c>
      <c r="Q718">
        <v>20045.7</v>
      </c>
    </row>
    <row r="719" spans="1:17" ht="14.25">
      <c r="A719" t="s">
        <v>35</v>
      </c>
      <c r="B719" s="93">
        <v>40828</v>
      </c>
      <c r="C719">
        <v>22</v>
      </c>
      <c r="D719">
        <v>1.5693239999999999</v>
      </c>
      <c r="E719">
        <v>1.5693239999999999</v>
      </c>
      <c r="F719">
        <v>70.124399999999994</v>
      </c>
      <c r="G719">
        <v>4.4199099999999998E-2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4.0626519999999999</v>
      </c>
      <c r="N719">
        <v>46610.8</v>
      </c>
      <c r="O719">
        <v>11473</v>
      </c>
      <c r="P719">
        <v>18004.86</v>
      </c>
      <c r="Q719">
        <v>18004.86</v>
      </c>
    </row>
    <row r="720" spans="1:17" ht="14.25">
      <c r="A720" t="s">
        <v>35</v>
      </c>
      <c r="B720" s="93">
        <v>40828</v>
      </c>
      <c r="C720">
        <v>23</v>
      </c>
      <c r="D720">
        <v>1.2729010000000001</v>
      </c>
      <c r="E720">
        <v>1.2729010000000001</v>
      </c>
      <c r="F720">
        <v>67.900499999999994</v>
      </c>
      <c r="G720">
        <v>4.2228000000000002E-2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4.0626519999999999</v>
      </c>
      <c r="N720">
        <v>46610.8</v>
      </c>
      <c r="O720">
        <v>11473</v>
      </c>
      <c r="P720">
        <v>14603.99</v>
      </c>
      <c r="Q720">
        <v>14603.99</v>
      </c>
    </row>
    <row r="721" spans="1:17" ht="14.25">
      <c r="A721" t="s">
        <v>35</v>
      </c>
      <c r="B721" s="93">
        <v>40828</v>
      </c>
      <c r="C721">
        <v>24</v>
      </c>
      <c r="D721">
        <v>1.2179139999999999</v>
      </c>
      <c r="E721">
        <v>1.2179139999999999</v>
      </c>
      <c r="F721">
        <v>66.582099999999997</v>
      </c>
      <c r="G721">
        <v>3.3613499999999998E-2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4.0626519999999999</v>
      </c>
      <c r="N721">
        <v>46610.8</v>
      </c>
      <c r="O721">
        <v>11473</v>
      </c>
      <c r="P721">
        <v>13973.12</v>
      </c>
      <c r="Q721">
        <v>13973.12</v>
      </c>
    </row>
    <row r="722" spans="1:17" ht="14.25">
      <c r="A722" t="s">
        <v>35</v>
      </c>
      <c r="B722" s="93">
        <v>40829</v>
      </c>
      <c r="C722">
        <v>1</v>
      </c>
      <c r="D722">
        <v>1.024227</v>
      </c>
      <c r="E722">
        <v>1.024227</v>
      </c>
      <c r="F722">
        <v>65.201999999999998</v>
      </c>
      <c r="G722">
        <v>3.3672800000000003E-2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4.0626519999999999</v>
      </c>
      <c r="N722">
        <v>46610.8</v>
      </c>
      <c r="O722">
        <v>11473</v>
      </c>
      <c r="P722">
        <v>11750.96</v>
      </c>
      <c r="Q722">
        <v>11750.96</v>
      </c>
    </row>
    <row r="723" spans="1:17" ht="14.25">
      <c r="A723" t="s">
        <v>35</v>
      </c>
      <c r="B723" s="93">
        <v>40829</v>
      </c>
      <c r="C723">
        <v>2</v>
      </c>
      <c r="D723">
        <v>0.8978469</v>
      </c>
      <c r="E723">
        <v>0.8978469</v>
      </c>
      <c r="F723">
        <v>66.653400000000005</v>
      </c>
      <c r="G723">
        <v>3.3580100000000002E-2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4.0626519999999999</v>
      </c>
      <c r="N723">
        <v>46610.8</v>
      </c>
      <c r="O723">
        <v>11473</v>
      </c>
      <c r="P723">
        <v>10301</v>
      </c>
      <c r="Q723">
        <v>10301</v>
      </c>
    </row>
    <row r="724" spans="1:17" ht="14.25">
      <c r="A724" t="s">
        <v>35</v>
      </c>
      <c r="B724" s="93">
        <v>40829</v>
      </c>
      <c r="C724">
        <v>3</v>
      </c>
      <c r="D724">
        <v>0.79229830000000001</v>
      </c>
      <c r="E724">
        <v>0.79229830000000001</v>
      </c>
      <c r="F724">
        <v>66.042400000000001</v>
      </c>
      <c r="G724">
        <v>3.3379800000000001E-2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4.0626519999999999</v>
      </c>
      <c r="N724">
        <v>46610.8</v>
      </c>
      <c r="O724">
        <v>11473</v>
      </c>
      <c r="P724">
        <v>9090.0380000000005</v>
      </c>
      <c r="Q724">
        <v>9090.0380000000005</v>
      </c>
    </row>
    <row r="725" spans="1:17" ht="14.25">
      <c r="A725" t="s">
        <v>35</v>
      </c>
      <c r="B725" s="93">
        <v>40829</v>
      </c>
      <c r="C725">
        <v>4</v>
      </c>
      <c r="D725">
        <v>0.74244370000000004</v>
      </c>
      <c r="E725">
        <v>0.74244370000000004</v>
      </c>
      <c r="F725">
        <v>65.112200000000001</v>
      </c>
      <c r="G725">
        <v>3.3286000000000003E-2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4.0626519999999999</v>
      </c>
      <c r="N725">
        <v>46610.8</v>
      </c>
      <c r="O725">
        <v>11473</v>
      </c>
      <c r="P725">
        <v>8518.0560000000005</v>
      </c>
      <c r="Q725">
        <v>8518.0560000000005</v>
      </c>
    </row>
    <row r="726" spans="1:17" ht="14.25">
      <c r="A726" t="s">
        <v>35</v>
      </c>
      <c r="B726" s="93">
        <v>40829</v>
      </c>
      <c r="C726">
        <v>5</v>
      </c>
      <c r="D726">
        <v>0.71282009999999996</v>
      </c>
      <c r="E726">
        <v>0.71282009999999996</v>
      </c>
      <c r="F726">
        <v>62.573599999999999</v>
      </c>
      <c r="G726">
        <v>3.32994E-2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4.0626519999999999</v>
      </c>
      <c r="N726">
        <v>46610.8</v>
      </c>
      <c r="O726">
        <v>11473</v>
      </c>
      <c r="P726">
        <v>8178.1850000000004</v>
      </c>
      <c r="Q726">
        <v>8178.1850000000004</v>
      </c>
    </row>
    <row r="727" spans="1:17" ht="14.25">
      <c r="A727" t="s">
        <v>35</v>
      </c>
      <c r="B727" s="93">
        <v>40829</v>
      </c>
      <c r="C727">
        <v>6</v>
      </c>
      <c r="D727">
        <v>0.74064419999999997</v>
      </c>
      <c r="E727">
        <v>0.74064419999999997</v>
      </c>
      <c r="F727">
        <v>62.418999999999997</v>
      </c>
      <c r="G727">
        <v>3.3292799999999997E-2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4.0626519999999999</v>
      </c>
      <c r="N727">
        <v>46610.8</v>
      </c>
      <c r="O727">
        <v>11473</v>
      </c>
      <c r="P727">
        <v>8497.4110000000001</v>
      </c>
      <c r="Q727">
        <v>8497.4110000000001</v>
      </c>
    </row>
    <row r="728" spans="1:17" ht="14.25">
      <c r="A728" t="s">
        <v>35</v>
      </c>
      <c r="B728" s="93">
        <v>40829</v>
      </c>
      <c r="C728">
        <v>7</v>
      </c>
      <c r="D728">
        <v>0.82523950000000001</v>
      </c>
      <c r="E728">
        <v>0.82523950000000001</v>
      </c>
      <c r="F728">
        <v>63.239400000000003</v>
      </c>
      <c r="G728">
        <v>3.3297399999999998E-2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4.0626519999999999</v>
      </c>
      <c r="N728">
        <v>46610.8</v>
      </c>
      <c r="O728">
        <v>11473</v>
      </c>
      <c r="P728">
        <v>9467.9719999999998</v>
      </c>
      <c r="Q728">
        <v>9467.9719999999998</v>
      </c>
    </row>
    <row r="729" spans="1:17" ht="14.25">
      <c r="A729" t="s">
        <v>35</v>
      </c>
      <c r="B729" s="93">
        <v>40829</v>
      </c>
      <c r="C729">
        <v>8</v>
      </c>
      <c r="D729">
        <v>0.88003260000000005</v>
      </c>
      <c r="E729">
        <v>0.88003260000000005</v>
      </c>
      <c r="F729">
        <v>71.224400000000003</v>
      </c>
      <c r="G729">
        <v>3.3320700000000002E-2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4.0626519999999999</v>
      </c>
      <c r="N729">
        <v>46610.8</v>
      </c>
      <c r="O729">
        <v>11473</v>
      </c>
      <c r="P729">
        <v>10096.61</v>
      </c>
      <c r="Q729">
        <v>10096.61</v>
      </c>
    </row>
    <row r="730" spans="1:17" ht="14.25">
      <c r="A730" t="s">
        <v>35</v>
      </c>
      <c r="B730" s="93">
        <v>40829</v>
      </c>
      <c r="C730">
        <v>9</v>
      </c>
      <c r="D730">
        <v>0.91979270000000002</v>
      </c>
      <c r="E730">
        <v>0.91979270000000002</v>
      </c>
      <c r="F730">
        <v>81.399000000000001</v>
      </c>
      <c r="G730">
        <v>3.7925399999999998E-2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4.0626519999999999</v>
      </c>
      <c r="N730">
        <v>46610.8</v>
      </c>
      <c r="O730">
        <v>11473</v>
      </c>
      <c r="P730">
        <v>10552.78</v>
      </c>
      <c r="Q730">
        <v>10552.78</v>
      </c>
    </row>
    <row r="731" spans="1:17" ht="14.25">
      <c r="A731" t="s">
        <v>35</v>
      </c>
      <c r="B731" s="93">
        <v>40829</v>
      </c>
      <c r="C731">
        <v>10</v>
      </c>
      <c r="D731">
        <v>0.94391049999999999</v>
      </c>
      <c r="E731">
        <v>0.94391049999999999</v>
      </c>
      <c r="F731">
        <v>89.705699999999993</v>
      </c>
      <c r="G731">
        <v>4.0614999999999998E-2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4.0626519999999999</v>
      </c>
      <c r="N731">
        <v>46610.8</v>
      </c>
      <c r="O731">
        <v>11473</v>
      </c>
      <c r="P731">
        <v>10829.49</v>
      </c>
      <c r="Q731">
        <v>10829.49</v>
      </c>
    </row>
    <row r="732" spans="1:17" ht="14.25">
      <c r="A732" t="s">
        <v>35</v>
      </c>
      <c r="B732" s="93">
        <v>40829</v>
      </c>
      <c r="C732">
        <v>11</v>
      </c>
      <c r="D732">
        <v>1.0917829999999999</v>
      </c>
      <c r="E732">
        <v>1.0917829999999999</v>
      </c>
      <c r="F732">
        <v>92.950100000000006</v>
      </c>
      <c r="G732">
        <v>3.7349599999999997E-2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4.0626519999999999</v>
      </c>
      <c r="N732">
        <v>46610.8</v>
      </c>
      <c r="O732">
        <v>11473</v>
      </c>
      <c r="P732">
        <v>12526.02</v>
      </c>
      <c r="Q732">
        <v>12526.02</v>
      </c>
    </row>
    <row r="733" spans="1:17" ht="14.25">
      <c r="A733" t="s">
        <v>35</v>
      </c>
      <c r="B733" s="93">
        <v>40829</v>
      </c>
      <c r="C733">
        <v>12</v>
      </c>
      <c r="D733">
        <v>1.4304110000000001</v>
      </c>
      <c r="E733">
        <v>1.4304110000000001</v>
      </c>
      <c r="F733">
        <v>95.256900000000002</v>
      </c>
      <c r="G733">
        <v>3.6096200000000002E-2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4.0626519999999999</v>
      </c>
      <c r="N733">
        <v>46610.8</v>
      </c>
      <c r="O733">
        <v>11473</v>
      </c>
      <c r="P733">
        <v>16411.11</v>
      </c>
      <c r="Q733">
        <v>16411.11</v>
      </c>
    </row>
    <row r="734" spans="1:17" ht="14.25">
      <c r="A734" t="s">
        <v>35</v>
      </c>
      <c r="B734" s="93">
        <v>40829</v>
      </c>
      <c r="C734">
        <v>13</v>
      </c>
      <c r="D734">
        <v>1.7539720000000001</v>
      </c>
      <c r="E734">
        <v>1.7539720000000001</v>
      </c>
      <c r="F734">
        <v>92.887799999999999</v>
      </c>
      <c r="G734">
        <v>3.5616200000000001E-2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4.0626519999999999</v>
      </c>
      <c r="N734">
        <v>46610.8</v>
      </c>
      <c r="O734">
        <v>11473</v>
      </c>
      <c r="P734">
        <v>20123.32</v>
      </c>
      <c r="Q734">
        <v>20123.32</v>
      </c>
    </row>
    <row r="735" spans="1:17" ht="14.25">
      <c r="A735" t="s">
        <v>35</v>
      </c>
      <c r="B735" s="93">
        <v>40829</v>
      </c>
      <c r="C735">
        <v>14</v>
      </c>
      <c r="D735">
        <v>2.0785279999999999</v>
      </c>
      <c r="E735">
        <v>1.492683</v>
      </c>
      <c r="F735">
        <v>92.566100000000006</v>
      </c>
      <c r="G735">
        <v>3.8403399999999997E-2</v>
      </c>
      <c r="H735">
        <v>0.53662929999999998</v>
      </c>
      <c r="I735">
        <v>0.56570640000000005</v>
      </c>
      <c r="J735">
        <v>0.58584519999999995</v>
      </c>
      <c r="K735">
        <v>0.60598399999999997</v>
      </c>
      <c r="L735">
        <v>0.63506119999999999</v>
      </c>
      <c r="M735">
        <v>4.0626519999999999</v>
      </c>
      <c r="N735">
        <v>46610.8</v>
      </c>
      <c r="O735">
        <v>11473</v>
      </c>
      <c r="P735">
        <v>23846.95</v>
      </c>
      <c r="Q735">
        <v>17125.55</v>
      </c>
    </row>
    <row r="736" spans="1:17" ht="14.25">
      <c r="A736" t="s">
        <v>35</v>
      </c>
      <c r="B736" s="93">
        <v>40829</v>
      </c>
      <c r="C736">
        <v>15</v>
      </c>
      <c r="D736">
        <v>2.3195779999999999</v>
      </c>
      <c r="E736">
        <v>1.563062</v>
      </c>
      <c r="F736">
        <v>91.149600000000007</v>
      </c>
      <c r="G736">
        <v>3.8160300000000001E-2</v>
      </c>
      <c r="H736">
        <v>0.70761160000000001</v>
      </c>
      <c r="I736">
        <v>0.73650470000000001</v>
      </c>
      <c r="J736">
        <v>0.75651599999999997</v>
      </c>
      <c r="K736">
        <v>0.77652719999999997</v>
      </c>
      <c r="L736">
        <v>0.80542029999999998</v>
      </c>
      <c r="M736">
        <v>4.0626519999999999</v>
      </c>
      <c r="N736">
        <v>46610.8</v>
      </c>
      <c r="O736">
        <v>11473</v>
      </c>
      <c r="P736">
        <v>26612.51</v>
      </c>
      <c r="Q736">
        <v>17933.009999999998</v>
      </c>
    </row>
    <row r="737" spans="1:17" ht="14.25">
      <c r="A737" t="s">
        <v>35</v>
      </c>
      <c r="B737" s="93">
        <v>40829</v>
      </c>
      <c r="C737">
        <v>16</v>
      </c>
      <c r="D737">
        <v>2.4554149999999999</v>
      </c>
      <c r="E737">
        <v>1.5850280000000001</v>
      </c>
      <c r="F737">
        <v>89.361599999999996</v>
      </c>
      <c r="G737">
        <v>4.1338300000000001E-2</v>
      </c>
      <c r="H737">
        <v>0.81741010000000003</v>
      </c>
      <c r="I737">
        <v>0.84870939999999995</v>
      </c>
      <c r="J737">
        <v>0.87038720000000003</v>
      </c>
      <c r="K737">
        <v>0.892065</v>
      </c>
      <c r="L737">
        <v>0.92336430000000003</v>
      </c>
      <c r="M737">
        <v>4.0626519999999999</v>
      </c>
      <c r="N737">
        <v>46610.8</v>
      </c>
      <c r="O737">
        <v>11473</v>
      </c>
      <c r="P737">
        <v>28170.97</v>
      </c>
      <c r="Q737">
        <v>18185.02</v>
      </c>
    </row>
    <row r="738" spans="1:17" ht="14.25">
      <c r="A738" t="s">
        <v>35</v>
      </c>
      <c r="B738" s="93">
        <v>40829</v>
      </c>
      <c r="C738">
        <v>17</v>
      </c>
      <c r="D738">
        <v>2.4886360000000001</v>
      </c>
      <c r="E738">
        <v>1.654325</v>
      </c>
      <c r="F738">
        <v>85.191999999999993</v>
      </c>
      <c r="G738">
        <v>4.0583300000000003E-2</v>
      </c>
      <c r="H738">
        <v>0.78230230000000001</v>
      </c>
      <c r="I738">
        <v>0.81302989999999997</v>
      </c>
      <c r="J738">
        <v>0.83431180000000005</v>
      </c>
      <c r="K738">
        <v>0.85559370000000001</v>
      </c>
      <c r="L738">
        <v>0.88632140000000004</v>
      </c>
      <c r="M738">
        <v>4.0626519999999999</v>
      </c>
      <c r="N738">
        <v>46610.8</v>
      </c>
      <c r="O738">
        <v>11473</v>
      </c>
      <c r="P738">
        <v>28552.13</v>
      </c>
      <c r="Q738">
        <v>18980.07</v>
      </c>
    </row>
    <row r="739" spans="1:17" ht="14.25">
      <c r="A739" t="s">
        <v>35</v>
      </c>
      <c r="B739" s="93">
        <v>40829</v>
      </c>
      <c r="C739">
        <v>18</v>
      </c>
      <c r="D739">
        <v>2.0626950000000002</v>
      </c>
      <c r="E739">
        <v>2.0626950000000002</v>
      </c>
      <c r="F739">
        <v>79.438900000000004</v>
      </c>
      <c r="G739">
        <v>3.99657E-2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4.0626519999999999</v>
      </c>
      <c r="N739">
        <v>46610.8</v>
      </c>
      <c r="O739">
        <v>11473</v>
      </c>
      <c r="P739">
        <v>23665.29</v>
      </c>
      <c r="Q739">
        <v>23665.29</v>
      </c>
    </row>
    <row r="740" spans="1:17" ht="14.25">
      <c r="A740" t="s">
        <v>35</v>
      </c>
      <c r="B740" s="93">
        <v>40829</v>
      </c>
      <c r="C740">
        <v>19</v>
      </c>
      <c r="D740">
        <v>1.994326</v>
      </c>
      <c r="E740">
        <v>1.994326</v>
      </c>
      <c r="F740">
        <v>72.558599999999998</v>
      </c>
      <c r="G740">
        <v>3.9444100000000003E-2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4.0626519999999999</v>
      </c>
      <c r="N740">
        <v>46610.8</v>
      </c>
      <c r="O740">
        <v>11473</v>
      </c>
      <c r="P740">
        <v>22880.9</v>
      </c>
      <c r="Q740">
        <v>22880.9</v>
      </c>
    </row>
    <row r="741" spans="1:17" ht="14.25">
      <c r="A741" t="s">
        <v>35</v>
      </c>
      <c r="B741" s="93">
        <v>40829</v>
      </c>
      <c r="C741">
        <v>20</v>
      </c>
      <c r="D741">
        <v>1.9440519999999999</v>
      </c>
      <c r="E741">
        <v>1.9440519999999999</v>
      </c>
      <c r="F741">
        <v>69.593500000000006</v>
      </c>
      <c r="G741">
        <v>3.6361200000000003E-2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4.0626519999999999</v>
      </c>
      <c r="N741">
        <v>46610.8</v>
      </c>
      <c r="O741">
        <v>11473</v>
      </c>
      <c r="P741">
        <v>22304.11</v>
      </c>
      <c r="Q741">
        <v>22304.11</v>
      </c>
    </row>
    <row r="742" spans="1:17" ht="14.25">
      <c r="A742" t="s">
        <v>35</v>
      </c>
      <c r="B742" s="93">
        <v>40829</v>
      </c>
      <c r="C742">
        <v>21</v>
      </c>
      <c r="D742">
        <v>1.6688179999999999</v>
      </c>
      <c r="E742">
        <v>1.6688179999999999</v>
      </c>
      <c r="F742">
        <v>66.6708</v>
      </c>
      <c r="G742">
        <v>3.76511E-2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4.0626519999999999</v>
      </c>
      <c r="N742">
        <v>46610.8</v>
      </c>
      <c r="O742">
        <v>11473</v>
      </c>
      <c r="P742">
        <v>19146.349999999999</v>
      </c>
      <c r="Q742">
        <v>19146.349999999999</v>
      </c>
    </row>
    <row r="743" spans="1:17" ht="14.25">
      <c r="A743" t="s">
        <v>35</v>
      </c>
      <c r="B743" s="93">
        <v>40829</v>
      </c>
      <c r="C743">
        <v>22</v>
      </c>
      <c r="D743">
        <v>1.695484</v>
      </c>
      <c r="E743">
        <v>1.695484</v>
      </c>
      <c r="F743">
        <v>64.989999999999995</v>
      </c>
      <c r="G743">
        <v>3.5396499999999997E-2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4.0626519999999999</v>
      </c>
      <c r="N743">
        <v>46610.8</v>
      </c>
      <c r="O743">
        <v>11473</v>
      </c>
      <c r="P743">
        <v>19452.29</v>
      </c>
      <c r="Q743">
        <v>19452.29</v>
      </c>
    </row>
    <row r="744" spans="1:17" ht="14.25">
      <c r="A744" t="s">
        <v>35</v>
      </c>
      <c r="B744" s="93">
        <v>40829</v>
      </c>
      <c r="C744">
        <v>23</v>
      </c>
      <c r="D744">
        <v>1.470612</v>
      </c>
      <c r="E744">
        <v>1.470612</v>
      </c>
      <c r="F744">
        <v>63.551099999999998</v>
      </c>
      <c r="G744">
        <v>3.40033E-2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4.0626519999999999</v>
      </c>
      <c r="N744">
        <v>46610.8</v>
      </c>
      <c r="O744">
        <v>11473</v>
      </c>
      <c r="P744">
        <v>16872.330000000002</v>
      </c>
      <c r="Q744">
        <v>16872.330000000002</v>
      </c>
    </row>
    <row r="745" spans="1:17" ht="14.25">
      <c r="A745" t="s">
        <v>35</v>
      </c>
      <c r="B745" s="93">
        <v>40829</v>
      </c>
      <c r="C745">
        <v>24</v>
      </c>
      <c r="D745">
        <v>1.1764859999999999</v>
      </c>
      <c r="E745">
        <v>1.1764859999999999</v>
      </c>
      <c r="F745">
        <v>61.1646</v>
      </c>
      <c r="G745">
        <v>3.3376299999999998E-2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4.0626519999999999</v>
      </c>
      <c r="N745">
        <v>46610.8</v>
      </c>
      <c r="O745">
        <v>11473</v>
      </c>
      <c r="P745">
        <v>13497.83</v>
      </c>
      <c r="Q745">
        <v>13497.83</v>
      </c>
    </row>
    <row r="746" spans="1:17" ht="14.25">
      <c r="A746" t="s">
        <v>35</v>
      </c>
      <c r="B746" t="s">
        <v>46</v>
      </c>
      <c r="C746">
        <v>1</v>
      </c>
      <c r="D746">
        <v>0.90141179999999999</v>
      </c>
      <c r="E746">
        <v>0.90141179999999999</v>
      </c>
      <c r="F746">
        <v>66.178600000000003</v>
      </c>
      <c r="G746">
        <v>3.4508999999999998E-2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4.0626519999999999</v>
      </c>
      <c r="N746">
        <v>46610.8</v>
      </c>
      <c r="O746">
        <v>11473</v>
      </c>
      <c r="P746">
        <v>10341.9</v>
      </c>
      <c r="Q746">
        <v>10341.9</v>
      </c>
    </row>
    <row r="747" spans="1:17" ht="14.25">
      <c r="A747" t="s">
        <v>35</v>
      </c>
      <c r="B747" t="s">
        <v>46</v>
      </c>
      <c r="C747">
        <v>2</v>
      </c>
      <c r="D747">
        <v>0.84056059999999999</v>
      </c>
      <c r="E747">
        <v>0.84056059999999999</v>
      </c>
      <c r="F747">
        <v>65.991100000000003</v>
      </c>
      <c r="G747">
        <v>3.4531100000000002E-2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4.0626519999999999</v>
      </c>
      <c r="N747">
        <v>46610.8</v>
      </c>
      <c r="O747">
        <v>11473</v>
      </c>
      <c r="P747">
        <v>9643.7510000000002</v>
      </c>
      <c r="Q747">
        <v>9643.7510000000002</v>
      </c>
    </row>
    <row r="748" spans="1:17" ht="14.25">
      <c r="A748" t="s">
        <v>35</v>
      </c>
      <c r="B748" t="s">
        <v>46</v>
      </c>
      <c r="C748">
        <v>3</v>
      </c>
      <c r="D748">
        <v>0.78733730000000002</v>
      </c>
      <c r="E748">
        <v>0.78733730000000002</v>
      </c>
      <c r="F748">
        <v>65.785799999999995</v>
      </c>
      <c r="G748">
        <v>3.3811000000000001E-2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4.0626519999999999</v>
      </c>
      <c r="N748">
        <v>46610.8</v>
      </c>
      <c r="O748">
        <v>11473</v>
      </c>
      <c r="P748">
        <v>9033.1200000000008</v>
      </c>
      <c r="Q748">
        <v>9033.1200000000008</v>
      </c>
    </row>
    <row r="749" spans="1:17" ht="14.25">
      <c r="A749" t="s">
        <v>35</v>
      </c>
      <c r="B749" t="s">
        <v>46</v>
      </c>
      <c r="C749">
        <v>4</v>
      </c>
      <c r="D749">
        <v>0.72570829999999997</v>
      </c>
      <c r="E749">
        <v>0.72570829999999997</v>
      </c>
      <c r="F749">
        <v>64.886600000000001</v>
      </c>
      <c r="G749">
        <v>3.3404799999999998E-2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4.0626519999999999</v>
      </c>
      <c r="N749">
        <v>46610.8</v>
      </c>
      <c r="O749">
        <v>11473</v>
      </c>
      <c r="P749">
        <v>8326.0509999999995</v>
      </c>
      <c r="Q749">
        <v>8326.0509999999995</v>
      </c>
    </row>
    <row r="750" spans="1:17" ht="14.25">
      <c r="A750" t="s">
        <v>35</v>
      </c>
      <c r="B750" t="s">
        <v>46</v>
      </c>
      <c r="C750">
        <v>5</v>
      </c>
      <c r="D750">
        <v>0.69530110000000001</v>
      </c>
      <c r="E750">
        <v>0.69530110000000001</v>
      </c>
      <c r="F750">
        <v>64.197800000000001</v>
      </c>
      <c r="G750">
        <v>3.3405700000000003E-2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4.0626519999999999</v>
      </c>
      <c r="N750">
        <v>46610.8</v>
      </c>
      <c r="O750">
        <v>11473</v>
      </c>
      <c r="P750">
        <v>7977.1880000000001</v>
      </c>
      <c r="Q750">
        <v>7977.1880000000001</v>
      </c>
    </row>
    <row r="751" spans="1:17" ht="14.25">
      <c r="A751" t="s">
        <v>35</v>
      </c>
      <c r="B751" t="s">
        <v>46</v>
      </c>
      <c r="C751">
        <v>6</v>
      </c>
      <c r="D751">
        <v>0.71835510000000002</v>
      </c>
      <c r="E751">
        <v>0.71835510000000002</v>
      </c>
      <c r="F751">
        <v>63.663699999999999</v>
      </c>
      <c r="G751">
        <v>3.3404400000000001E-2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4.0626519999999999</v>
      </c>
      <c r="N751">
        <v>46610.8</v>
      </c>
      <c r="O751">
        <v>11473</v>
      </c>
      <c r="P751">
        <v>8241.6880000000001</v>
      </c>
      <c r="Q751">
        <v>8241.6880000000001</v>
      </c>
    </row>
    <row r="752" spans="1:17" ht="14.25">
      <c r="A752" t="s">
        <v>35</v>
      </c>
      <c r="B752" t="s">
        <v>46</v>
      </c>
      <c r="C752">
        <v>7</v>
      </c>
      <c r="D752">
        <v>0.80123520000000004</v>
      </c>
      <c r="E752">
        <v>0.80123520000000004</v>
      </c>
      <c r="F752">
        <v>65.512799999999999</v>
      </c>
      <c r="G752">
        <v>3.3397999999999997E-2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4.0626519999999999</v>
      </c>
      <c r="N752">
        <v>46610.8</v>
      </c>
      <c r="O752">
        <v>11473</v>
      </c>
      <c r="P752">
        <v>9192.5709999999999</v>
      </c>
      <c r="Q752">
        <v>9192.5709999999999</v>
      </c>
    </row>
    <row r="753" spans="1:17" ht="14.25">
      <c r="A753" t="s">
        <v>35</v>
      </c>
      <c r="B753" t="s">
        <v>46</v>
      </c>
      <c r="C753">
        <v>8</v>
      </c>
      <c r="D753">
        <v>0.86798969999999998</v>
      </c>
      <c r="E753">
        <v>0.86798969999999998</v>
      </c>
      <c r="F753">
        <v>71.6494</v>
      </c>
      <c r="G753">
        <v>3.3376299999999998E-2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4.0626519999999999</v>
      </c>
      <c r="N753">
        <v>46610.8</v>
      </c>
      <c r="O753">
        <v>11473</v>
      </c>
      <c r="P753">
        <v>9958.4449999999997</v>
      </c>
      <c r="Q753">
        <v>9958.4449999999997</v>
      </c>
    </row>
    <row r="754" spans="1:17" ht="14.25">
      <c r="A754" t="s">
        <v>35</v>
      </c>
      <c r="B754" t="s">
        <v>46</v>
      </c>
      <c r="C754">
        <v>9</v>
      </c>
      <c r="D754">
        <v>0.94217249999999997</v>
      </c>
      <c r="E754">
        <v>0.94217249999999997</v>
      </c>
      <c r="F754">
        <v>79.201400000000007</v>
      </c>
      <c r="G754">
        <v>3.5472799999999999E-2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4.0626519999999999</v>
      </c>
      <c r="N754">
        <v>46610.8</v>
      </c>
      <c r="O754">
        <v>11473</v>
      </c>
      <c r="P754">
        <v>10809.54</v>
      </c>
      <c r="Q754">
        <v>10809.54</v>
      </c>
    </row>
    <row r="755" spans="1:17" ht="14.25">
      <c r="A755" t="s">
        <v>35</v>
      </c>
      <c r="B755" t="s">
        <v>46</v>
      </c>
      <c r="C755">
        <v>10</v>
      </c>
      <c r="D755">
        <v>1.064481</v>
      </c>
      <c r="E755">
        <v>1.064481</v>
      </c>
      <c r="F755">
        <v>84.581800000000001</v>
      </c>
      <c r="G755">
        <v>3.7802700000000002E-2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4.0626519999999999</v>
      </c>
      <c r="N755">
        <v>46610.8</v>
      </c>
      <c r="O755">
        <v>11473</v>
      </c>
      <c r="P755">
        <v>12212.79</v>
      </c>
      <c r="Q755">
        <v>12212.79</v>
      </c>
    </row>
    <row r="756" spans="1:17" ht="14.25">
      <c r="A756" t="s">
        <v>35</v>
      </c>
      <c r="B756" t="s">
        <v>46</v>
      </c>
      <c r="C756">
        <v>11</v>
      </c>
      <c r="D756">
        <v>1.185621</v>
      </c>
      <c r="E756">
        <v>1.185621</v>
      </c>
      <c r="F756">
        <v>87.528800000000004</v>
      </c>
      <c r="G756">
        <v>3.6387999999999997E-2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4.0626519999999999</v>
      </c>
      <c r="N756">
        <v>46610.8</v>
      </c>
      <c r="O756">
        <v>11473</v>
      </c>
      <c r="P756">
        <v>13602.63</v>
      </c>
      <c r="Q756">
        <v>13602.63</v>
      </c>
    </row>
    <row r="757" spans="1:17" ht="14.25">
      <c r="A757" t="s">
        <v>35</v>
      </c>
      <c r="B757" t="s">
        <v>46</v>
      </c>
      <c r="C757">
        <v>12</v>
      </c>
      <c r="D757">
        <v>1.404191</v>
      </c>
      <c r="E757">
        <v>1.404191</v>
      </c>
      <c r="F757">
        <v>89.75</v>
      </c>
      <c r="G757">
        <v>3.5150800000000003E-2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4.0626519999999999</v>
      </c>
      <c r="N757">
        <v>46610.8</v>
      </c>
      <c r="O757">
        <v>11473</v>
      </c>
      <c r="P757">
        <v>16110.29</v>
      </c>
      <c r="Q757">
        <v>16110.29</v>
      </c>
    </row>
    <row r="758" spans="1:17" ht="14.25">
      <c r="A758" t="s">
        <v>35</v>
      </c>
      <c r="B758" t="s">
        <v>46</v>
      </c>
      <c r="C758">
        <v>13</v>
      </c>
      <c r="D758">
        <v>1.6580280000000001</v>
      </c>
      <c r="E758">
        <v>1.6580280000000001</v>
      </c>
      <c r="F758">
        <v>90.186800000000005</v>
      </c>
      <c r="G758">
        <v>3.4826599999999999E-2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4.0626519999999999</v>
      </c>
      <c r="N758">
        <v>46610.8</v>
      </c>
      <c r="O758">
        <v>11473</v>
      </c>
      <c r="P758">
        <v>19022.560000000001</v>
      </c>
      <c r="Q758">
        <v>19022.560000000001</v>
      </c>
    </row>
    <row r="759" spans="1:17" ht="14.25">
      <c r="A759" t="s">
        <v>35</v>
      </c>
      <c r="B759" t="s">
        <v>46</v>
      </c>
      <c r="C759">
        <v>14</v>
      </c>
      <c r="D759">
        <v>1.9985440000000001</v>
      </c>
      <c r="E759">
        <v>1.473314</v>
      </c>
      <c r="F759">
        <v>93.208200000000005</v>
      </c>
      <c r="G759">
        <v>3.8009300000000003E-2</v>
      </c>
      <c r="H759">
        <v>0.47651929999999998</v>
      </c>
      <c r="I759">
        <v>0.50529800000000002</v>
      </c>
      <c r="J759">
        <v>0.52523010000000003</v>
      </c>
      <c r="K759">
        <v>0.54516229999999999</v>
      </c>
      <c r="L759">
        <v>0.57394100000000003</v>
      </c>
      <c r="M759">
        <v>4.0626519999999999</v>
      </c>
      <c r="N759">
        <v>46610.8</v>
      </c>
      <c r="O759">
        <v>11473</v>
      </c>
      <c r="P759">
        <v>22929.29</v>
      </c>
      <c r="Q759">
        <v>16903.330000000002</v>
      </c>
    </row>
    <row r="760" spans="1:17" ht="14.25">
      <c r="A760" t="s">
        <v>35</v>
      </c>
      <c r="B760" t="s">
        <v>46</v>
      </c>
      <c r="C760">
        <v>15</v>
      </c>
      <c r="D760">
        <v>2.2228089999999998</v>
      </c>
      <c r="E760">
        <v>1.6228229999999999</v>
      </c>
      <c r="F760">
        <v>89.404600000000002</v>
      </c>
      <c r="G760">
        <v>3.8055899999999997E-2</v>
      </c>
      <c r="H760">
        <v>0.55121500000000001</v>
      </c>
      <c r="I760">
        <v>0.58002909999999996</v>
      </c>
      <c r="J760">
        <v>0.59998569999999996</v>
      </c>
      <c r="K760">
        <v>0.6199422</v>
      </c>
      <c r="L760">
        <v>0.64875629999999995</v>
      </c>
      <c r="M760">
        <v>4.0626519999999999</v>
      </c>
      <c r="N760">
        <v>46610.8</v>
      </c>
      <c r="O760">
        <v>11473</v>
      </c>
      <c r="P760">
        <v>25502.29</v>
      </c>
      <c r="Q760">
        <v>18618.650000000001</v>
      </c>
    </row>
    <row r="761" spans="1:17" ht="14.25">
      <c r="A761" t="s">
        <v>35</v>
      </c>
      <c r="B761" t="s">
        <v>46</v>
      </c>
      <c r="C761">
        <v>16</v>
      </c>
      <c r="D761">
        <v>2.3515830000000002</v>
      </c>
      <c r="E761">
        <v>1.6896690000000001</v>
      </c>
      <c r="F761">
        <v>87.732200000000006</v>
      </c>
      <c r="G761">
        <v>5.4146699999999999E-2</v>
      </c>
      <c r="H761">
        <v>0.59252210000000005</v>
      </c>
      <c r="I761">
        <v>0.63351939999999995</v>
      </c>
      <c r="J761">
        <v>0.66191390000000006</v>
      </c>
      <c r="K761">
        <v>0.69030849999999999</v>
      </c>
      <c r="L761">
        <v>0.73130569999999995</v>
      </c>
      <c r="M761">
        <v>4.0626519999999999</v>
      </c>
      <c r="N761">
        <v>46610.8</v>
      </c>
      <c r="O761">
        <v>11473</v>
      </c>
      <c r="P761">
        <v>26979.71</v>
      </c>
      <c r="Q761">
        <v>19385.57</v>
      </c>
    </row>
    <row r="762" spans="1:17" ht="14.25">
      <c r="A762" t="s">
        <v>35</v>
      </c>
      <c r="B762" t="s">
        <v>46</v>
      </c>
      <c r="C762">
        <v>17</v>
      </c>
      <c r="D762">
        <v>2.3910939999999998</v>
      </c>
      <c r="E762">
        <v>1.7621560000000001</v>
      </c>
      <c r="F762">
        <v>85.825900000000004</v>
      </c>
      <c r="G762">
        <v>4.2285400000000001E-2</v>
      </c>
      <c r="H762">
        <v>0.57474740000000002</v>
      </c>
      <c r="I762">
        <v>0.60676390000000002</v>
      </c>
      <c r="J762">
        <v>0.62893840000000001</v>
      </c>
      <c r="K762">
        <v>0.65111289999999999</v>
      </c>
      <c r="L762">
        <v>0.68312930000000005</v>
      </c>
      <c r="M762">
        <v>4.0626519999999999</v>
      </c>
      <c r="N762">
        <v>46610.8</v>
      </c>
      <c r="O762">
        <v>11473</v>
      </c>
      <c r="P762">
        <v>27433.03</v>
      </c>
      <c r="Q762">
        <v>20217.22</v>
      </c>
    </row>
    <row r="763" spans="1:17" ht="14.25">
      <c r="A763" t="s">
        <v>35</v>
      </c>
      <c r="B763" t="s">
        <v>46</v>
      </c>
      <c r="C763">
        <v>18</v>
      </c>
      <c r="D763">
        <v>2.216904</v>
      </c>
      <c r="E763">
        <v>1.8355649999999999</v>
      </c>
      <c r="F763">
        <v>79.897300000000001</v>
      </c>
      <c r="G763">
        <v>3.80343E-2</v>
      </c>
      <c r="H763">
        <v>0.33259549999999999</v>
      </c>
      <c r="I763">
        <v>0.36139320000000003</v>
      </c>
      <c r="J763">
        <v>0.38133840000000002</v>
      </c>
      <c r="K763">
        <v>0.40128360000000002</v>
      </c>
      <c r="L763">
        <v>0.4300813</v>
      </c>
      <c r="M763">
        <v>4.0626519999999999</v>
      </c>
      <c r="N763">
        <v>46610.8</v>
      </c>
      <c r="O763">
        <v>11473</v>
      </c>
      <c r="P763">
        <v>25434.54</v>
      </c>
      <c r="Q763">
        <v>21059.439999999999</v>
      </c>
    </row>
    <row r="764" spans="1:17" ht="14.25">
      <c r="A764" t="s">
        <v>35</v>
      </c>
      <c r="B764" t="s">
        <v>46</v>
      </c>
      <c r="C764">
        <v>19</v>
      </c>
      <c r="D764">
        <v>2.131691</v>
      </c>
      <c r="E764">
        <v>2.2432059999999998</v>
      </c>
      <c r="F764">
        <v>77.034099999999995</v>
      </c>
      <c r="G764">
        <v>4.4963999999999997E-2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4.0626519999999999</v>
      </c>
      <c r="N764">
        <v>46610.8</v>
      </c>
      <c r="O764">
        <v>11473</v>
      </c>
      <c r="P764">
        <v>24456.89</v>
      </c>
      <c r="Q764">
        <v>25736.3</v>
      </c>
    </row>
    <row r="765" spans="1:17" ht="14.25">
      <c r="A765" t="s">
        <v>35</v>
      </c>
      <c r="B765" t="s">
        <v>46</v>
      </c>
      <c r="C765">
        <v>20</v>
      </c>
      <c r="D765">
        <v>2.0627529999999998</v>
      </c>
      <c r="E765">
        <v>2.2243330000000001</v>
      </c>
      <c r="F765">
        <v>72.9268</v>
      </c>
      <c r="G765">
        <v>3.80331E-2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4.0626519999999999</v>
      </c>
      <c r="N765">
        <v>46610.8</v>
      </c>
      <c r="O765">
        <v>11473</v>
      </c>
      <c r="P765">
        <v>23665.96</v>
      </c>
      <c r="Q765">
        <v>25519.77</v>
      </c>
    </row>
    <row r="766" spans="1:17" ht="14.25">
      <c r="A766" t="s">
        <v>35</v>
      </c>
      <c r="B766" t="s">
        <v>46</v>
      </c>
      <c r="C766">
        <v>21</v>
      </c>
      <c r="D766">
        <v>1.966121</v>
      </c>
      <c r="E766">
        <v>1.966121</v>
      </c>
      <c r="F766">
        <v>70.337500000000006</v>
      </c>
      <c r="G766">
        <v>3.6387000000000003E-2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4.0626519999999999</v>
      </c>
      <c r="N766">
        <v>46610.8</v>
      </c>
      <c r="O766">
        <v>11473</v>
      </c>
      <c r="P766">
        <v>22557.31</v>
      </c>
      <c r="Q766">
        <v>22557.31</v>
      </c>
    </row>
    <row r="767" spans="1:17" ht="14.25">
      <c r="A767" t="s">
        <v>35</v>
      </c>
      <c r="B767" t="s">
        <v>46</v>
      </c>
      <c r="C767">
        <v>22</v>
      </c>
      <c r="D767">
        <v>1.7960750000000001</v>
      </c>
      <c r="E767">
        <v>1.7960750000000001</v>
      </c>
      <c r="F767">
        <v>68.938900000000004</v>
      </c>
      <c r="G767">
        <v>3.7654199999999999E-2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4.0626519999999999</v>
      </c>
      <c r="N767">
        <v>46610.8</v>
      </c>
      <c r="O767">
        <v>11473</v>
      </c>
      <c r="P767">
        <v>20606.36</v>
      </c>
      <c r="Q767">
        <v>20606.36</v>
      </c>
    </row>
    <row r="768" spans="1:17" ht="14.25">
      <c r="A768" t="s">
        <v>35</v>
      </c>
      <c r="B768" t="s">
        <v>46</v>
      </c>
      <c r="C768">
        <v>23</v>
      </c>
      <c r="D768">
        <v>1.4696560000000001</v>
      </c>
      <c r="E768">
        <v>1.4696560000000001</v>
      </c>
      <c r="F768">
        <v>67.028300000000002</v>
      </c>
      <c r="G768">
        <v>3.6603900000000002E-2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4.0626519999999999</v>
      </c>
      <c r="N768">
        <v>46610.8</v>
      </c>
      <c r="O768">
        <v>11473</v>
      </c>
      <c r="P768">
        <v>16861.37</v>
      </c>
      <c r="Q768">
        <v>16861.37</v>
      </c>
    </row>
    <row r="769" spans="1:17" ht="14.25">
      <c r="A769" t="s">
        <v>35</v>
      </c>
      <c r="B769" t="s">
        <v>46</v>
      </c>
      <c r="C769">
        <v>24</v>
      </c>
      <c r="D769">
        <v>1.193819</v>
      </c>
      <c r="E769">
        <v>1.193819</v>
      </c>
      <c r="F769">
        <v>65.560599999999994</v>
      </c>
      <c r="G769">
        <v>3.4985299999999997E-2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4.0626519999999999</v>
      </c>
      <c r="N769">
        <v>46610.8</v>
      </c>
      <c r="O769">
        <v>11473</v>
      </c>
      <c r="P769">
        <v>13696.68</v>
      </c>
      <c r="Q769">
        <v>13696.68</v>
      </c>
    </row>
    <row r="770" spans="1:17" ht="14.25">
      <c r="A770" t="s">
        <v>40</v>
      </c>
      <c r="B770" s="93">
        <v>40781</v>
      </c>
      <c r="C770">
        <v>1</v>
      </c>
      <c r="D770">
        <v>0.83278750000000001</v>
      </c>
      <c r="E770">
        <v>0.83278750000000001</v>
      </c>
      <c r="F770">
        <v>67.759699999999995</v>
      </c>
      <c r="G770">
        <v>2.4942300000000001E-2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4.1997210000000003</v>
      </c>
      <c r="N770">
        <v>75351.399999999994</v>
      </c>
      <c r="O770">
        <v>17942</v>
      </c>
      <c r="P770">
        <v>14941.87</v>
      </c>
      <c r="Q770">
        <v>14941.87</v>
      </c>
    </row>
    <row r="771" spans="1:17" ht="14.25">
      <c r="A771" t="s">
        <v>40</v>
      </c>
      <c r="B771" s="93">
        <v>40781</v>
      </c>
      <c r="C771">
        <v>2</v>
      </c>
      <c r="D771">
        <v>0.72872879999999995</v>
      </c>
      <c r="E771">
        <v>0.72872879999999995</v>
      </c>
      <c r="F771">
        <v>67.603499999999997</v>
      </c>
      <c r="G771">
        <v>2.4926799999999999E-2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4.1997210000000003</v>
      </c>
      <c r="N771">
        <v>75351.399999999994</v>
      </c>
      <c r="O771">
        <v>17942</v>
      </c>
      <c r="P771">
        <v>13074.85</v>
      </c>
      <c r="Q771">
        <v>13074.85</v>
      </c>
    </row>
    <row r="772" spans="1:17" ht="14.25">
      <c r="A772" t="s">
        <v>40</v>
      </c>
      <c r="B772" s="93">
        <v>40781</v>
      </c>
      <c r="C772">
        <v>3</v>
      </c>
      <c r="D772">
        <v>0.66142590000000001</v>
      </c>
      <c r="E772">
        <v>0.66142590000000001</v>
      </c>
      <c r="F772">
        <v>67.508799999999994</v>
      </c>
      <c r="G772">
        <v>2.4894800000000002E-2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4.1997210000000003</v>
      </c>
      <c r="N772">
        <v>75351.399999999994</v>
      </c>
      <c r="O772">
        <v>17942</v>
      </c>
      <c r="P772">
        <v>11867.3</v>
      </c>
      <c r="Q772">
        <v>11867.3</v>
      </c>
    </row>
    <row r="773" spans="1:17" ht="14.25">
      <c r="A773" t="s">
        <v>40</v>
      </c>
      <c r="B773" s="93">
        <v>40781</v>
      </c>
      <c r="C773">
        <v>4</v>
      </c>
      <c r="D773">
        <v>0.62329809999999997</v>
      </c>
      <c r="E773">
        <v>0.62329809999999997</v>
      </c>
      <c r="F773">
        <v>66.787700000000001</v>
      </c>
      <c r="G773">
        <v>2.48828E-2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4.1997210000000003</v>
      </c>
      <c r="N773">
        <v>75351.399999999994</v>
      </c>
      <c r="O773">
        <v>17942</v>
      </c>
      <c r="P773">
        <v>11183.21</v>
      </c>
      <c r="Q773">
        <v>11183.21</v>
      </c>
    </row>
    <row r="774" spans="1:17" ht="14.25">
      <c r="A774" t="s">
        <v>40</v>
      </c>
      <c r="B774" s="93">
        <v>40781</v>
      </c>
      <c r="C774">
        <v>5</v>
      </c>
      <c r="D774">
        <v>0.61056429999999995</v>
      </c>
      <c r="E774">
        <v>0.61056429999999995</v>
      </c>
      <c r="F774">
        <v>66.989500000000007</v>
      </c>
      <c r="G774">
        <v>2.4882899999999999E-2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4.1997210000000003</v>
      </c>
      <c r="N774">
        <v>75351.399999999994</v>
      </c>
      <c r="O774">
        <v>17942</v>
      </c>
      <c r="P774">
        <v>10954.74</v>
      </c>
      <c r="Q774">
        <v>10954.74</v>
      </c>
    </row>
    <row r="775" spans="1:17" ht="14.25">
      <c r="A775" t="s">
        <v>40</v>
      </c>
      <c r="B775" s="93">
        <v>40781</v>
      </c>
      <c r="C775">
        <v>6</v>
      </c>
      <c r="D775">
        <v>0.63592680000000001</v>
      </c>
      <c r="E775">
        <v>0.63592680000000001</v>
      </c>
      <c r="F775">
        <v>66.450900000000004</v>
      </c>
      <c r="G775">
        <v>2.4882899999999999E-2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4.1997210000000003</v>
      </c>
      <c r="N775">
        <v>75351.399999999994</v>
      </c>
      <c r="O775">
        <v>17942</v>
      </c>
      <c r="P775">
        <v>11409.8</v>
      </c>
      <c r="Q775">
        <v>11409.8</v>
      </c>
    </row>
    <row r="776" spans="1:17" ht="14.25">
      <c r="A776" t="s">
        <v>40</v>
      </c>
      <c r="B776" s="93">
        <v>40781</v>
      </c>
      <c r="C776">
        <v>7</v>
      </c>
      <c r="D776">
        <v>0.72249050000000004</v>
      </c>
      <c r="E776">
        <v>0.72249050000000004</v>
      </c>
      <c r="F776">
        <v>68.1614</v>
      </c>
      <c r="G776">
        <v>2.48839E-2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4.1997210000000003</v>
      </c>
      <c r="N776">
        <v>75351.399999999994</v>
      </c>
      <c r="O776">
        <v>17942</v>
      </c>
      <c r="P776">
        <v>12962.92</v>
      </c>
      <c r="Q776">
        <v>12962.92</v>
      </c>
    </row>
    <row r="777" spans="1:17" ht="14.25">
      <c r="A777" t="s">
        <v>40</v>
      </c>
      <c r="B777" s="93">
        <v>40781</v>
      </c>
      <c r="C777">
        <v>8</v>
      </c>
      <c r="D777">
        <v>0.80117099999999997</v>
      </c>
      <c r="E777">
        <v>0.80117099999999997</v>
      </c>
      <c r="F777">
        <v>72.305300000000003</v>
      </c>
      <c r="G777">
        <v>2.4890499999999999E-2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4.1997210000000003</v>
      </c>
      <c r="N777">
        <v>75351.399999999994</v>
      </c>
      <c r="O777">
        <v>17942</v>
      </c>
      <c r="P777">
        <v>14374.61</v>
      </c>
      <c r="Q777">
        <v>14374.61</v>
      </c>
    </row>
    <row r="778" spans="1:17" ht="14.25">
      <c r="A778" t="s">
        <v>40</v>
      </c>
      <c r="B778" s="93">
        <v>40781</v>
      </c>
      <c r="C778">
        <v>9</v>
      </c>
      <c r="D778">
        <v>0.86150899999999997</v>
      </c>
      <c r="E778">
        <v>0.86150899999999997</v>
      </c>
      <c r="F778">
        <v>78.206999999999994</v>
      </c>
      <c r="G778">
        <v>2.55097E-2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4.1997210000000003</v>
      </c>
      <c r="N778">
        <v>75351.399999999994</v>
      </c>
      <c r="O778">
        <v>17942</v>
      </c>
      <c r="P778">
        <v>15457.2</v>
      </c>
      <c r="Q778">
        <v>15457.2</v>
      </c>
    </row>
    <row r="779" spans="1:17" ht="14.25">
      <c r="A779" t="s">
        <v>40</v>
      </c>
      <c r="B779" s="93">
        <v>40781</v>
      </c>
      <c r="C779">
        <v>10</v>
      </c>
      <c r="D779">
        <v>1.0741810000000001</v>
      </c>
      <c r="E779">
        <v>1.0741810000000001</v>
      </c>
      <c r="F779">
        <v>80.926299999999998</v>
      </c>
      <c r="G779">
        <v>2.7893500000000002E-2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4.1997210000000003</v>
      </c>
      <c r="N779">
        <v>75351.399999999994</v>
      </c>
      <c r="O779">
        <v>17942</v>
      </c>
      <c r="P779">
        <v>19272.96</v>
      </c>
      <c r="Q779">
        <v>19272.96</v>
      </c>
    </row>
    <row r="780" spans="1:17" ht="14.25">
      <c r="A780" t="s">
        <v>40</v>
      </c>
      <c r="B780" s="93">
        <v>40781</v>
      </c>
      <c r="C780">
        <v>11</v>
      </c>
      <c r="D780">
        <v>1.142884</v>
      </c>
      <c r="E780">
        <v>1.142884</v>
      </c>
      <c r="F780">
        <v>82.312299999999993</v>
      </c>
      <c r="G780">
        <v>2.6145999999999999E-2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4.1997210000000003</v>
      </c>
      <c r="N780">
        <v>75351.399999999994</v>
      </c>
      <c r="O780">
        <v>17942</v>
      </c>
      <c r="P780">
        <v>20505.62</v>
      </c>
      <c r="Q780">
        <v>20505.62</v>
      </c>
    </row>
    <row r="781" spans="1:17" ht="14.25">
      <c r="A781" t="s">
        <v>40</v>
      </c>
      <c r="B781" s="93">
        <v>40781</v>
      </c>
      <c r="C781">
        <v>12</v>
      </c>
      <c r="D781">
        <v>1.2973030000000001</v>
      </c>
      <c r="E781">
        <v>1.2973030000000001</v>
      </c>
      <c r="F781">
        <v>84.040400000000005</v>
      </c>
      <c r="G781">
        <v>2.5769799999999999E-2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4.1997210000000003</v>
      </c>
      <c r="N781">
        <v>75351.399999999994</v>
      </c>
      <c r="O781">
        <v>17942</v>
      </c>
      <c r="P781">
        <v>23276.2</v>
      </c>
      <c r="Q781">
        <v>23276.2</v>
      </c>
    </row>
    <row r="782" spans="1:17" ht="14.25">
      <c r="A782" t="s">
        <v>40</v>
      </c>
      <c r="B782" s="93">
        <v>40781</v>
      </c>
      <c r="C782">
        <v>13</v>
      </c>
      <c r="D782">
        <v>1.473927</v>
      </c>
      <c r="E782">
        <v>1.473927</v>
      </c>
      <c r="F782">
        <v>87.380700000000004</v>
      </c>
      <c r="G782">
        <v>2.5613199999999999E-2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4.1997210000000003</v>
      </c>
      <c r="N782">
        <v>75351.399999999994</v>
      </c>
      <c r="O782">
        <v>17942</v>
      </c>
      <c r="P782">
        <v>26445.21</v>
      </c>
      <c r="Q782">
        <v>26445.21</v>
      </c>
    </row>
    <row r="783" spans="1:17" ht="14.25">
      <c r="A783" t="s">
        <v>40</v>
      </c>
      <c r="B783" s="93">
        <v>40781</v>
      </c>
      <c r="C783">
        <v>14</v>
      </c>
      <c r="D783">
        <v>1.6873819999999999</v>
      </c>
      <c r="E783">
        <v>1.6873819999999999</v>
      </c>
      <c r="F783">
        <v>86.940399999999997</v>
      </c>
      <c r="G783">
        <v>2.5652700000000001E-2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4.1997210000000003</v>
      </c>
      <c r="N783">
        <v>75351.399999999994</v>
      </c>
      <c r="O783">
        <v>17942</v>
      </c>
      <c r="P783">
        <v>30275.01</v>
      </c>
      <c r="Q783">
        <v>30275.01</v>
      </c>
    </row>
    <row r="784" spans="1:17" ht="14.25">
      <c r="A784" t="s">
        <v>40</v>
      </c>
      <c r="B784" s="93">
        <v>40781</v>
      </c>
      <c r="C784">
        <v>15</v>
      </c>
      <c r="D784">
        <v>1.8592979999999999</v>
      </c>
      <c r="E784">
        <v>1.55905</v>
      </c>
      <c r="F784">
        <v>87.678899999999999</v>
      </c>
      <c r="G784">
        <v>2.81683E-2</v>
      </c>
      <c r="H784">
        <v>0.26414840000000001</v>
      </c>
      <c r="I784">
        <v>0.28547610000000001</v>
      </c>
      <c r="J784">
        <v>0.3002476</v>
      </c>
      <c r="K784">
        <v>0.31501899999999999</v>
      </c>
      <c r="L784">
        <v>0.3363467</v>
      </c>
      <c r="M784">
        <v>4.1997210000000003</v>
      </c>
      <c r="N784">
        <v>75351.399999999994</v>
      </c>
      <c r="O784">
        <v>17942</v>
      </c>
      <c r="P784">
        <v>33359.519999999997</v>
      </c>
      <c r="Q784">
        <v>27972.48</v>
      </c>
    </row>
    <row r="785" spans="1:17" ht="14.25">
      <c r="A785" t="s">
        <v>40</v>
      </c>
      <c r="B785" s="93">
        <v>40781</v>
      </c>
      <c r="C785">
        <v>16</v>
      </c>
      <c r="D785">
        <v>2.0107439999999999</v>
      </c>
      <c r="E785">
        <v>1.5654049999999999</v>
      </c>
      <c r="F785">
        <v>84.745599999999996</v>
      </c>
      <c r="G785">
        <v>2.8226000000000001E-2</v>
      </c>
      <c r="H785">
        <v>0.40916619999999998</v>
      </c>
      <c r="I785">
        <v>0.43053750000000002</v>
      </c>
      <c r="J785">
        <v>0.44533919999999999</v>
      </c>
      <c r="K785">
        <v>0.46014090000000002</v>
      </c>
      <c r="L785">
        <v>0.4815122</v>
      </c>
      <c r="M785">
        <v>4.1997210000000003</v>
      </c>
      <c r="N785">
        <v>75351.399999999994</v>
      </c>
      <c r="O785">
        <v>17942</v>
      </c>
      <c r="P785">
        <v>36076.769999999997</v>
      </c>
      <c r="Q785">
        <v>28086.5</v>
      </c>
    </row>
    <row r="786" spans="1:17" ht="14.25">
      <c r="A786" t="s">
        <v>40</v>
      </c>
      <c r="B786" s="93">
        <v>40781</v>
      </c>
      <c r="C786">
        <v>17</v>
      </c>
      <c r="D786">
        <v>2.0798709999999998</v>
      </c>
      <c r="E786">
        <v>1.65262</v>
      </c>
      <c r="F786">
        <v>83.666700000000006</v>
      </c>
      <c r="G786">
        <v>2.8242099999999999E-2</v>
      </c>
      <c r="H786">
        <v>0.39105679999999998</v>
      </c>
      <c r="I786">
        <v>0.41244029999999998</v>
      </c>
      <c r="J786">
        <v>0.42725049999999998</v>
      </c>
      <c r="K786">
        <v>0.44206069999999997</v>
      </c>
      <c r="L786">
        <v>0.46344419999999997</v>
      </c>
      <c r="M786">
        <v>4.1997210000000003</v>
      </c>
      <c r="N786">
        <v>75351.399999999994</v>
      </c>
      <c r="O786">
        <v>17942</v>
      </c>
      <c r="P786">
        <v>37317.040000000001</v>
      </c>
      <c r="Q786">
        <v>29651.32</v>
      </c>
    </row>
    <row r="787" spans="1:17" ht="14.25">
      <c r="A787" t="s">
        <v>40</v>
      </c>
      <c r="B787" s="93">
        <v>40781</v>
      </c>
      <c r="C787">
        <v>18</v>
      </c>
      <c r="D787">
        <v>2.094274</v>
      </c>
      <c r="E787">
        <v>1.7169049999999999</v>
      </c>
      <c r="F787">
        <v>81.622799999999998</v>
      </c>
      <c r="G787">
        <v>2.8356800000000001E-2</v>
      </c>
      <c r="H787">
        <v>0.3410282</v>
      </c>
      <c r="I787">
        <v>0.3624986</v>
      </c>
      <c r="J787">
        <v>0.37736890000000001</v>
      </c>
      <c r="K787">
        <v>0.39223930000000001</v>
      </c>
      <c r="L787">
        <v>0.41370970000000001</v>
      </c>
      <c r="M787">
        <v>4.1997210000000003</v>
      </c>
      <c r="N787">
        <v>75351.399999999994</v>
      </c>
      <c r="O787">
        <v>17942</v>
      </c>
      <c r="P787">
        <v>37575.46</v>
      </c>
      <c r="Q787">
        <v>30804.71</v>
      </c>
    </row>
    <row r="788" spans="1:17" ht="14.25">
      <c r="A788" t="s">
        <v>40</v>
      </c>
      <c r="B788" s="93">
        <v>40781</v>
      </c>
      <c r="C788">
        <v>19</v>
      </c>
      <c r="D788">
        <v>1.998205</v>
      </c>
      <c r="E788">
        <v>2.1937950000000002</v>
      </c>
      <c r="F788">
        <v>80.8947</v>
      </c>
      <c r="G788">
        <v>2.8582900000000001E-2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4.1997210000000003</v>
      </c>
      <c r="N788">
        <v>75351.399999999994</v>
      </c>
      <c r="O788">
        <v>17942</v>
      </c>
      <c r="P788">
        <v>35851.800000000003</v>
      </c>
      <c r="Q788">
        <v>39361.08</v>
      </c>
    </row>
    <row r="789" spans="1:17" ht="14.25">
      <c r="A789" t="s">
        <v>40</v>
      </c>
      <c r="B789" s="93">
        <v>40781</v>
      </c>
      <c r="C789">
        <v>20</v>
      </c>
      <c r="D789">
        <v>1.8476669999999999</v>
      </c>
      <c r="E789">
        <v>2.2122670000000002</v>
      </c>
      <c r="F789">
        <v>74.480699999999999</v>
      </c>
      <c r="G789">
        <v>2.9008200000000001E-2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4.1997210000000003</v>
      </c>
      <c r="N789">
        <v>75351.399999999994</v>
      </c>
      <c r="O789">
        <v>17942</v>
      </c>
      <c r="P789">
        <v>33150.839999999997</v>
      </c>
      <c r="Q789">
        <v>39692.49</v>
      </c>
    </row>
    <row r="790" spans="1:17" ht="14.25">
      <c r="A790" t="s">
        <v>40</v>
      </c>
      <c r="B790" s="93">
        <v>40781</v>
      </c>
      <c r="C790">
        <v>21</v>
      </c>
      <c r="D790">
        <v>1.820919</v>
      </c>
      <c r="E790">
        <v>1.820919</v>
      </c>
      <c r="F790">
        <v>74.008799999999994</v>
      </c>
      <c r="G790">
        <v>2.6365E-2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4.1997210000000003</v>
      </c>
      <c r="N790">
        <v>75351.399999999994</v>
      </c>
      <c r="O790">
        <v>17942</v>
      </c>
      <c r="P790">
        <v>32670.93</v>
      </c>
      <c r="Q790">
        <v>32670.93</v>
      </c>
    </row>
    <row r="791" spans="1:17" ht="14.25">
      <c r="A791" t="s">
        <v>40</v>
      </c>
      <c r="B791" s="93">
        <v>40781</v>
      </c>
      <c r="C791">
        <v>22</v>
      </c>
      <c r="D791">
        <v>1.6518060000000001</v>
      </c>
      <c r="E791">
        <v>1.6518060000000001</v>
      </c>
      <c r="F791">
        <v>71.224599999999995</v>
      </c>
      <c r="G791">
        <v>2.7606599999999999E-2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4.1997210000000003</v>
      </c>
      <c r="N791">
        <v>75351.399999999994</v>
      </c>
      <c r="O791">
        <v>17942</v>
      </c>
      <c r="P791">
        <v>29636.7</v>
      </c>
      <c r="Q791">
        <v>29636.7</v>
      </c>
    </row>
    <row r="792" spans="1:17" ht="14.25">
      <c r="A792" t="s">
        <v>40</v>
      </c>
      <c r="B792" s="93">
        <v>40781</v>
      </c>
      <c r="C792">
        <v>23</v>
      </c>
      <c r="D792">
        <v>1.3471880000000001</v>
      </c>
      <c r="E792">
        <v>1.3471880000000001</v>
      </c>
      <c r="F792">
        <v>69.868399999999994</v>
      </c>
      <c r="G792">
        <v>2.68539E-2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4.1997210000000003</v>
      </c>
      <c r="N792">
        <v>75351.399999999994</v>
      </c>
      <c r="O792">
        <v>17942</v>
      </c>
      <c r="P792">
        <v>24171.24</v>
      </c>
      <c r="Q792">
        <v>24171.24</v>
      </c>
    </row>
    <row r="793" spans="1:17" ht="14.25">
      <c r="A793" t="s">
        <v>40</v>
      </c>
      <c r="B793" s="93">
        <v>40781</v>
      </c>
      <c r="C793">
        <v>24</v>
      </c>
      <c r="D793">
        <v>1.0850489999999999</v>
      </c>
      <c r="E793">
        <v>1.0850489999999999</v>
      </c>
      <c r="F793">
        <v>69.835099999999997</v>
      </c>
      <c r="G793">
        <v>2.6616000000000001E-2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4.1997210000000003</v>
      </c>
      <c r="N793">
        <v>75351.399999999994</v>
      </c>
      <c r="O793">
        <v>17942</v>
      </c>
      <c r="P793">
        <v>19467.95</v>
      </c>
      <c r="Q793">
        <v>19467.95</v>
      </c>
    </row>
    <row r="794" spans="1:17" ht="14.25">
      <c r="A794" t="s">
        <v>40</v>
      </c>
      <c r="B794" s="93">
        <v>40793</v>
      </c>
      <c r="C794">
        <v>1</v>
      </c>
      <c r="D794">
        <v>0.9891337</v>
      </c>
      <c r="E794">
        <v>0.9891337</v>
      </c>
      <c r="F794">
        <v>72.589100000000002</v>
      </c>
      <c r="G794">
        <v>2.6051499999999998E-2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4.1997210000000003</v>
      </c>
      <c r="N794">
        <v>75351.399999999994</v>
      </c>
      <c r="O794">
        <v>17942</v>
      </c>
      <c r="P794">
        <v>17747.04</v>
      </c>
      <c r="Q794">
        <v>17747.04</v>
      </c>
    </row>
    <row r="795" spans="1:17" ht="14.25">
      <c r="A795" t="s">
        <v>40</v>
      </c>
      <c r="B795" s="93">
        <v>40793</v>
      </c>
      <c r="C795">
        <v>2</v>
      </c>
      <c r="D795">
        <v>0.84278739999999996</v>
      </c>
      <c r="E795">
        <v>0.84278739999999996</v>
      </c>
      <c r="F795">
        <v>71.302000000000007</v>
      </c>
      <c r="G795">
        <v>2.66787E-2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4.1997210000000003</v>
      </c>
      <c r="N795">
        <v>75351.399999999994</v>
      </c>
      <c r="O795">
        <v>17942</v>
      </c>
      <c r="P795">
        <v>15121.29</v>
      </c>
      <c r="Q795">
        <v>15121.29</v>
      </c>
    </row>
    <row r="796" spans="1:17" ht="14.25">
      <c r="A796" t="s">
        <v>40</v>
      </c>
      <c r="B796" s="93">
        <v>40793</v>
      </c>
      <c r="C796">
        <v>3</v>
      </c>
      <c r="D796">
        <v>0.75232770000000004</v>
      </c>
      <c r="E796">
        <v>0.75232770000000004</v>
      </c>
      <c r="F796">
        <v>70.567700000000002</v>
      </c>
      <c r="G796">
        <v>2.6848299999999999E-2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4.1997210000000003</v>
      </c>
      <c r="N796">
        <v>75351.399999999994</v>
      </c>
      <c r="O796">
        <v>17942</v>
      </c>
      <c r="P796">
        <v>13498.26</v>
      </c>
      <c r="Q796">
        <v>13498.26</v>
      </c>
    </row>
    <row r="797" spans="1:17" ht="14.25">
      <c r="A797" t="s">
        <v>40</v>
      </c>
      <c r="B797" s="93">
        <v>40793</v>
      </c>
      <c r="C797">
        <v>4</v>
      </c>
      <c r="D797">
        <v>0.70014460000000001</v>
      </c>
      <c r="E797">
        <v>0.70014460000000001</v>
      </c>
      <c r="F797">
        <v>70.495000000000005</v>
      </c>
      <c r="G797">
        <v>2.54004E-2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4.1997210000000003</v>
      </c>
      <c r="N797">
        <v>75351.399999999994</v>
      </c>
      <c r="O797">
        <v>17942</v>
      </c>
      <c r="P797">
        <v>12561.99</v>
      </c>
      <c r="Q797">
        <v>12561.99</v>
      </c>
    </row>
    <row r="798" spans="1:17" ht="14.25">
      <c r="A798" t="s">
        <v>40</v>
      </c>
      <c r="B798" s="93">
        <v>40793</v>
      </c>
      <c r="C798">
        <v>5</v>
      </c>
      <c r="D798">
        <v>0.67437860000000005</v>
      </c>
      <c r="E798">
        <v>0.67437860000000005</v>
      </c>
      <c r="F798">
        <v>69.539599999999993</v>
      </c>
      <c r="G798">
        <v>2.5411699999999999E-2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4.1997210000000003</v>
      </c>
      <c r="N798">
        <v>75351.399999999994</v>
      </c>
      <c r="O798">
        <v>17942</v>
      </c>
      <c r="P798">
        <v>12099.7</v>
      </c>
      <c r="Q798">
        <v>12099.7</v>
      </c>
    </row>
    <row r="799" spans="1:17" ht="14.25">
      <c r="A799" t="s">
        <v>40</v>
      </c>
      <c r="B799" s="93">
        <v>40793</v>
      </c>
      <c r="C799">
        <v>6</v>
      </c>
      <c r="D799">
        <v>0.69306959999999995</v>
      </c>
      <c r="E799">
        <v>0.69306959999999995</v>
      </c>
      <c r="F799">
        <v>69.029700000000005</v>
      </c>
      <c r="G799">
        <v>2.54179E-2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4.1997210000000003</v>
      </c>
      <c r="N799">
        <v>75351.399999999994</v>
      </c>
      <c r="O799">
        <v>17942</v>
      </c>
      <c r="P799">
        <v>12435.06</v>
      </c>
      <c r="Q799">
        <v>12435.06</v>
      </c>
    </row>
    <row r="800" spans="1:17" ht="14.25">
      <c r="A800" t="s">
        <v>40</v>
      </c>
      <c r="B800" s="93">
        <v>40793</v>
      </c>
      <c r="C800">
        <v>7</v>
      </c>
      <c r="D800">
        <v>0.78028810000000004</v>
      </c>
      <c r="E800">
        <v>0.78028810000000004</v>
      </c>
      <c r="F800">
        <v>70.978499999999997</v>
      </c>
      <c r="G800">
        <v>2.5419799999999999E-2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4.1997210000000003</v>
      </c>
      <c r="N800">
        <v>75351.399999999994</v>
      </c>
      <c r="O800">
        <v>17942</v>
      </c>
      <c r="P800">
        <v>13999.93</v>
      </c>
      <c r="Q800">
        <v>13999.93</v>
      </c>
    </row>
    <row r="801" spans="1:17" ht="14.25">
      <c r="A801" t="s">
        <v>40</v>
      </c>
      <c r="B801" s="93">
        <v>40793</v>
      </c>
      <c r="C801">
        <v>8</v>
      </c>
      <c r="D801">
        <v>0.83914920000000004</v>
      </c>
      <c r="E801">
        <v>0.83914920000000004</v>
      </c>
      <c r="F801">
        <v>77.5792</v>
      </c>
      <c r="G801">
        <v>2.5427499999999999E-2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4.1997210000000003</v>
      </c>
      <c r="N801">
        <v>75351.399999999994</v>
      </c>
      <c r="O801">
        <v>17942</v>
      </c>
      <c r="P801">
        <v>15056.02</v>
      </c>
      <c r="Q801">
        <v>15056.02</v>
      </c>
    </row>
    <row r="802" spans="1:17" ht="14.25">
      <c r="A802" t="s">
        <v>40</v>
      </c>
      <c r="B802" s="93">
        <v>40793</v>
      </c>
      <c r="C802">
        <v>9</v>
      </c>
      <c r="D802">
        <v>0.95452650000000006</v>
      </c>
      <c r="E802">
        <v>0.95452650000000006</v>
      </c>
      <c r="F802">
        <v>83.450500000000005</v>
      </c>
      <c r="G802">
        <v>2.9038999999999999E-2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4.1997210000000003</v>
      </c>
      <c r="N802">
        <v>75351.399999999994</v>
      </c>
      <c r="O802">
        <v>17942</v>
      </c>
      <c r="P802">
        <v>17126.11</v>
      </c>
      <c r="Q802">
        <v>17126.11</v>
      </c>
    </row>
    <row r="803" spans="1:17" ht="14.25">
      <c r="A803" t="s">
        <v>40</v>
      </c>
      <c r="B803" s="93">
        <v>40793</v>
      </c>
      <c r="C803">
        <v>10</v>
      </c>
      <c r="D803">
        <v>1.123613</v>
      </c>
      <c r="E803">
        <v>1.123613</v>
      </c>
      <c r="F803">
        <v>89.404300000000006</v>
      </c>
      <c r="G803">
        <v>2.8233899999999999E-2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4.1997210000000003</v>
      </c>
      <c r="N803">
        <v>75351.399999999994</v>
      </c>
      <c r="O803">
        <v>17942</v>
      </c>
      <c r="P803">
        <v>20159.86</v>
      </c>
      <c r="Q803">
        <v>20159.86</v>
      </c>
    </row>
    <row r="804" spans="1:17" ht="14.25">
      <c r="A804" t="s">
        <v>40</v>
      </c>
      <c r="B804" s="93">
        <v>40793</v>
      </c>
      <c r="C804">
        <v>11</v>
      </c>
      <c r="D804">
        <v>1.285623</v>
      </c>
      <c r="E804">
        <v>1.285623</v>
      </c>
      <c r="F804">
        <v>92.600700000000003</v>
      </c>
      <c r="G804">
        <v>2.7642699999999999E-2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4.1997210000000003</v>
      </c>
      <c r="N804">
        <v>75351.399999999994</v>
      </c>
      <c r="O804">
        <v>17942</v>
      </c>
      <c r="P804">
        <v>23066.65</v>
      </c>
      <c r="Q804">
        <v>23066.65</v>
      </c>
    </row>
    <row r="805" spans="1:17" ht="14.25">
      <c r="A805" t="s">
        <v>40</v>
      </c>
      <c r="B805" s="93">
        <v>40793</v>
      </c>
      <c r="C805">
        <v>12</v>
      </c>
      <c r="D805">
        <v>1.51349</v>
      </c>
      <c r="E805">
        <v>1.51349</v>
      </c>
      <c r="F805">
        <v>95.021500000000003</v>
      </c>
      <c r="G805">
        <v>2.7043500000000002E-2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4.1997210000000003</v>
      </c>
      <c r="N805">
        <v>75351.399999999994</v>
      </c>
      <c r="O805">
        <v>17942</v>
      </c>
      <c r="P805">
        <v>27155.040000000001</v>
      </c>
      <c r="Q805">
        <v>27155.040000000001</v>
      </c>
    </row>
    <row r="806" spans="1:17" ht="14.25">
      <c r="A806" t="s">
        <v>40</v>
      </c>
      <c r="B806" s="93">
        <v>40793</v>
      </c>
      <c r="C806">
        <v>13</v>
      </c>
      <c r="D806">
        <v>1.834293</v>
      </c>
      <c r="E806">
        <v>1.834293</v>
      </c>
      <c r="F806">
        <v>93.414199999999994</v>
      </c>
      <c r="G806">
        <v>2.6976199999999999E-2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4.1997210000000003</v>
      </c>
      <c r="N806">
        <v>75351.399999999994</v>
      </c>
      <c r="O806">
        <v>17942</v>
      </c>
      <c r="P806">
        <v>32910.89</v>
      </c>
      <c r="Q806">
        <v>32910.89</v>
      </c>
    </row>
    <row r="807" spans="1:17" ht="14.25">
      <c r="A807" t="s">
        <v>40</v>
      </c>
      <c r="B807" s="93">
        <v>40793</v>
      </c>
      <c r="C807">
        <v>14</v>
      </c>
      <c r="D807">
        <v>2.1930679999999998</v>
      </c>
      <c r="E807">
        <v>2.1930679999999998</v>
      </c>
      <c r="F807">
        <v>93.293700000000001</v>
      </c>
      <c r="G807">
        <v>2.8384400000000001E-2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4.1997210000000003</v>
      </c>
      <c r="N807">
        <v>75351.399999999994</v>
      </c>
      <c r="O807">
        <v>17942</v>
      </c>
      <c r="P807">
        <v>39348.019999999997</v>
      </c>
      <c r="Q807">
        <v>39348.019999999997</v>
      </c>
    </row>
    <row r="808" spans="1:17" ht="14.25">
      <c r="A808" t="s">
        <v>40</v>
      </c>
      <c r="B808" s="93">
        <v>40793</v>
      </c>
      <c r="C808">
        <v>15</v>
      </c>
      <c r="D808">
        <v>2.4270550000000002</v>
      </c>
      <c r="E808">
        <v>1.8030679999999999</v>
      </c>
      <c r="F808">
        <v>91.014899999999997</v>
      </c>
      <c r="G808">
        <v>3.1946200000000001E-2</v>
      </c>
      <c r="H808">
        <v>0.58304659999999997</v>
      </c>
      <c r="I808">
        <v>0.60723470000000002</v>
      </c>
      <c r="J808">
        <v>0.62398730000000002</v>
      </c>
      <c r="K808">
        <v>0.64073990000000003</v>
      </c>
      <c r="L808">
        <v>0.66492799999999996</v>
      </c>
      <c r="M808">
        <v>4.1997210000000003</v>
      </c>
      <c r="N808">
        <v>75351.399999999994</v>
      </c>
      <c r="O808">
        <v>17942</v>
      </c>
      <c r="P808">
        <v>43546.22</v>
      </c>
      <c r="Q808">
        <v>32350.639999999999</v>
      </c>
    </row>
    <row r="809" spans="1:17" ht="14.25">
      <c r="A809" t="s">
        <v>40</v>
      </c>
      <c r="B809" s="93">
        <v>40793</v>
      </c>
      <c r="C809">
        <v>16</v>
      </c>
      <c r="D809">
        <v>2.5980430000000001</v>
      </c>
      <c r="E809">
        <v>1.7346090000000001</v>
      </c>
      <c r="F809">
        <v>90.9208</v>
      </c>
      <c r="G809">
        <v>3.1892799999999999E-2</v>
      </c>
      <c r="H809">
        <v>0.8225614</v>
      </c>
      <c r="I809">
        <v>0.84670909999999999</v>
      </c>
      <c r="J809">
        <v>0.86343369999999997</v>
      </c>
      <c r="K809">
        <v>0.88015840000000001</v>
      </c>
      <c r="L809">
        <v>0.9043061</v>
      </c>
      <c r="M809">
        <v>4.1997210000000003</v>
      </c>
      <c r="N809">
        <v>75351.399999999994</v>
      </c>
      <c r="O809">
        <v>17942</v>
      </c>
      <c r="P809">
        <v>46614.09</v>
      </c>
      <c r="Q809">
        <v>31122.36</v>
      </c>
    </row>
    <row r="810" spans="1:17" ht="14.25">
      <c r="A810" t="s">
        <v>40</v>
      </c>
      <c r="B810" s="93">
        <v>40793</v>
      </c>
      <c r="C810">
        <v>17</v>
      </c>
      <c r="D810">
        <v>2.6150090000000001</v>
      </c>
      <c r="E810">
        <v>1.8032710000000001</v>
      </c>
      <c r="F810">
        <v>91.069299999999998</v>
      </c>
      <c r="G810">
        <v>3.1908400000000003E-2</v>
      </c>
      <c r="H810">
        <v>0.77084609999999998</v>
      </c>
      <c r="I810">
        <v>0.79500559999999998</v>
      </c>
      <c r="J810">
        <v>0.81173839999999997</v>
      </c>
      <c r="K810">
        <v>0.82847119999999996</v>
      </c>
      <c r="L810">
        <v>0.85263069999999996</v>
      </c>
      <c r="M810">
        <v>4.1997210000000003</v>
      </c>
      <c r="N810">
        <v>75351.399999999994</v>
      </c>
      <c r="O810">
        <v>17942</v>
      </c>
      <c r="P810">
        <v>46918.49</v>
      </c>
      <c r="Q810">
        <v>32354.28</v>
      </c>
    </row>
    <row r="811" spans="1:17" ht="14.25">
      <c r="A811" t="s">
        <v>40</v>
      </c>
      <c r="B811" s="93">
        <v>40793</v>
      </c>
      <c r="C811">
        <v>18</v>
      </c>
      <c r="D811">
        <v>2.6257950000000001</v>
      </c>
      <c r="E811">
        <v>1.8909199999999999</v>
      </c>
      <c r="F811">
        <v>88.191400000000002</v>
      </c>
      <c r="G811">
        <v>3.1907699999999997E-2</v>
      </c>
      <c r="H811">
        <v>0.69398409999999999</v>
      </c>
      <c r="I811">
        <v>0.71814299999999998</v>
      </c>
      <c r="J811">
        <v>0.73487539999999996</v>
      </c>
      <c r="K811">
        <v>0.75160780000000005</v>
      </c>
      <c r="L811">
        <v>0.77576679999999998</v>
      </c>
      <c r="M811">
        <v>4.1997210000000003</v>
      </c>
      <c r="N811">
        <v>75351.399999999994</v>
      </c>
      <c r="O811">
        <v>17942</v>
      </c>
      <c r="P811">
        <v>47112.02</v>
      </c>
      <c r="Q811">
        <v>33926.89</v>
      </c>
    </row>
    <row r="812" spans="1:17" ht="14.25">
      <c r="A812" t="s">
        <v>40</v>
      </c>
      <c r="B812" s="93">
        <v>40793</v>
      </c>
      <c r="C812">
        <v>19</v>
      </c>
      <c r="D812">
        <v>2.4692289999999999</v>
      </c>
      <c r="E812">
        <v>2.7725209999999998</v>
      </c>
      <c r="F812">
        <v>83.5792</v>
      </c>
      <c r="G812">
        <v>3.1913299999999999E-2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4.1997210000000003</v>
      </c>
      <c r="N812">
        <v>75351.399999999994</v>
      </c>
      <c r="O812">
        <v>17942</v>
      </c>
      <c r="P812">
        <v>44302.91</v>
      </c>
      <c r="Q812">
        <v>49744.57</v>
      </c>
    </row>
    <row r="813" spans="1:17" ht="14.25">
      <c r="A813" t="s">
        <v>40</v>
      </c>
      <c r="B813" s="93">
        <v>40793</v>
      </c>
      <c r="C813">
        <v>20</v>
      </c>
      <c r="D813">
        <v>2.2885659999999999</v>
      </c>
      <c r="E813">
        <v>2.8968950000000002</v>
      </c>
      <c r="F813">
        <v>81.240899999999996</v>
      </c>
      <c r="G813">
        <v>3.1886100000000001E-2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4.1997210000000003</v>
      </c>
      <c r="N813">
        <v>75351.399999999994</v>
      </c>
      <c r="O813">
        <v>17942</v>
      </c>
      <c r="P813">
        <v>41061.449999999997</v>
      </c>
      <c r="Q813">
        <v>51976.09</v>
      </c>
    </row>
    <row r="814" spans="1:17" ht="14.25">
      <c r="A814" t="s">
        <v>40</v>
      </c>
      <c r="B814" s="93">
        <v>40793</v>
      </c>
      <c r="C814">
        <v>21</v>
      </c>
      <c r="D814">
        <v>2.3866040000000002</v>
      </c>
      <c r="E814">
        <v>2.3866040000000002</v>
      </c>
      <c r="F814">
        <v>79.445499999999996</v>
      </c>
      <c r="G814">
        <v>2.83051E-2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4.1997210000000003</v>
      </c>
      <c r="N814">
        <v>75351.399999999994</v>
      </c>
      <c r="O814">
        <v>17942</v>
      </c>
      <c r="P814">
        <v>42820.45</v>
      </c>
      <c r="Q814">
        <v>42820.45</v>
      </c>
    </row>
    <row r="815" spans="1:17" ht="14.25">
      <c r="A815" t="s">
        <v>40</v>
      </c>
      <c r="B815" s="93">
        <v>40793</v>
      </c>
      <c r="C815">
        <v>22</v>
      </c>
      <c r="D815">
        <v>2.193219</v>
      </c>
      <c r="E815">
        <v>2.193219</v>
      </c>
      <c r="F815">
        <v>78.140299999999996</v>
      </c>
      <c r="G815">
        <v>2.8993000000000001E-2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4.1997210000000003</v>
      </c>
      <c r="N815">
        <v>75351.399999999994</v>
      </c>
      <c r="O815">
        <v>17942</v>
      </c>
      <c r="P815">
        <v>39350.730000000003</v>
      </c>
      <c r="Q815">
        <v>39350.730000000003</v>
      </c>
    </row>
    <row r="816" spans="1:17" ht="14.25">
      <c r="A816" t="s">
        <v>40</v>
      </c>
      <c r="B816" s="93">
        <v>40793</v>
      </c>
      <c r="C816">
        <v>23</v>
      </c>
      <c r="D816">
        <v>1.796416</v>
      </c>
      <c r="E816">
        <v>1.796416</v>
      </c>
      <c r="F816">
        <v>74.348200000000006</v>
      </c>
      <c r="G816">
        <v>2.9656999999999999E-2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4.1997210000000003</v>
      </c>
      <c r="N816">
        <v>75351.399999999994</v>
      </c>
      <c r="O816">
        <v>17942</v>
      </c>
      <c r="P816">
        <v>32231.3</v>
      </c>
      <c r="Q816">
        <v>32231.3</v>
      </c>
    </row>
    <row r="817" spans="1:17" ht="14.25">
      <c r="A817" t="s">
        <v>40</v>
      </c>
      <c r="B817" s="93">
        <v>40793</v>
      </c>
      <c r="C817">
        <v>24</v>
      </c>
      <c r="D817">
        <v>1.32762</v>
      </c>
      <c r="E817">
        <v>1.32762</v>
      </c>
      <c r="F817">
        <v>70.5792</v>
      </c>
      <c r="G817">
        <v>3.0601300000000001E-2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4.1997210000000003</v>
      </c>
      <c r="N817">
        <v>75351.399999999994</v>
      </c>
      <c r="O817">
        <v>17942</v>
      </c>
      <c r="P817">
        <v>23820.16</v>
      </c>
      <c r="Q817">
        <v>23820.16</v>
      </c>
    </row>
    <row r="818" spans="1:17" ht="14.25">
      <c r="A818" t="s">
        <v>40</v>
      </c>
      <c r="B818" s="93">
        <v>40794</v>
      </c>
      <c r="C818">
        <v>1</v>
      </c>
      <c r="D818">
        <v>1.1121909999999999</v>
      </c>
      <c r="E818">
        <v>1.1121909999999999</v>
      </c>
      <c r="F818">
        <v>68.535300000000007</v>
      </c>
      <c r="G818">
        <v>3.0057799999999999E-2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4.1997210000000003</v>
      </c>
      <c r="N818">
        <v>75351.399999999994</v>
      </c>
      <c r="O818">
        <v>17942</v>
      </c>
      <c r="P818">
        <v>19954.93</v>
      </c>
      <c r="Q818">
        <v>19954.93</v>
      </c>
    </row>
    <row r="819" spans="1:17" ht="14.25">
      <c r="A819" t="s">
        <v>40</v>
      </c>
      <c r="B819" s="93">
        <v>40794</v>
      </c>
      <c r="C819">
        <v>2</v>
      </c>
      <c r="D819">
        <v>0.93939139999999999</v>
      </c>
      <c r="E819">
        <v>0.93939139999999999</v>
      </c>
      <c r="F819">
        <v>69.247399999999999</v>
      </c>
      <c r="G819">
        <v>2.9785800000000001E-2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4.1997210000000003</v>
      </c>
      <c r="N819">
        <v>75351.399999999994</v>
      </c>
      <c r="O819">
        <v>17942</v>
      </c>
      <c r="P819">
        <v>16854.560000000001</v>
      </c>
      <c r="Q819">
        <v>16854.560000000001</v>
      </c>
    </row>
    <row r="820" spans="1:17" ht="14.25">
      <c r="A820" t="s">
        <v>40</v>
      </c>
      <c r="B820" s="93">
        <v>40794</v>
      </c>
      <c r="C820">
        <v>3</v>
      </c>
      <c r="D820">
        <v>0.79453879999999999</v>
      </c>
      <c r="E820">
        <v>0.79453879999999999</v>
      </c>
      <c r="F820">
        <v>69.738500000000002</v>
      </c>
      <c r="G820">
        <v>2.6591199999999999E-2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4.1997210000000003</v>
      </c>
      <c r="N820">
        <v>75351.399999999994</v>
      </c>
      <c r="O820">
        <v>17942</v>
      </c>
      <c r="P820">
        <v>14255.62</v>
      </c>
      <c r="Q820">
        <v>14255.62</v>
      </c>
    </row>
    <row r="821" spans="1:17" ht="14.25">
      <c r="A821" t="s">
        <v>40</v>
      </c>
      <c r="B821" s="93">
        <v>40794</v>
      </c>
      <c r="C821">
        <v>4</v>
      </c>
      <c r="D821">
        <v>0.73688100000000001</v>
      </c>
      <c r="E821">
        <v>0.73688100000000001</v>
      </c>
      <c r="F821">
        <v>67.809200000000004</v>
      </c>
      <c r="G821">
        <v>2.64391E-2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4.1997210000000003</v>
      </c>
      <c r="N821">
        <v>75351.399999999994</v>
      </c>
      <c r="O821">
        <v>17942</v>
      </c>
      <c r="P821">
        <v>13221.12</v>
      </c>
      <c r="Q821">
        <v>13221.12</v>
      </c>
    </row>
    <row r="822" spans="1:17" ht="14.25">
      <c r="A822" t="s">
        <v>40</v>
      </c>
      <c r="B822" s="93">
        <v>40794</v>
      </c>
      <c r="C822">
        <v>5</v>
      </c>
      <c r="D822">
        <v>0.70578399999999997</v>
      </c>
      <c r="E822">
        <v>0.70578399999999997</v>
      </c>
      <c r="F822">
        <v>67.625399999999999</v>
      </c>
      <c r="G822">
        <v>2.64281E-2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4.1997210000000003</v>
      </c>
      <c r="N822">
        <v>75351.399999999994</v>
      </c>
      <c r="O822">
        <v>17942</v>
      </c>
      <c r="P822">
        <v>12663.18</v>
      </c>
      <c r="Q822">
        <v>12663.18</v>
      </c>
    </row>
    <row r="823" spans="1:17" ht="14.25">
      <c r="A823" t="s">
        <v>40</v>
      </c>
      <c r="B823" s="93">
        <v>40794</v>
      </c>
      <c r="C823">
        <v>6</v>
      </c>
      <c r="D823">
        <v>0.71395390000000003</v>
      </c>
      <c r="E823">
        <v>0.71395390000000003</v>
      </c>
      <c r="F823">
        <v>67.422300000000007</v>
      </c>
      <c r="G823">
        <v>2.6425000000000001E-2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4.1997210000000003</v>
      </c>
      <c r="N823">
        <v>75351.399999999994</v>
      </c>
      <c r="O823">
        <v>17942</v>
      </c>
      <c r="P823">
        <v>12809.76</v>
      </c>
      <c r="Q823">
        <v>12809.76</v>
      </c>
    </row>
    <row r="824" spans="1:17" ht="14.25">
      <c r="A824" t="s">
        <v>40</v>
      </c>
      <c r="B824" s="93">
        <v>40794</v>
      </c>
      <c r="C824">
        <v>7</v>
      </c>
      <c r="D824">
        <v>0.79490609999999995</v>
      </c>
      <c r="E824">
        <v>0.79490609999999995</v>
      </c>
      <c r="F824">
        <v>68.701400000000007</v>
      </c>
      <c r="G824">
        <v>2.6403099999999999E-2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4.1997210000000003</v>
      </c>
      <c r="N824">
        <v>75351.399999999994</v>
      </c>
      <c r="O824">
        <v>17942</v>
      </c>
      <c r="P824">
        <v>14262.21</v>
      </c>
      <c r="Q824">
        <v>14262.21</v>
      </c>
    </row>
    <row r="825" spans="1:17" ht="14.25">
      <c r="A825" t="s">
        <v>40</v>
      </c>
      <c r="B825" s="93">
        <v>40794</v>
      </c>
      <c r="C825">
        <v>8</v>
      </c>
      <c r="D825">
        <v>0.87220339999999996</v>
      </c>
      <c r="E825">
        <v>0.87220339999999996</v>
      </c>
      <c r="F825">
        <v>77.749099999999999</v>
      </c>
      <c r="G825">
        <v>2.63503E-2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4.1997210000000003</v>
      </c>
      <c r="N825">
        <v>75351.399999999994</v>
      </c>
      <c r="O825">
        <v>17942</v>
      </c>
      <c r="P825">
        <v>15649.07</v>
      </c>
      <c r="Q825">
        <v>15649.07</v>
      </c>
    </row>
    <row r="826" spans="1:17" ht="14.25">
      <c r="A826" t="s">
        <v>40</v>
      </c>
      <c r="B826" s="93">
        <v>40794</v>
      </c>
      <c r="C826">
        <v>9</v>
      </c>
      <c r="D826">
        <v>0.96815079999999998</v>
      </c>
      <c r="E826">
        <v>0.96815079999999998</v>
      </c>
      <c r="F826">
        <v>84.768600000000006</v>
      </c>
      <c r="G826">
        <v>2.7698199999999999E-2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4.1997210000000003</v>
      </c>
      <c r="N826">
        <v>75351.399999999994</v>
      </c>
      <c r="O826">
        <v>17942</v>
      </c>
      <c r="P826">
        <v>17370.560000000001</v>
      </c>
      <c r="Q826">
        <v>17370.560000000001</v>
      </c>
    </row>
    <row r="827" spans="1:17" ht="14.25">
      <c r="A827" t="s">
        <v>40</v>
      </c>
      <c r="B827" s="93">
        <v>40794</v>
      </c>
      <c r="C827">
        <v>10</v>
      </c>
      <c r="D827">
        <v>1.163017</v>
      </c>
      <c r="E827">
        <v>1.163017</v>
      </c>
      <c r="F827">
        <v>89.279200000000003</v>
      </c>
      <c r="G827">
        <v>2.9156499999999998E-2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4.1997210000000003</v>
      </c>
      <c r="N827">
        <v>75351.399999999994</v>
      </c>
      <c r="O827">
        <v>17942</v>
      </c>
      <c r="P827">
        <v>20866.84</v>
      </c>
      <c r="Q827">
        <v>20866.84</v>
      </c>
    </row>
    <row r="828" spans="1:17" ht="14.25">
      <c r="A828" t="s">
        <v>40</v>
      </c>
      <c r="B828" s="93">
        <v>40794</v>
      </c>
      <c r="C828">
        <v>11</v>
      </c>
      <c r="D828">
        <v>1.31351</v>
      </c>
      <c r="E828">
        <v>1.31351</v>
      </c>
      <c r="F828">
        <v>91.710300000000004</v>
      </c>
      <c r="G828">
        <v>2.83693E-2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4.1997210000000003</v>
      </c>
      <c r="N828">
        <v>75351.399999999994</v>
      </c>
      <c r="O828">
        <v>17942</v>
      </c>
      <c r="P828">
        <v>23566.99</v>
      </c>
      <c r="Q828">
        <v>23566.99</v>
      </c>
    </row>
    <row r="829" spans="1:17" ht="14.25">
      <c r="A829" t="s">
        <v>40</v>
      </c>
      <c r="B829" s="93">
        <v>40794</v>
      </c>
      <c r="C829">
        <v>12</v>
      </c>
      <c r="D829">
        <v>1.527075</v>
      </c>
      <c r="E829">
        <v>1.527075</v>
      </c>
      <c r="F829">
        <v>93.761499999999998</v>
      </c>
      <c r="G829">
        <v>2.7671899999999999E-2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4.1997210000000003</v>
      </c>
      <c r="N829">
        <v>75351.399999999994</v>
      </c>
      <c r="O829">
        <v>17942</v>
      </c>
      <c r="P829">
        <v>27398.79</v>
      </c>
      <c r="Q829">
        <v>27398.79</v>
      </c>
    </row>
    <row r="830" spans="1:17" ht="14.25">
      <c r="A830" t="s">
        <v>40</v>
      </c>
      <c r="B830" s="93">
        <v>40794</v>
      </c>
      <c r="C830">
        <v>13</v>
      </c>
      <c r="D830">
        <v>1.8466720000000001</v>
      </c>
      <c r="E830">
        <v>1.8466720000000001</v>
      </c>
      <c r="F830">
        <v>96.153700000000001</v>
      </c>
      <c r="G830">
        <v>2.7532500000000001E-2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4.1997210000000003</v>
      </c>
      <c r="N830">
        <v>75351.399999999994</v>
      </c>
      <c r="O830">
        <v>17942</v>
      </c>
      <c r="P830">
        <v>33132.99</v>
      </c>
      <c r="Q830">
        <v>33132.99</v>
      </c>
    </row>
    <row r="831" spans="1:17" ht="14.25">
      <c r="A831" t="s">
        <v>40</v>
      </c>
      <c r="B831" s="93">
        <v>40794</v>
      </c>
      <c r="C831">
        <v>14</v>
      </c>
      <c r="D831">
        <v>2.2530760000000001</v>
      </c>
      <c r="E831">
        <v>1.5805979999999999</v>
      </c>
      <c r="F831">
        <v>93.369299999999996</v>
      </c>
      <c r="G831">
        <v>3.1043100000000001E-2</v>
      </c>
      <c r="H831">
        <v>0.63269450000000005</v>
      </c>
      <c r="I831">
        <v>0.65619890000000003</v>
      </c>
      <c r="J831">
        <v>0.67247800000000002</v>
      </c>
      <c r="K831">
        <v>0.68875699999999995</v>
      </c>
      <c r="L831">
        <v>0.71226140000000004</v>
      </c>
      <c r="M831">
        <v>4.1997210000000003</v>
      </c>
      <c r="N831">
        <v>75351.399999999994</v>
      </c>
      <c r="O831">
        <v>17942</v>
      </c>
      <c r="P831">
        <v>40424.69</v>
      </c>
      <c r="Q831">
        <v>28359.09</v>
      </c>
    </row>
    <row r="832" spans="1:17" ht="14.25">
      <c r="A832" t="s">
        <v>40</v>
      </c>
      <c r="B832" s="93">
        <v>40794</v>
      </c>
      <c r="C832">
        <v>15</v>
      </c>
      <c r="D832">
        <v>2.523911</v>
      </c>
      <c r="E832">
        <v>1.6347659999999999</v>
      </c>
      <c r="F832">
        <v>93.312700000000007</v>
      </c>
      <c r="G832">
        <v>3.10526E-2</v>
      </c>
      <c r="H832">
        <v>0.84934989999999999</v>
      </c>
      <c r="I832">
        <v>0.87286140000000001</v>
      </c>
      <c r="J832">
        <v>0.88914539999999997</v>
      </c>
      <c r="K832">
        <v>0.90542940000000005</v>
      </c>
      <c r="L832">
        <v>0.92894089999999996</v>
      </c>
      <c r="M832">
        <v>4.1997210000000003</v>
      </c>
      <c r="N832">
        <v>75351.399999999994</v>
      </c>
      <c r="O832">
        <v>17942</v>
      </c>
      <c r="P832">
        <v>45284.02</v>
      </c>
      <c r="Q832">
        <v>29330.97</v>
      </c>
    </row>
    <row r="833" spans="1:17" ht="14.25">
      <c r="A833" t="s">
        <v>40</v>
      </c>
      <c r="B833" s="93">
        <v>40794</v>
      </c>
      <c r="C833">
        <v>16</v>
      </c>
      <c r="D833">
        <v>2.7651140000000001</v>
      </c>
      <c r="E833">
        <v>1.659761</v>
      </c>
      <c r="F833">
        <v>90.466399999999993</v>
      </c>
      <c r="G833">
        <v>0.13093179999999999</v>
      </c>
      <c r="H833">
        <v>0.93755759999999999</v>
      </c>
      <c r="I833">
        <v>1.0366930000000001</v>
      </c>
      <c r="J833">
        <v>1.105353</v>
      </c>
      <c r="K833">
        <v>1.1740139999999999</v>
      </c>
      <c r="L833">
        <v>1.2731490000000001</v>
      </c>
      <c r="M833">
        <v>4.1997210000000003</v>
      </c>
      <c r="N833">
        <v>75351.399999999994</v>
      </c>
      <c r="O833">
        <v>17942</v>
      </c>
      <c r="P833">
        <v>49611.68</v>
      </c>
      <c r="Q833">
        <v>29779.43</v>
      </c>
    </row>
    <row r="834" spans="1:17" ht="14.25">
      <c r="A834" t="s">
        <v>40</v>
      </c>
      <c r="B834" s="93">
        <v>40794</v>
      </c>
      <c r="C834">
        <v>17</v>
      </c>
      <c r="D834">
        <v>2.7602009999999999</v>
      </c>
      <c r="E834">
        <v>1.7040839999999999</v>
      </c>
      <c r="F834">
        <v>90.342799999999997</v>
      </c>
      <c r="G834">
        <v>4.6045500000000003E-2</v>
      </c>
      <c r="H834">
        <v>0.99710710000000002</v>
      </c>
      <c r="I834">
        <v>1.031971</v>
      </c>
      <c r="J834">
        <v>1.056117</v>
      </c>
      <c r="K834">
        <v>1.080263</v>
      </c>
      <c r="L834">
        <v>1.1151260000000001</v>
      </c>
      <c r="M834">
        <v>4.1997210000000003</v>
      </c>
      <c r="N834">
        <v>75351.399999999994</v>
      </c>
      <c r="O834">
        <v>17942</v>
      </c>
      <c r="P834">
        <v>49523.53</v>
      </c>
      <c r="Q834">
        <v>30574.68</v>
      </c>
    </row>
    <row r="835" spans="1:17" ht="14.25">
      <c r="A835" t="s">
        <v>40</v>
      </c>
      <c r="B835" s="93">
        <v>40794</v>
      </c>
      <c r="C835">
        <v>18</v>
      </c>
      <c r="D835">
        <v>2.236364</v>
      </c>
      <c r="E835">
        <v>2.236364</v>
      </c>
      <c r="F835">
        <v>84.915199999999999</v>
      </c>
      <c r="G835">
        <v>4.9911700000000003E-2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4.1997210000000003</v>
      </c>
      <c r="N835">
        <v>75351.399999999994</v>
      </c>
      <c r="O835">
        <v>17942</v>
      </c>
      <c r="P835">
        <v>40124.85</v>
      </c>
      <c r="Q835">
        <v>40124.85</v>
      </c>
    </row>
    <row r="836" spans="1:17" ht="14.25">
      <c r="A836" t="s">
        <v>40</v>
      </c>
      <c r="B836" s="93">
        <v>40794</v>
      </c>
      <c r="C836">
        <v>19</v>
      </c>
      <c r="D836">
        <v>2.080657</v>
      </c>
      <c r="E836">
        <v>2.080657</v>
      </c>
      <c r="F836">
        <v>79.975300000000004</v>
      </c>
      <c r="G836">
        <v>5.7433699999999997E-2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4.1997210000000003</v>
      </c>
      <c r="N836">
        <v>75351.399999999994</v>
      </c>
      <c r="O836">
        <v>17942</v>
      </c>
      <c r="P836">
        <v>37331.14</v>
      </c>
      <c r="Q836">
        <v>37331.14</v>
      </c>
    </row>
    <row r="837" spans="1:17" ht="14.25">
      <c r="A837" t="s">
        <v>40</v>
      </c>
      <c r="B837" s="93">
        <v>40794</v>
      </c>
      <c r="C837">
        <v>20</v>
      </c>
      <c r="D837">
        <v>2.3024979999999999</v>
      </c>
      <c r="E837">
        <v>2.3024979999999999</v>
      </c>
      <c r="F837">
        <v>73.648399999999995</v>
      </c>
      <c r="G837">
        <v>3.1510200000000002E-2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4.1997210000000003</v>
      </c>
      <c r="N837">
        <v>75351.399999999994</v>
      </c>
      <c r="O837">
        <v>17942</v>
      </c>
      <c r="P837">
        <v>41311.42</v>
      </c>
      <c r="Q837">
        <v>41311.42</v>
      </c>
    </row>
    <row r="838" spans="1:17" ht="14.25">
      <c r="A838" t="s">
        <v>40</v>
      </c>
      <c r="B838" s="93">
        <v>40794</v>
      </c>
      <c r="C838">
        <v>21</v>
      </c>
      <c r="D838">
        <v>2.36022</v>
      </c>
      <c r="E838">
        <v>2.36022</v>
      </c>
      <c r="F838">
        <v>70.660799999999995</v>
      </c>
      <c r="G838">
        <v>2.89558E-2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4.1997210000000003</v>
      </c>
      <c r="N838">
        <v>75351.399999999994</v>
      </c>
      <c r="O838">
        <v>17942</v>
      </c>
      <c r="P838">
        <v>42347.07</v>
      </c>
      <c r="Q838">
        <v>42347.07</v>
      </c>
    </row>
    <row r="839" spans="1:17" ht="14.25">
      <c r="A839" t="s">
        <v>40</v>
      </c>
      <c r="B839" s="93">
        <v>40794</v>
      </c>
      <c r="C839">
        <v>22</v>
      </c>
      <c r="D839">
        <v>2.1339389999999998</v>
      </c>
      <c r="E839">
        <v>2.1339389999999998</v>
      </c>
      <c r="F839">
        <v>68.773799999999994</v>
      </c>
      <c r="G839">
        <v>2.9687399999999999E-2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4.1997210000000003</v>
      </c>
      <c r="N839">
        <v>75351.399999999994</v>
      </c>
      <c r="O839">
        <v>17942</v>
      </c>
      <c r="P839">
        <v>38287.129999999997</v>
      </c>
      <c r="Q839">
        <v>38287.129999999997</v>
      </c>
    </row>
    <row r="840" spans="1:17" ht="14.25">
      <c r="A840" t="s">
        <v>40</v>
      </c>
      <c r="B840" s="93">
        <v>40794</v>
      </c>
      <c r="C840">
        <v>23</v>
      </c>
      <c r="D840">
        <v>1.520211</v>
      </c>
      <c r="E840">
        <v>1.520211</v>
      </c>
      <c r="F840">
        <v>65.515900000000002</v>
      </c>
      <c r="G840">
        <v>2.7327500000000001E-2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4.1997210000000003</v>
      </c>
      <c r="N840">
        <v>75351.399999999994</v>
      </c>
      <c r="O840">
        <v>17942</v>
      </c>
      <c r="P840">
        <v>27275.62</v>
      </c>
      <c r="Q840">
        <v>27275.62</v>
      </c>
    </row>
    <row r="841" spans="1:17" ht="14.25">
      <c r="A841" t="s">
        <v>40</v>
      </c>
      <c r="B841" s="93">
        <v>40794</v>
      </c>
      <c r="C841">
        <v>24</v>
      </c>
      <c r="D841">
        <v>1.1898139999999999</v>
      </c>
      <c r="E841">
        <v>1.1898139999999999</v>
      </c>
      <c r="F841">
        <v>64.159000000000006</v>
      </c>
      <c r="G841">
        <v>2.6388499999999999E-2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4.1997210000000003</v>
      </c>
      <c r="N841">
        <v>75351.399999999994</v>
      </c>
      <c r="O841">
        <v>17942</v>
      </c>
      <c r="P841">
        <v>21347.65</v>
      </c>
      <c r="Q841">
        <v>21347.65</v>
      </c>
    </row>
    <row r="842" spans="1:17" ht="14.25">
      <c r="A842" t="s">
        <v>40</v>
      </c>
      <c r="B842" s="93">
        <v>40795</v>
      </c>
      <c r="C842">
        <v>1</v>
      </c>
      <c r="D842">
        <v>0.44844539999999999</v>
      </c>
      <c r="E842">
        <v>0.44844539999999999</v>
      </c>
      <c r="F842">
        <v>64.218299999999999</v>
      </c>
      <c r="G842">
        <v>2.6340800000000001E-2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4.1997210000000003</v>
      </c>
      <c r="N842">
        <v>75351.399999999994</v>
      </c>
      <c r="O842">
        <v>17942</v>
      </c>
      <c r="P842">
        <v>8046.0069999999996</v>
      </c>
      <c r="Q842">
        <v>8046.0069999999996</v>
      </c>
    </row>
    <row r="843" spans="1:17" ht="14.25">
      <c r="A843" t="s">
        <v>40</v>
      </c>
      <c r="B843" s="93">
        <v>40795</v>
      </c>
      <c r="C843">
        <v>2</v>
      </c>
      <c r="D843">
        <v>0.68126580000000003</v>
      </c>
      <c r="E843">
        <v>0.68126580000000003</v>
      </c>
      <c r="F843">
        <v>62.816899999999997</v>
      </c>
      <c r="G843">
        <v>2.6189400000000002E-2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4.1997210000000003</v>
      </c>
      <c r="N843">
        <v>75351.399999999994</v>
      </c>
      <c r="O843">
        <v>17942</v>
      </c>
      <c r="P843">
        <v>12223.27</v>
      </c>
      <c r="Q843">
        <v>12223.27</v>
      </c>
    </row>
    <row r="844" spans="1:17" ht="14.25">
      <c r="A844" t="s">
        <v>40</v>
      </c>
      <c r="B844" s="93">
        <v>40795</v>
      </c>
      <c r="C844">
        <v>3</v>
      </c>
      <c r="D844">
        <v>0.86221999999999999</v>
      </c>
      <c r="E844">
        <v>0.86221999999999999</v>
      </c>
      <c r="F844">
        <v>62.433100000000003</v>
      </c>
      <c r="G844">
        <v>2.59875E-2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4.1997210000000003</v>
      </c>
      <c r="N844">
        <v>75351.399999999994</v>
      </c>
      <c r="O844">
        <v>17942</v>
      </c>
      <c r="P844">
        <v>15469.95</v>
      </c>
      <c r="Q844">
        <v>15469.95</v>
      </c>
    </row>
    <row r="845" spans="1:17" ht="14.25">
      <c r="A845" t="s">
        <v>40</v>
      </c>
      <c r="B845" s="93">
        <v>40795</v>
      </c>
      <c r="C845">
        <v>4</v>
      </c>
      <c r="D845">
        <v>0.76374649999999999</v>
      </c>
      <c r="E845">
        <v>0.76374649999999999</v>
      </c>
      <c r="F845">
        <v>61.107399999999998</v>
      </c>
      <c r="G845">
        <v>2.5876900000000001E-2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4.1997210000000003</v>
      </c>
      <c r="N845">
        <v>75351.399999999994</v>
      </c>
      <c r="O845">
        <v>17942</v>
      </c>
      <c r="P845">
        <v>13703.14</v>
      </c>
      <c r="Q845">
        <v>13703.14</v>
      </c>
    </row>
    <row r="846" spans="1:17" ht="14.25">
      <c r="A846" t="s">
        <v>40</v>
      </c>
      <c r="B846" s="93">
        <v>40795</v>
      </c>
      <c r="C846">
        <v>5</v>
      </c>
      <c r="D846">
        <v>0.69303519999999996</v>
      </c>
      <c r="E846">
        <v>0.69303519999999996</v>
      </c>
      <c r="F846">
        <v>60.674300000000002</v>
      </c>
      <c r="G846">
        <v>2.5869799999999998E-2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4.1997210000000003</v>
      </c>
      <c r="N846">
        <v>75351.399999999994</v>
      </c>
      <c r="O846">
        <v>17942</v>
      </c>
      <c r="P846">
        <v>12434.44</v>
      </c>
      <c r="Q846">
        <v>12434.44</v>
      </c>
    </row>
    <row r="847" spans="1:17" ht="14.25">
      <c r="A847" t="s">
        <v>40</v>
      </c>
      <c r="B847" s="93">
        <v>40795</v>
      </c>
      <c r="C847">
        <v>6</v>
      </c>
      <c r="D847">
        <v>0.70147709999999996</v>
      </c>
      <c r="E847">
        <v>0.70147709999999996</v>
      </c>
      <c r="F847">
        <v>59.853900000000003</v>
      </c>
      <c r="G847">
        <v>2.5866900000000002E-2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4.1997210000000003</v>
      </c>
      <c r="N847">
        <v>75351.399999999994</v>
      </c>
      <c r="O847">
        <v>17942</v>
      </c>
      <c r="P847">
        <v>12585.9</v>
      </c>
      <c r="Q847">
        <v>12585.9</v>
      </c>
    </row>
    <row r="848" spans="1:17" ht="14.25">
      <c r="A848" t="s">
        <v>40</v>
      </c>
      <c r="B848" s="93">
        <v>40795</v>
      </c>
      <c r="C848">
        <v>7</v>
      </c>
      <c r="D848">
        <v>0.7782694</v>
      </c>
      <c r="E848">
        <v>0.7782694</v>
      </c>
      <c r="F848">
        <v>62.508800000000001</v>
      </c>
      <c r="G848">
        <v>2.58526E-2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4.1997210000000003</v>
      </c>
      <c r="N848">
        <v>75351.399999999994</v>
      </c>
      <c r="O848">
        <v>17942</v>
      </c>
      <c r="P848">
        <v>13963.71</v>
      </c>
      <c r="Q848">
        <v>13963.71</v>
      </c>
    </row>
    <row r="849" spans="1:17" ht="14.25">
      <c r="A849" t="s">
        <v>40</v>
      </c>
      <c r="B849" s="93">
        <v>40795</v>
      </c>
      <c r="C849">
        <v>8</v>
      </c>
      <c r="D849">
        <v>0.83822010000000002</v>
      </c>
      <c r="E849">
        <v>0.83822010000000002</v>
      </c>
      <c r="F849">
        <v>65.165499999999994</v>
      </c>
      <c r="G849">
        <v>2.5770899999999999E-2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4.1997210000000003</v>
      </c>
      <c r="N849">
        <v>75351.399999999994</v>
      </c>
      <c r="O849">
        <v>17942</v>
      </c>
      <c r="P849">
        <v>15039.34</v>
      </c>
      <c r="Q849">
        <v>15039.34</v>
      </c>
    </row>
    <row r="850" spans="1:17" ht="14.25">
      <c r="A850" t="s">
        <v>40</v>
      </c>
      <c r="B850" s="93">
        <v>40795</v>
      </c>
      <c r="C850">
        <v>9</v>
      </c>
      <c r="D850">
        <v>0.86498240000000004</v>
      </c>
      <c r="E850">
        <v>0.86498240000000004</v>
      </c>
      <c r="F850">
        <v>69.885599999999997</v>
      </c>
      <c r="G850">
        <v>2.6115300000000001E-2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4.1997210000000003</v>
      </c>
      <c r="N850">
        <v>75351.399999999994</v>
      </c>
      <c r="O850">
        <v>17942</v>
      </c>
      <c r="P850">
        <v>15519.51</v>
      </c>
      <c r="Q850">
        <v>15519.51</v>
      </c>
    </row>
    <row r="851" spans="1:17" ht="14.25">
      <c r="A851" t="s">
        <v>40</v>
      </c>
      <c r="B851" s="93">
        <v>40795</v>
      </c>
      <c r="C851">
        <v>10</v>
      </c>
      <c r="D851">
        <v>0.90394540000000001</v>
      </c>
      <c r="E851">
        <v>0.90394540000000001</v>
      </c>
      <c r="F851">
        <v>71.528199999999998</v>
      </c>
      <c r="G851">
        <v>2.7423699999999999E-2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4.1997210000000003</v>
      </c>
      <c r="N851">
        <v>75351.399999999994</v>
      </c>
      <c r="O851">
        <v>17942</v>
      </c>
      <c r="P851">
        <v>16218.59</v>
      </c>
      <c r="Q851">
        <v>16218.59</v>
      </c>
    </row>
    <row r="852" spans="1:17" ht="14.25">
      <c r="A852" t="s">
        <v>40</v>
      </c>
      <c r="B852" s="93">
        <v>40795</v>
      </c>
      <c r="C852">
        <v>11</v>
      </c>
      <c r="D852">
        <v>0.9300775</v>
      </c>
      <c r="E852">
        <v>0.9300775</v>
      </c>
      <c r="F852">
        <v>75.242999999999995</v>
      </c>
      <c r="G852">
        <v>2.7010699999999999E-2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4.1997210000000003</v>
      </c>
      <c r="N852">
        <v>75351.399999999994</v>
      </c>
      <c r="O852">
        <v>17942</v>
      </c>
      <c r="P852">
        <v>16687.45</v>
      </c>
      <c r="Q852">
        <v>16687.45</v>
      </c>
    </row>
    <row r="853" spans="1:17" ht="14.25">
      <c r="A853" t="s">
        <v>40</v>
      </c>
      <c r="B853" s="93">
        <v>40795</v>
      </c>
      <c r="C853">
        <v>12</v>
      </c>
      <c r="D853">
        <v>0.9864771</v>
      </c>
      <c r="E853">
        <v>0.9864771</v>
      </c>
      <c r="F853">
        <v>75.748199999999997</v>
      </c>
      <c r="G853">
        <v>2.5997300000000001E-2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4.1997210000000003</v>
      </c>
      <c r="N853">
        <v>75351.399999999994</v>
      </c>
      <c r="O853">
        <v>17942</v>
      </c>
      <c r="P853">
        <v>17699.37</v>
      </c>
      <c r="Q853">
        <v>17699.37</v>
      </c>
    </row>
    <row r="854" spans="1:17" ht="14.25">
      <c r="A854" t="s">
        <v>40</v>
      </c>
      <c r="B854" s="93">
        <v>40795</v>
      </c>
      <c r="C854">
        <v>13</v>
      </c>
      <c r="D854">
        <v>1.0454000000000001</v>
      </c>
      <c r="E854">
        <v>1.0454000000000001</v>
      </c>
      <c r="F854">
        <v>76.575699999999998</v>
      </c>
      <c r="G854">
        <v>2.5595E-2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4.1997210000000003</v>
      </c>
      <c r="N854">
        <v>75351.399999999994</v>
      </c>
      <c r="O854">
        <v>17942</v>
      </c>
      <c r="P854">
        <v>18756.560000000001</v>
      </c>
      <c r="Q854">
        <v>18756.560000000001</v>
      </c>
    </row>
    <row r="855" spans="1:17" ht="14.25">
      <c r="A855" t="s">
        <v>40</v>
      </c>
      <c r="B855" s="93">
        <v>40795</v>
      </c>
      <c r="C855">
        <v>14</v>
      </c>
      <c r="D855">
        <v>1.0750789999999999</v>
      </c>
      <c r="E855">
        <v>1.0750789999999999</v>
      </c>
      <c r="F855">
        <v>75.581000000000003</v>
      </c>
      <c r="G855">
        <v>2.5678800000000002E-2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4.1997210000000003</v>
      </c>
      <c r="N855">
        <v>75351.399999999994</v>
      </c>
      <c r="O855">
        <v>17942</v>
      </c>
      <c r="P855">
        <v>19289.07</v>
      </c>
      <c r="Q855">
        <v>19289.07</v>
      </c>
    </row>
    <row r="856" spans="1:17" ht="14.25">
      <c r="A856" t="s">
        <v>40</v>
      </c>
      <c r="B856" s="93">
        <v>40795</v>
      </c>
      <c r="C856">
        <v>15</v>
      </c>
      <c r="D856">
        <v>1.4669319999999999</v>
      </c>
      <c r="E856">
        <v>1.044308</v>
      </c>
      <c r="F856">
        <v>76.0458</v>
      </c>
      <c r="G856">
        <v>2.6284100000000001E-2</v>
      </c>
      <c r="H856">
        <v>0.3889398</v>
      </c>
      <c r="I856">
        <v>0.4088408</v>
      </c>
      <c r="J856">
        <v>0.42262420000000001</v>
      </c>
      <c r="K856">
        <v>0.43640760000000001</v>
      </c>
      <c r="L856">
        <v>0.45630870000000001</v>
      </c>
      <c r="M856">
        <v>4.1997210000000003</v>
      </c>
      <c r="N856">
        <v>75351.399999999994</v>
      </c>
      <c r="O856">
        <v>17942</v>
      </c>
      <c r="P856">
        <v>26319.7</v>
      </c>
      <c r="Q856">
        <v>18736.97</v>
      </c>
    </row>
    <row r="857" spans="1:17" ht="14.25">
      <c r="A857" t="s">
        <v>40</v>
      </c>
      <c r="B857" s="93">
        <v>40795</v>
      </c>
      <c r="C857">
        <v>16</v>
      </c>
      <c r="D857">
        <v>1.398965</v>
      </c>
      <c r="E857">
        <v>1.07335</v>
      </c>
      <c r="F857">
        <v>74.375</v>
      </c>
      <c r="G857">
        <v>2.60599E-2</v>
      </c>
      <c r="H857">
        <v>0.29221730000000001</v>
      </c>
      <c r="I857">
        <v>0.31194860000000002</v>
      </c>
      <c r="J857">
        <v>0.32561449999999997</v>
      </c>
      <c r="K857">
        <v>0.33928029999999998</v>
      </c>
      <c r="L857">
        <v>0.35901159999999999</v>
      </c>
      <c r="M857">
        <v>4.1997210000000003</v>
      </c>
      <c r="N857">
        <v>75351.399999999994</v>
      </c>
      <c r="O857">
        <v>17942</v>
      </c>
      <c r="P857">
        <v>25100.23</v>
      </c>
      <c r="Q857">
        <v>19258.05</v>
      </c>
    </row>
    <row r="858" spans="1:17" ht="14.25">
      <c r="A858" t="s">
        <v>40</v>
      </c>
      <c r="B858" s="93">
        <v>40795</v>
      </c>
      <c r="C858">
        <v>17</v>
      </c>
      <c r="D858">
        <v>1.298546</v>
      </c>
      <c r="E858">
        <v>1.150282</v>
      </c>
      <c r="F858">
        <v>72.2042</v>
      </c>
      <c r="G858">
        <v>2.589E-2</v>
      </c>
      <c r="H858">
        <v>0.1150848</v>
      </c>
      <c r="I858">
        <v>0.13468740000000001</v>
      </c>
      <c r="J858">
        <v>0.14826420000000001</v>
      </c>
      <c r="K858">
        <v>0.16184090000000001</v>
      </c>
      <c r="L858">
        <v>0.18144360000000001</v>
      </c>
      <c r="M858">
        <v>4.1997210000000003</v>
      </c>
      <c r="N858">
        <v>75351.399999999994</v>
      </c>
      <c r="O858">
        <v>17942</v>
      </c>
      <c r="P858">
        <v>23298.51</v>
      </c>
      <c r="Q858">
        <v>20638.349999999999</v>
      </c>
    </row>
    <row r="859" spans="1:17" ht="14.25">
      <c r="A859" t="s">
        <v>40</v>
      </c>
      <c r="B859" s="93">
        <v>40795</v>
      </c>
      <c r="C859">
        <v>18</v>
      </c>
      <c r="D859">
        <v>1.205552</v>
      </c>
      <c r="E859">
        <v>1.1242080000000001</v>
      </c>
      <c r="F859">
        <v>69.024699999999996</v>
      </c>
      <c r="G859">
        <v>2.60162E-2</v>
      </c>
      <c r="H859">
        <v>4.80031E-2</v>
      </c>
      <c r="I859">
        <v>6.7701300000000006E-2</v>
      </c>
      <c r="J859">
        <v>8.1344200000000005E-2</v>
      </c>
      <c r="K859">
        <v>9.4987199999999994E-2</v>
      </c>
      <c r="L859">
        <v>0.11468540000000001</v>
      </c>
      <c r="M859">
        <v>4.1997210000000003</v>
      </c>
      <c r="N859">
        <v>75351.399999999994</v>
      </c>
      <c r="O859">
        <v>17942</v>
      </c>
      <c r="P859">
        <v>21630.01</v>
      </c>
      <c r="Q859">
        <v>20170.54</v>
      </c>
    </row>
    <row r="860" spans="1:17" ht="14.25">
      <c r="A860" t="s">
        <v>40</v>
      </c>
      <c r="B860" s="93">
        <v>40795</v>
      </c>
      <c r="C860">
        <v>19</v>
      </c>
      <c r="D860">
        <v>1.188874</v>
      </c>
      <c r="E860">
        <v>1.256338</v>
      </c>
      <c r="F860">
        <v>64.410200000000003</v>
      </c>
      <c r="G860">
        <v>2.52572E-2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4.1997210000000003</v>
      </c>
      <c r="N860">
        <v>75351.399999999994</v>
      </c>
      <c r="O860">
        <v>17942</v>
      </c>
      <c r="P860">
        <v>21330.78</v>
      </c>
      <c r="Q860">
        <v>22541.22</v>
      </c>
    </row>
    <row r="861" spans="1:17" ht="14.25">
      <c r="A861" t="s">
        <v>40</v>
      </c>
      <c r="B861" s="93">
        <v>40795</v>
      </c>
      <c r="C861">
        <v>20</v>
      </c>
      <c r="D861">
        <v>1.2262299999999999</v>
      </c>
      <c r="E861">
        <v>1.2719469999999999</v>
      </c>
      <c r="F861">
        <v>61.9208</v>
      </c>
      <c r="G861">
        <v>2.5152899999999999E-2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4.1997210000000003</v>
      </c>
      <c r="N861">
        <v>75351.399999999994</v>
      </c>
      <c r="O861">
        <v>17942</v>
      </c>
      <c r="P861">
        <v>22001.02</v>
      </c>
      <c r="Q861">
        <v>22821.279999999999</v>
      </c>
    </row>
    <row r="862" spans="1:17" ht="14.25">
      <c r="A862" t="s">
        <v>40</v>
      </c>
      <c r="B862" s="93">
        <v>40795</v>
      </c>
      <c r="C862">
        <v>21</v>
      </c>
      <c r="D862">
        <v>1.261271</v>
      </c>
      <c r="E862">
        <v>1.261271</v>
      </c>
      <c r="F862">
        <v>60.978900000000003</v>
      </c>
      <c r="G862">
        <v>2.4734200000000001E-2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4.1997210000000003</v>
      </c>
      <c r="N862">
        <v>75351.399999999994</v>
      </c>
      <c r="O862">
        <v>17942</v>
      </c>
      <c r="P862">
        <v>22629.73</v>
      </c>
      <c r="Q862">
        <v>22629.73</v>
      </c>
    </row>
    <row r="863" spans="1:17" ht="14.25">
      <c r="A863" t="s">
        <v>40</v>
      </c>
      <c r="B863" s="93">
        <v>40795</v>
      </c>
      <c r="C863">
        <v>22</v>
      </c>
      <c r="D863">
        <v>1.1513709999999999</v>
      </c>
      <c r="E863">
        <v>1.1513709999999999</v>
      </c>
      <c r="F863">
        <v>60.853900000000003</v>
      </c>
      <c r="G863">
        <v>2.4671499999999999E-2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4.1997210000000003</v>
      </c>
      <c r="N863">
        <v>75351.399999999994</v>
      </c>
      <c r="O863">
        <v>17942</v>
      </c>
      <c r="P863">
        <v>20657.91</v>
      </c>
      <c r="Q863">
        <v>20657.91</v>
      </c>
    </row>
    <row r="864" spans="1:17" ht="14.25">
      <c r="A864" t="s">
        <v>40</v>
      </c>
      <c r="B864" s="93">
        <v>40795</v>
      </c>
      <c r="C864">
        <v>23</v>
      </c>
      <c r="D864">
        <v>0.99142070000000004</v>
      </c>
      <c r="E864">
        <v>0.99142070000000004</v>
      </c>
      <c r="F864">
        <v>61.279899999999998</v>
      </c>
      <c r="G864">
        <v>2.46474E-2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4.1997210000000003</v>
      </c>
      <c r="N864">
        <v>75351.399999999994</v>
      </c>
      <c r="O864">
        <v>17942</v>
      </c>
      <c r="P864">
        <v>17788.07</v>
      </c>
      <c r="Q864">
        <v>17788.07</v>
      </c>
    </row>
    <row r="865" spans="1:17" ht="14.25">
      <c r="A865" t="s">
        <v>40</v>
      </c>
      <c r="B865" s="93">
        <v>40795</v>
      </c>
      <c r="C865">
        <v>24</v>
      </c>
      <c r="D865">
        <v>0.83277820000000002</v>
      </c>
      <c r="E865">
        <v>0.83277820000000002</v>
      </c>
      <c r="F865">
        <v>61.316899999999997</v>
      </c>
      <c r="G865">
        <v>2.46422E-2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4.1997210000000003</v>
      </c>
      <c r="N865">
        <v>75351.399999999994</v>
      </c>
      <c r="O865">
        <v>17942</v>
      </c>
      <c r="P865">
        <v>14941.71</v>
      </c>
      <c r="Q865">
        <v>14941.71</v>
      </c>
    </row>
    <row r="866" spans="1:17" ht="14.25">
      <c r="A866" t="s">
        <v>40</v>
      </c>
      <c r="B866" s="93">
        <v>40828</v>
      </c>
      <c r="C866">
        <v>1</v>
      </c>
      <c r="D866">
        <v>0.69162179999999995</v>
      </c>
      <c r="E866">
        <v>0.69162179999999995</v>
      </c>
      <c r="F866">
        <v>59.279299999999999</v>
      </c>
      <c r="G866">
        <v>2.4023900000000001E-2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4.1997210000000003</v>
      </c>
      <c r="N866">
        <v>75351.399999999994</v>
      </c>
      <c r="O866">
        <v>17942</v>
      </c>
      <c r="P866">
        <v>12409.08</v>
      </c>
      <c r="Q866">
        <v>12409.08</v>
      </c>
    </row>
    <row r="867" spans="1:17" ht="14.25">
      <c r="A867" t="s">
        <v>40</v>
      </c>
      <c r="B867" s="93">
        <v>40828</v>
      </c>
      <c r="C867">
        <v>2</v>
      </c>
      <c r="D867">
        <v>0.61597840000000004</v>
      </c>
      <c r="E867">
        <v>0.61597840000000004</v>
      </c>
      <c r="F867">
        <v>59.084299999999999</v>
      </c>
      <c r="G867">
        <v>2.4023300000000001E-2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4.1997210000000003</v>
      </c>
      <c r="N867">
        <v>75351.399999999994</v>
      </c>
      <c r="O867">
        <v>17942</v>
      </c>
      <c r="P867">
        <v>11051.88</v>
      </c>
      <c r="Q867">
        <v>11051.88</v>
      </c>
    </row>
    <row r="868" spans="1:17" ht="14.25">
      <c r="A868" t="s">
        <v>40</v>
      </c>
      <c r="B868" s="93">
        <v>40828</v>
      </c>
      <c r="C868">
        <v>3</v>
      </c>
      <c r="D868">
        <v>0.56857139999999995</v>
      </c>
      <c r="E868">
        <v>0.56857139999999995</v>
      </c>
      <c r="F868">
        <v>59.3339</v>
      </c>
      <c r="G868">
        <v>2.4019800000000001E-2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4.1997210000000003</v>
      </c>
      <c r="N868">
        <v>75351.399999999994</v>
      </c>
      <c r="O868">
        <v>17942</v>
      </c>
      <c r="P868">
        <v>10201.31</v>
      </c>
      <c r="Q868">
        <v>10201.31</v>
      </c>
    </row>
    <row r="869" spans="1:17" ht="14.25">
      <c r="A869" t="s">
        <v>40</v>
      </c>
      <c r="B869" s="93">
        <v>40828</v>
      </c>
      <c r="C869">
        <v>4</v>
      </c>
      <c r="D869">
        <v>0.54671950000000002</v>
      </c>
      <c r="E869">
        <v>0.54671950000000002</v>
      </c>
      <c r="F869">
        <v>59.243000000000002</v>
      </c>
      <c r="G869">
        <v>2.40188E-2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4.1997210000000003</v>
      </c>
      <c r="N869">
        <v>75351.399999999994</v>
      </c>
      <c r="O869">
        <v>17942</v>
      </c>
      <c r="P869">
        <v>9809.241</v>
      </c>
      <c r="Q869">
        <v>9809.241</v>
      </c>
    </row>
    <row r="870" spans="1:17" ht="14.25">
      <c r="A870" t="s">
        <v>40</v>
      </c>
      <c r="B870" s="93">
        <v>40828</v>
      </c>
      <c r="C870">
        <v>5</v>
      </c>
      <c r="D870">
        <v>0.54214879999999999</v>
      </c>
      <c r="E870">
        <v>0.54214879999999999</v>
      </c>
      <c r="F870">
        <v>59.1785</v>
      </c>
      <c r="G870">
        <v>2.40194E-2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4.1997210000000003</v>
      </c>
      <c r="N870">
        <v>75351.399999999994</v>
      </c>
      <c r="O870">
        <v>17942</v>
      </c>
      <c r="P870">
        <v>9727.2340000000004</v>
      </c>
      <c r="Q870">
        <v>9727.2340000000004</v>
      </c>
    </row>
    <row r="871" spans="1:17" ht="14.25">
      <c r="A871" t="s">
        <v>40</v>
      </c>
      <c r="B871" s="93">
        <v>40828</v>
      </c>
      <c r="C871">
        <v>6</v>
      </c>
      <c r="D871">
        <v>0.58838420000000002</v>
      </c>
      <c r="E871">
        <v>0.58838420000000002</v>
      </c>
      <c r="F871">
        <v>57.985100000000003</v>
      </c>
      <c r="G871">
        <v>2.40194E-2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4.1997210000000003</v>
      </c>
      <c r="N871">
        <v>75351.399999999994</v>
      </c>
      <c r="O871">
        <v>17942</v>
      </c>
      <c r="P871">
        <v>10556.79</v>
      </c>
      <c r="Q871">
        <v>10556.79</v>
      </c>
    </row>
    <row r="872" spans="1:17" ht="14.25">
      <c r="A872" t="s">
        <v>40</v>
      </c>
      <c r="B872" s="93">
        <v>40828</v>
      </c>
      <c r="C872">
        <v>7</v>
      </c>
      <c r="D872">
        <v>0.67944349999999998</v>
      </c>
      <c r="E872">
        <v>0.67944349999999998</v>
      </c>
      <c r="F872">
        <v>60.861199999999997</v>
      </c>
      <c r="G872">
        <v>2.4019499999999999E-2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4.1997210000000003</v>
      </c>
      <c r="N872">
        <v>75351.399999999994</v>
      </c>
      <c r="O872">
        <v>17942</v>
      </c>
      <c r="P872">
        <v>12190.58</v>
      </c>
      <c r="Q872">
        <v>12190.58</v>
      </c>
    </row>
    <row r="873" spans="1:17" ht="14.25">
      <c r="A873" t="s">
        <v>40</v>
      </c>
      <c r="B873" s="93">
        <v>40828</v>
      </c>
      <c r="C873">
        <v>8</v>
      </c>
      <c r="D873">
        <v>0.74471980000000004</v>
      </c>
      <c r="E873">
        <v>0.74471980000000004</v>
      </c>
      <c r="F873">
        <v>66.467799999999997</v>
      </c>
      <c r="G873">
        <v>2.4019800000000001E-2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4.1997210000000003</v>
      </c>
      <c r="N873">
        <v>75351.399999999994</v>
      </c>
      <c r="O873">
        <v>17942</v>
      </c>
      <c r="P873">
        <v>13361.76</v>
      </c>
      <c r="Q873">
        <v>13361.76</v>
      </c>
    </row>
    <row r="874" spans="1:17" ht="14.25">
      <c r="A874" t="s">
        <v>40</v>
      </c>
      <c r="B874" s="93">
        <v>40828</v>
      </c>
      <c r="C874">
        <v>9</v>
      </c>
      <c r="D874">
        <v>0.77126989999999995</v>
      </c>
      <c r="E874">
        <v>0.77126989999999995</v>
      </c>
      <c r="F874">
        <v>76.682599999999994</v>
      </c>
      <c r="G874">
        <v>2.4036800000000001E-2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4.1997210000000003</v>
      </c>
      <c r="N874">
        <v>75351.399999999994</v>
      </c>
      <c r="O874">
        <v>17942</v>
      </c>
      <c r="P874">
        <v>13838.12</v>
      </c>
      <c r="Q874">
        <v>13838.12</v>
      </c>
    </row>
    <row r="875" spans="1:17" ht="14.25">
      <c r="A875" t="s">
        <v>40</v>
      </c>
      <c r="B875" s="93">
        <v>40828</v>
      </c>
      <c r="C875">
        <v>10</v>
      </c>
      <c r="D875">
        <v>0.73542569999999996</v>
      </c>
      <c r="E875">
        <v>0.73542569999999996</v>
      </c>
      <c r="F875">
        <v>85.028099999999995</v>
      </c>
      <c r="G875">
        <v>2.8309899999999999E-2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4.1997210000000003</v>
      </c>
      <c r="N875">
        <v>75351.399999999994</v>
      </c>
      <c r="O875">
        <v>17942</v>
      </c>
      <c r="P875">
        <v>13195.01</v>
      </c>
      <c r="Q875">
        <v>13195.01</v>
      </c>
    </row>
    <row r="876" spans="1:17" ht="14.25">
      <c r="A876" t="s">
        <v>40</v>
      </c>
      <c r="B876" s="93">
        <v>40828</v>
      </c>
      <c r="C876">
        <v>11</v>
      </c>
      <c r="D876">
        <v>0.73580120000000004</v>
      </c>
      <c r="E876">
        <v>0.73580120000000004</v>
      </c>
      <c r="F876">
        <v>88.680999999999997</v>
      </c>
      <c r="G876">
        <v>2.80399E-2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4.1997210000000003</v>
      </c>
      <c r="N876">
        <v>75351.399999999994</v>
      </c>
      <c r="O876">
        <v>17942</v>
      </c>
      <c r="P876">
        <v>13201.75</v>
      </c>
      <c r="Q876">
        <v>13201.75</v>
      </c>
    </row>
    <row r="877" spans="1:17" ht="14.25">
      <c r="A877" t="s">
        <v>40</v>
      </c>
      <c r="B877" s="93">
        <v>40828</v>
      </c>
      <c r="C877">
        <v>12</v>
      </c>
      <c r="D877">
        <v>0.90493959999999996</v>
      </c>
      <c r="E877">
        <v>0.90493959999999996</v>
      </c>
      <c r="F877">
        <v>92.801699999999997</v>
      </c>
      <c r="G877">
        <v>2.5954499999999998E-2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4.1997210000000003</v>
      </c>
      <c r="N877">
        <v>75351.399999999994</v>
      </c>
      <c r="O877">
        <v>17942</v>
      </c>
      <c r="P877">
        <v>16236.43</v>
      </c>
      <c r="Q877">
        <v>16236.43</v>
      </c>
    </row>
    <row r="878" spans="1:17" ht="14.25">
      <c r="A878" t="s">
        <v>40</v>
      </c>
      <c r="B878" s="93">
        <v>40828</v>
      </c>
      <c r="C878">
        <v>13</v>
      </c>
      <c r="D878">
        <v>1.0626310000000001</v>
      </c>
      <c r="E878">
        <v>1.0626310000000001</v>
      </c>
      <c r="F878">
        <v>92.294200000000004</v>
      </c>
      <c r="G878">
        <v>2.5657599999999999E-2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4.1997210000000003</v>
      </c>
      <c r="N878">
        <v>75351.399999999994</v>
      </c>
      <c r="O878">
        <v>17942</v>
      </c>
      <c r="P878">
        <v>19065.72</v>
      </c>
      <c r="Q878">
        <v>19065.72</v>
      </c>
    </row>
    <row r="879" spans="1:17" ht="14.25">
      <c r="A879" t="s">
        <v>40</v>
      </c>
      <c r="B879" s="93">
        <v>40828</v>
      </c>
      <c r="C879">
        <v>14</v>
      </c>
      <c r="D879">
        <v>1.2894030000000001</v>
      </c>
      <c r="E879">
        <v>0.99782230000000005</v>
      </c>
      <c r="F879">
        <v>93.180199999999999</v>
      </c>
      <c r="G879">
        <v>2.63415E-2</v>
      </c>
      <c r="H879">
        <v>0.2578223</v>
      </c>
      <c r="I879">
        <v>0.27776689999999998</v>
      </c>
      <c r="J879">
        <v>0.29158040000000002</v>
      </c>
      <c r="K879">
        <v>0.3053939</v>
      </c>
      <c r="L879">
        <v>0.32533840000000003</v>
      </c>
      <c r="M879">
        <v>4.1997210000000003</v>
      </c>
      <c r="N879">
        <v>75351.399999999994</v>
      </c>
      <c r="O879">
        <v>17942</v>
      </c>
      <c r="P879">
        <v>23134.46</v>
      </c>
      <c r="Q879">
        <v>17902.93</v>
      </c>
    </row>
    <row r="880" spans="1:17" ht="14.25">
      <c r="A880" t="s">
        <v>40</v>
      </c>
      <c r="B880" s="93">
        <v>40828</v>
      </c>
      <c r="C880">
        <v>15</v>
      </c>
      <c r="D880">
        <v>1.475611</v>
      </c>
      <c r="E880">
        <v>1.046781</v>
      </c>
      <c r="F880">
        <v>94.7256</v>
      </c>
      <c r="G880">
        <v>2.6547100000000001E-2</v>
      </c>
      <c r="H880">
        <v>0.39480870000000001</v>
      </c>
      <c r="I880">
        <v>0.41490890000000002</v>
      </c>
      <c r="J880">
        <v>0.4288303</v>
      </c>
      <c r="K880">
        <v>0.44275160000000002</v>
      </c>
      <c r="L880">
        <v>0.46285179999999998</v>
      </c>
      <c r="M880">
        <v>4.1997210000000003</v>
      </c>
      <c r="N880">
        <v>75351.399999999994</v>
      </c>
      <c r="O880">
        <v>17942</v>
      </c>
      <c r="P880">
        <v>26475.42</v>
      </c>
      <c r="Q880">
        <v>18781.349999999999</v>
      </c>
    </row>
    <row r="881" spans="1:17" ht="14.25">
      <c r="A881" t="s">
        <v>40</v>
      </c>
      <c r="B881" s="93">
        <v>40828</v>
      </c>
      <c r="C881">
        <v>16</v>
      </c>
      <c r="D881">
        <v>1.780392</v>
      </c>
      <c r="E881">
        <v>1.2024589999999999</v>
      </c>
      <c r="F881">
        <v>94.356999999999999</v>
      </c>
      <c r="G881">
        <v>2.8604600000000001E-2</v>
      </c>
      <c r="H881">
        <v>0.54127449999999999</v>
      </c>
      <c r="I881">
        <v>0.56293249999999995</v>
      </c>
      <c r="J881">
        <v>0.57793269999999997</v>
      </c>
      <c r="K881">
        <v>0.59293289999999998</v>
      </c>
      <c r="L881">
        <v>0.61459090000000005</v>
      </c>
      <c r="M881">
        <v>4.1997210000000003</v>
      </c>
      <c r="N881">
        <v>75351.399999999994</v>
      </c>
      <c r="O881">
        <v>17942</v>
      </c>
      <c r="P881">
        <v>31943.8</v>
      </c>
      <c r="Q881">
        <v>21574.53</v>
      </c>
    </row>
    <row r="882" spans="1:17" ht="14.25">
      <c r="A882" t="s">
        <v>40</v>
      </c>
      <c r="B882" s="93">
        <v>40828</v>
      </c>
      <c r="C882">
        <v>17</v>
      </c>
      <c r="D882">
        <v>1.906952</v>
      </c>
      <c r="E882">
        <v>1.288832</v>
      </c>
      <c r="F882">
        <v>90.907399999999996</v>
      </c>
      <c r="G882">
        <v>2.89582E-2</v>
      </c>
      <c r="H882">
        <v>0.58100830000000003</v>
      </c>
      <c r="I882">
        <v>0.60293399999999997</v>
      </c>
      <c r="J882">
        <v>0.61811970000000005</v>
      </c>
      <c r="K882">
        <v>0.63330540000000002</v>
      </c>
      <c r="L882">
        <v>0.65523109999999996</v>
      </c>
      <c r="M882">
        <v>4.1997210000000003</v>
      </c>
      <c r="N882">
        <v>75351.399999999994</v>
      </c>
      <c r="O882">
        <v>17942</v>
      </c>
      <c r="P882">
        <v>34214.53</v>
      </c>
      <c r="Q882">
        <v>23124.22</v>
      </c>
    </row>
    <row r="883" spans="1:17" ht="14.25">
      <c r="A883" t="s">
        <v>40</v>
      </c>
      <c r="B883" s="93">
        <v>40828</v>
      </c>
      <c r="C883">
        <v>18</v>
      </c>
      <c r="D883">
        <v>1.7000150000000001</v>
      </c>
      <c r="E883">
        <v>1.7000150000000001</v>
      </c>
      <c r="F883">
        <v>87.520700000000005</v>
      </c>
      <c r="G883">
        <v>2.9462599999999999E-2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4.1997210000000003</v>
      </c>
      <c r="N883">
        <v>75351.399999999994</v>
      </c>
      <c r="O883">
        <v>17942</v>
      </c>
      <c r="P883">
        <v>30501.66</v>
      </c>
      <c r="Q883">
        <v>30501.66</v>
      </c>
    </row>
    <row r="884" spans="1:17" ht="14.25">
      <c r="A884" t="s">
        <v>40</v>
      </c>
      <c r="B884" s="93">
        <v>40828</v>
      </c>
      <c r="C884">
        <v>19</v>
      </c>
      <c r="D884">
        <v>1.857464</v>
      </c>
      <c r="E884">
        <v>1.857464</v>
      </c>
      <c r="F884">
        <v>80.355400000000003</v>
      </c>
      <c r="G884">
        <v>2.9871399999999999E-2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4.1997210000000003</v>
      </c>
      <c r="N884">
        <v>75351.399999999994</v>
      </c>
      <c r="O884">
        <v>17942</v>
      </c>
      <c r="P884">
        <v>33326.629999999997</v>
      </c>
      <c r="Q884">
        <v>33326.629999999997</v>
      </c>
    </row>
    <row r="885" spans="1:17" ht="14.25">
      <c r="A885" t="s">
        <v>40</v>
      </c>
      <c r="B885" s="93">
        <v>40828</v>
      </c>
      <c r="C885">
        <v>20</v>
      </c>
      <c r="D885">
        <v>1.871032</v>
      </c>
      <c r="E885">
        <v>1.871032</v>
      </c>
      <c r="F885">
        <v>76.428100000000001</v>
      </c>
      <c r="G885">
        <v>2.7867200000000002E-2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4.1997210000000003</v>
      </c>
      <c r="N885">
        <v>75351.399999999994</v>
      </c>
      <c r="O885">
        <v>17942</v>
      </c>
      <c r="P885">
        <v>33570.06</v>
      </c>
      <c r="Q885">
        <v>33570.06</v>
      </c>
    </row>
    <row r="886" spans="1:17" ht="14.25">
      <c r="A886" t="s">
        <v>40</v>
      </c>
      <c r="B886" s="93">
        <v>40828</v>
      </c>
      <c r="C886">
        <v>21</v>
      </c>
      <c r="D886">
        <v>1.679937</v>
      </c>
      <c r="E886">
        <v>1.679937</v>
      </c>
      <c r="F886">
        <v>70.409899999999993</v>
      </c>
      <c r="G886">
        <v>2.8658599999999999E-2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4.1997210000000003</v>
      </c>
      <c r="N886">
        <v>75351.399999999994</v>
      </c>
      <c r="O886">
        <v>17942</v>
      </c>
      <c r="P886">
        <v>30141.439999999999</v>
      </c>
      <c r="Q886">
        <v>30141.439999999999</v>
      </c>
    </row>
    <row r="887" spans="1:17" ht="14.25">
      <c r="A887" t="s">
        <v>40</v>
      </c>
      <c r="B887" s="93">
        <v>40828</v>
      </c>
      <c r="C887">
        <v>22</v>
      </c>
      <c r="D887">
        <v>1.509563</v>
      </c>
      <c r="E887">
        <v>1.509563</v>
      </c>
      <c r="F887">
        <v>70.143799999999999</v>
      </c>
      <c r="G887">
        <v>3.3313099999999998E-2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4.1997210000000003</v>
      </c>
      <c r="N887">
        <v>75351.399999999994</v>
      </c>
      <c r="O887">
        <v>17942</v>
      </c>
      <c r="P887">
        <v>27084.58</v>
      </c>
      <c r="Q887">
        <v>27084.58</v>
      </c>
    </row>
    <row r="888" spans="1:17" ht="14.25">
      <c r="A888" t="s">
        <v>40</v>
      </c>
      <c r="B888" s="93">
        <v>40828</v>
      </c>
      <c r="C888">
        <v>23</v>
      </c>
      <c r="D888">
        <v>1.221948</v>
      </c>
      <c r="E888">
        <v>1.221948</v>
      </c>
      <c r="F888">
        <v>68.163600000000002</v>
      </c>
      <c r="G888">
        <v>3.1902E-2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4.1997210000000003</v>
      </c>
      <c r="N888">
        <v>75351.399999999994</v>
      </c>
      <c r="O888">
        <v>17942</v>
      </c>
      <c r="P888">
        <v>21924.2</v>
      </c>
      <c r="Q888">
        <v>21924.2</v>
      </c>
    </row>
    <row r="889" spans="1:17" ht="14.25">
      <c r="A889" t="s">
        <v>40</v>
      </c>
      <c r="B889" s="93">
        <v>40828</v>
      </c>
      <c r="C889">
        <v>24</v>
      </c>
      <c r="D889">
        <v>1.1329910000000001</v>
      </c>
      <c r="E889">
        <v>1.1329910000000001</v>
      </c>
      <c r="F889">
        <v>66.857799999999997</v>
      </c>
      <c r="G889">
        <v>2.5421699999999998E-2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4.1997210000000003</v>
      </c>
      <c r="N889">
        <v>75351.399999999994</v>
      </c>
      <c r="O889">
        <v>17942</v>
      </c>
      <c r="P889">
        <v>20328.12</v>
      </c>
      <c r="Q889">
        <v>20328.12</v>
      </c>
    </row>
    <row r="890" spans="1:17" ht="14.25">
      <c r="A890" t="s">
        <v>40</v>
      </c>
      <c r="B890" s="93">
        <v>40829</v>
      </c>
      <c r="C890">
        <v>1</v>
      </c>
      <c r="D890">
        <v>0.94851079999999999</v>
      </c>
      <c r="E890">
        <v>0.94851079999999999</v>
      </c>
      <c r="F890">
        <v>65.462699999999998</v>
      </c>
      <c r="G890">
        <v>2.5439900000000001E-2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4.1997210000000003</v>
      </c>
      <c r="N890">
        <v>75351.399999999994</v>
      </c>
      <c r="O890">
        <v>17942</v>
      </c>
      <c r="P890">
        <v>17018.18</v>
      </c>
      <c r="Q890">
        <v>17018.18</v>
      </c>
    </row>
    <row r="891" spans="1:17" ht="14.25">
      <c r="A891" t="s">
        <v>40</v>
      </c>
      <c r="B891" s="93">
        <v>40829</v>
      </c>
      <c r="C891">
        <v>2</v>
      </c>
      <c r="D891">
        <v>0.82284610000000002</v>
      </c>
      <c r="E891">
        <v>0.82284610000000002</v>
      </c>
      <c r="F891">
        <v>67.109499999999997</v>
      </c>
      <c r="G891">
        <v>2.53572E-2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4.1997210000000003</v>
      </c>
      <c r="N891">
        <v>75351.399999999994</v>
      </c>
      <c r="O891">
        <v>17942</v>
      </c>
      <c r="P891">
        <v>14763.5</v>
      </c>
      <c r="Q891">
        <v>14763.5</v>
      </c>
    </row>
    <row r="892" spans="1:17" ht="14.25">
      <c r="A892" t="s">
        <v>40</v>
      </c>
      <c r="B892" s="93">
        <v>40829</v>
      </c>
      <c r="C892">
        <v>3</v>
      </c>
      <c r="D892">
        <v>0.73615739999999996</v>
      </c>
      <c r="E892">
        <v>0.73615739999999996</v>
      </c>
      <c r="F892">
        <v>66.558899999999994</v>
      </c>
      <c r="G892">
        <v>2.5191999999999999E-2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4.1997210000000003</v>
      </c>
      <c r="N892">
        <v>75351.399999999994</v>
      </c>
      <c r="O892">
        <v>17942</v>
      </c>
      <c r="P892">
        <v>13208.14</v>
      </c>
      <c r="Q892">
        <v>13208.14</v>
      </c>
    </row>
    <row r="893" spans="1:17" ht="14.25">
      <c r="A893" t="s">
        <v>40</v>
      </c>
      <c r="B893" s="93">
        <v>40829</v>
      </c>
      <c r="C893">
        <v>4</v>
      </c>
      <c r="D893">
        <v>0.69006659999999997</v>
      </c>
      <c r="E893">
        <v>0.69006659999999997</v>
      </c>
      <c r="F893">
        <v>65.7363</v>
      </c>
      <c r="G893">
        <v>2.51177E-2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4.1997210000000003</v>
      </c>
      <c r="N893">
        <v>75351.399999999994</v>
      </c>
      <c r="O893">
        <v>17942</v>
      </c>
      <c r="P893">
        <v>12381.17</v>
      </c>
      <c r="Q893">
        <v>12381.17</v>
      </c>
    </row>
    <row r="894" spans="1:17" ht="14.25">
      <c r="A894" t="s">
        <v>40</v>
      </c>
      <c r="B894" s="93">
        <v>40829</v>
      </c>
      <c r="C894">
        <v>5</v>
      </c>
      <c r="D894">
        <v>0.66432670000000005</v>
      </c>
      <c r="E894">
        <v>0.66432670000000005</v>
      </c>
      <c r="F894">
        <v>63.064700000000002</v>
      </c>
      <c r="G894">
        <v>2.51281E-2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4.1997210000000003</v>
      </c>
      <c r="N894">
        <v>75351.399999999994</v>
      </c>
      <c r="O894">
        <v>17942</v>
      </c>
      <c r="P894">
        <v>11919.35</v>
      </c>
      <c r="Q894">
        <v>11919.35</v>
      </c>
    </row>
    <row r="895" spans="1:17" ht="14.25">
      <c r="A895" t="s">
        <v>40</v>
      </c>
      <c r="B895" s="93">
        <v>40829</v>
      </c>
      <c r="C895">
        <v>6</v>
      </c>
      <c r="D895">
        <v>0.68500399999999995</v>
      </c>
      <c r="E895">
        <v>0.68500399999999995</v>
      </c>
      <c r="F895">
        <v>63.044800000000002</v>
      </c>
      <c r="G895">
        <v>2.51229E-2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4.1997210000000003</v>
      </c>
      <c r="N895">
        <v>75351.399999999994</v>
      </c>
      <c r="O895">
        <v>17942</v>
      </c>
      <c r="P895">
        <v>12290.34</v>
      </c>
      <c r="Q895">
        <v>12290.34</v>
      </c>
    </row>
    <row r="896" spans="1:17" ht="14.25">
      <c r="A896" t="s">
        <v>40</v>
      </c>
      <c r="B896" s="93">
        <v>40829</v>
      </c>
      <c r="C896">
        <v>7</v>
      </c>
      <c r="D896">
        <v>0.76901560000000002</v>
      </c>
      <c r="E896">
        <v>0.76901560000000002</v>
      </c>
      <c r="F896">
        <v>63.845799999999997</v>
      </c>
      <c r="G896">
        <v>2.5126599999999999E-2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4.1997210000000003</v>
      </c>
      <c r="N896">
        <v>75351.399999999994</v>
      </c>
      <c r="O896">
        <v>17942</v>
      </c>
      <c r="P896">
        <v>13797.68</v>
      </c>
      <c r="Q896">
        <v>13797.68</v>
      </c>
    </row>
    <row r="897" spans="1:17" ht="14.25">
      <c r="A897" t="s">
        <v>40</v>
      </c>
      <c r="B897" s="93">
        <v>40829</v>
      </c>
      <c r="C897">
        <v>8</v>
      </c>
      <c r="D897">
        <v>0.82982</v>
      </c>
      <c r="E897">
        <v>0.82982</v>
      </c>
      <c r="F897">
        <v>71.713099999999997</v>
      </c>
      <c r="G897">
        <v>2.5144400000000001E-2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4.1997210000000003</v>
      </c>
      <c r="N897">
        <v>75351.399999999994</v>
      </c>
      <c r="O897">
        <v>17942</v>
      </c>
      <c r="P897">
        <v>14888.63</v>
      </c>
      <c r="Q897">
        <v>14888.63</v>
      </c>
    </row>
    <row r="898" spans="1:17" ht="14.25">
      <c r="A898" t="s">
        <v>40</v>
      </c>
      <c r="B898" s="93">
        <v>40829</v>
      </c>
      <c r="C898">
        <v>9</v>
      </c>
      <c r="D898">
        <v>0.84532430000000003</v>
      </c>
      <c r="E898">
        <v>0.84532430000000003</v>
      </c>
      <c r="F898">
        <v>81.573800000000006</v>
      </c>
      <c r="G898">
        <v>2.8701399999999998E-2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4.1997210000000003</v>
      </c>
      <c r="N898">
        <v>75351.399999999994</v>
      </c>
      <c r="O898">
        <v>17942</v>
      </c>
      <c r="P898">
        <v>15166.81</v>
      </c>
      <c r="Q898">
        <v>15166.81</v>
      </c>
    </row>
    <row r="899" spans="1:17" ht="14.25">
      <c r="A899" t="s">
        <v>40</v>
      </c>
      <c r="B899" s="93">
        <v>40829</v>
      </c>
      <c r="C899">
        <v>10</v>
      </c>
      <c r="D899">
        <v>0.8619308</v>
      </c>
      <c r="E899">
        <v>0.8619308</v>
      </c>
      <c r="F899">
        <v>89.726399999999998</v>
      </c>
      <c r="G899">
        <v>3.0614100000000002E-2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4.1997210000000003</v>
      </c>
      <c r="N899">
        <v>75351.399999999994</v>
      </c>
      <c r="O899">
        <v>17942</v>
      </c>
      <c r="P899">
        <v>15464.76</v>
      </c>
      <c r="Q899">
        <v>15464.76</v>
      </c>
    </row>
    <row r="900" spans="1:17" ht="14.25">
      <c r="A900" t="s">
        <v>40</v>
      </c>
      <c r="B900" s="93">
        <v>40829</v>
      </c>
      <c r="C900">
        <v>11</v>
      </c>
      <c r="D900">
        <v>0.97357570000000004</v>
      </c>
      <c r="E900">
        <v>0.97357570000000004</v>
      </c>
      <c r="F900">
        <v>92.610299999999995</v>
      </c>
      <c r="G900">
        <v>2.8206800000000001E-2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4.1997210000000003</v>
      </c>
      <c r="N900">
        <v>75351.399999999994</v>
      </c>
      <c r="O900">
        <v>17942</v>
      </c>
      <c r="P900">
        <v>17467.89</v>
      </c>
      <c r="Q900">
        <v>17467.89</v>
      </c>
    </row>
    <row r="901" spans="1:17" ht="14.25">
      <c r="A901" t="s">
        <v>40</v>
      </c>
      <c r="B901" s="93">
        <v>40829</v>
      </c>
      <c r="C901">
        <v>12</v>
      </c>
      <c r="D901">
        <v>1.2761229999999999</v>
      </c>
      <c r="E901">
        <v>1.2761229999999999</v>
      </c>
      <c r="F901">
        <v>94.6965</v>
      </c>
      <c r="G901">
        <v>2.7248700000000001E-2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4.1997210000000003</v>
      </c>
      <c r="N901">
        <v>75351.399999999994</v>
      </c>
      <c r="O901">
        <v>17942</v>
      </c>
      <c r="P901">
        <v>22896.19</v>
      </c>
      <c r="Q901">
        <v>22896.19</v>
      </c>
    </row>
    <row r="902" spans="1:17" ht="14.25">
      <c r="A902" t="s">
        <v>40</v>
      </c>
      <c r="B902" s="93">
        <v>40829</v>
      </c>
      <c r="C902">
        <v>13</v>
      </c>
      <c r="D902">
        <v>1.559469</v>
      </c>
      <c r="E902">
        <v>1.559469</v>
      </c>
      <c r="F902">
        <v>92.316699999999997</v>
      </c>
      <c r="G902">
        <v>2.69E-2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4.1997210000000003</v>
      </c>
      <c r="N902">
        <v>75351.399999999994</v>
      </c>
      <c r="O902">
        <v>17942</v>
      </c>
      <c r="P902">
        <v>27980</v>
      </c>
      <c r="Q902">
        <v>27980</v>
      </c>
    </row>
    <row r="903" spans="1:17" ht="14.25">
      <c r="A903" t="s">
        <v>40</v>
      </c>
      <c r="B903" s="93">
        <v>40829</v>
      </c>
      <c r="C903">
        <v>14</v>
      </c>
      <c r="D903">
        <v>1.8799060000000001</v>
      </c>
      <c r="E903">
        <v>1.325032</v>
      </c>
      <c r="F903">
        <v>91.953599999999994</v>
      </c>
      <c r="G903">
        <v>2.8902199999999999E-2</v>
      </c>
      <c r="H903">
        <v>0.51783449999999998</v>
      </c>
      <c r="I903">
        <v>0.53971789999999997</v>
      </c>
      <c r="J903">
        <v>0.55487419999999998</v>
      </c>
      <c r="K903">
        <v>0.5700305</v>
      </c>
      <c r="L903">
        <v>0.59191380000000005</v>
      </c>
      <c r="M903">
        <v>4.1997210000000003</v>
      </c>
      <c r="N903">
        <v>75351.399999999994</v>
      </c>
      <c r="O903">
        <v>17942</v>
      </c>
      <c r="P903">
        <v>33729.269999999997</v>
      </c>
      <c r="Q903">
        <v>23773.72</v>
      </c>
    </row>
    <row r="904" spans="1:17" ht="14.25">
      <c r="A904" t="s">
        <v>40</v>
      </c>
      <c r="B904" s="93">
        <v>40829</v>
      </c>
      <c r="C904">
        <v>15</v>
      </c>
      <c r="D904">
        <v>2.0608979999999999</v>
      </c>
      <c r="E904">
        <v>1.3532200000000001</v>
      </c>
      <c r="F904">
        <v>90.759500000000003</v>
      </c>
      <c r="G904">
        <v>2.8719700000000001E-2</v>
      </c>
      <c r="H904">
        <v>0.67087200000000002</v>
      </c>
      <c r="I904">
        <v>0.69261720000000004</v>
      </c>
      <c r="J904">
        <v>0.70767780000000002</v>
      </c>
      <c r="K904">
        <v>0.72273849999999995</v>
      </c>
      <c r="L904">
        <v>0.74448360000000002</v>
      </c>
      <c r="M904">
        <v>4.1997210000000003</v>
      </c>
      <c r="N904">
        <v>75351.399999999994</v>
      </c>
      <c r="O904">
        <v>17942</v>
      </c>
      <c r="P904">
        <v>36976.639999999999</v>
      </c>
      <c r="Q904">
        <v>24279.48</v>
      </c>
    </row>
    <row r="905" spans="1:17" ht="14.25">
      <c r="A905" t="s">
        <v>40</v>
      </c>
      <c r="B905" s="93">
        <v>40829</v>
      </c>
      <c r="C905">
        <v>16</v>
      </c>
      <c r="D905">
        <v>2.273568</v>
      </c>
      <c r="E905">
        <v>1.3748910000000001</v>
      </c>
      <c r="F905">
        <v>89.019900000000007</v>
      </c>
      <c r="G905">
        <v>3.1203399999999999E-2</v>
      </c>
      <c r="H905">
        <v>0.85868880000000003</v>
      </c>
      <c r="I905">
        <v>0.88231440000000005</v>
      </c>
      <c r="J905">
        <v>0.89867750000000002</v>
      </c>
      <c r="K905">
        <v>0.91504059999999998</v>
      </c>
      <c r="L905">
        <v>0.93866620000000001</v>
      </c>
      <c r="M905">
        <v>4.1997210000000003</v>
      </c>
      <c r="N905">
        <v>75351.399999999994</v>
      </c>
      <c r="O905">
        <v>17942</v>
      </c>
      <c r="P905">
        <v>40792.36</v>
      </c>
      <c r="Q905">
        <v>24668.29</v>
      </c>
    </row>
    <row r="906" spans="1:17" ht="14.25">
      <c r="A906" t="s">
        <v>40</v>
      </c>
      <c r="B906" s="93">
        <v>40829</v>
      </c>
      <c r="C906">
        <v>17</v>
      </c>
      <c r="D906">
        <v>2.2376480000000001</v>
      </c>
      <c r="E906">
        <v>1.410801</v>
      </c>
      <c r="F906">
        <v>84.810900000000004</v>
      </c>
      <c r="G906">
        <v>3.0548100000000002E-2</v>
      </c>
      <c r="H906">
        <v>0.78769800000000001</v>
      </c>
      <c r="I906">
        <v>0.81082759999999998</v>
      </c>
      <c r="J906">
        <v>0.826847</v>
      </c>
      <c r="K906">
        <v>0.84286640000000002</v>
      </c>
      <c r="L906">
        <v>0.86599590000000004</v>
      </c>
      <c r="M906">
        <v>4.1997210000000003</v>
      </c>
      <c r="N906">
        <v>75351.399999999994</v>
      </c>
      <c r="O906">
        <v>17942</v>
      </c>
      <c r="P906">
        <v>40147.879999999997</v>
      </c>
      <c r="Q906">
        <v>25312.6</v>
      </c>
    </row>
    <row r="907" spans="1:17" ht="14.25">
      <c r="A907" t="s">
        <v>40</v>
      </c>
      <c r="B907" s="93">
        <v>40829</v>
      </c>
      <c r="C907">
        <v>18</v>
      </c>
      <c r="D907">
        <v>1.7910440000000001</v>
      </c>
      <c r="E907">
        <v>1.7910440000000001</v>
      </c>
      <c r="F907">
        <v>79.228899999999996</v>
      </c>
      <c r="G907">
        <v>3.0076100000000001E-2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4.1997210000000003</v>
      </c>
      <c r="N907">
        <v>75351.399999999994</v>
      </c>
      <c r="O907">
        <v>17942</v>
      </c>
      <c r="P907">
        <v>32134.91</v>
      </c>
      <c r="Q907">
        <v>32134.91</v>
      </c>
    </row>
    <row r="908" spans="1:17" ht="14.25">
      <c r="A908" t="s">
        <v>40</v>
      </c>
      <c r="B908" s="93">
        <v>40829</v>
      </c>
      <c r="C908">
        <v>19</v>
      </c>
      <c r="D908">
        <v>1.799126</v>
      </c>
      <c r="E908">
        <v>1.799126</v>
      </c>
      <c r="F908">
        <v>72.427899999999994</v>
      </c>
      <c r="G908">
        <v>2.96837E-2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4.1997210000000003</v>
      </c>
      <c r="N908">
        <v>75351.399999999994</v>
      </c>
      <c r="O908">
        <v>17942</v>
      </c>
      <c r="P908">
        <v>32279.93</v>
      </c>
      <c r="Q908">
        <v>32279.93</v>
      </c>
    </row>
    <row r="909" spans="1:17" ht="14.25">
      <c r="A909" t="s">
        <v>40</v>
      </c>
      <c r="B909" s="93">
        <v>40829</v>
      </c>
      <c r="C909">
        <v>20</v>
      </c>
      <c r="D909">
        <v>1.8011889999999999</v>
      </c>
      <c r="E909">
        <v>1.8011889999999999</v>
      </c>
      <c r="F909">
        <v>69.713099999999997</v>
      </c>
      <c r="G909">
        <v>2.74205E-2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4.1997210000000003</v>
      </c>
      <c r="N909">
        <v>75351.399999999994</v>
      </c>
      <c r="O909">
        <v>17942</v>
      </c>
      <c r="P909">
        <v>32316.94</v>
      </c>
      <c r="Q909">
        <v>32316.94</v>
      </c>
    </row>
    <row r="910" spans="1:17" ht="14.25">
      <c r="A910" t="s">
        <v>40</v>
      </c>
      <c r="B910" s="93">
        <v>40829</v>
      </c>
      <c r="C910">
        <v>21</v>
      </c>
      <c r="D910">
        <v>1.5978110000000001</v>
      </c>
      <c r="E910">
        <v>1.5978110000000001</v>
      </c>
      <c r="F910">
        <v>66.771100000000004</v>
      </c>
      <c r="G910">
        <v>2.83757E-2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4.1997210000000003</v>
      </c>
      <c r="N910">
        <v>75351.399999999994</v>
      </c>
      <c r="O910">
        <v>17942</v>
      </c>
      <c r="P910">
        <v>28667.93</v>
      </c>
      <c r="Q910">
        <v>28667.93</v>
      </c>
    </row>
    <row r="911" spans="1:17" ht="14.25">
      <c r="A911" t="s">
        <v>40</v>
      </c>
      <c r="B911" s="93">
        <v>40829</v>
      </c>
      <c r="C911">
        <v>22</v>
      </c>
      <c r="D911">
        <v>1.58579</v>
      </c>
      <c r="E911">
        <v>1.58579</v>
      </c>
      <c r="F911">
        <v>65.285200000000003</v>
      </c>
      <c r="G911">
        <v>2.6669600000000002E-2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4.1997210000000003</v>
      </c>
      <c r="N911">
        <v>75351.399999999994</v>
      </c>
      <c r="O911">
        <v>17942</v>
      </c>
      <c r="P911">
        <v>28452.240000000002</v>
      </c>
      <c r="Q911">
        <v>28452.240000000002</v>
      </c>
    </row>
    <row r="912" spans="1:17" ht="14.25">
      <c r="A912" t="s">
        <v>40</v>
      </c>
      <c r="B912" s="93">
        <v>40829</v>
      </c>
      <c r="C912">
        <v>23</v>
      </c>
      <c r="D912">
        <v>1.356158</v>
      </c>
      <c r="E912">
        <v>1.356158</v>
      </c>
      <c r="F912">
        <v>63.805999999999997</v>
      </c>
      <c r="G912">
        <v>2.5624899999999999E-2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4.1997210000000003</v>
      </c>
      <c r="N912">
        <v>75351.399999999994</v>
      </c>
      <c r="O912">
        <v>17942</v>
      </c>
      <c r="P912">
        <v>24332.2</v>
      </c>
      <c r="Q912">
        <v>24332.2</v>
      </c>
    </row>
    <row r="913" spans="1:17" ht="14.25">
      <c r="A913" t="s">
        <v>40</v>
      </c>
      <c r="B913" s="93">
        <v>40829</v>
      </c>
      <c r="C913">
        <v>24</v>
      </c>
      <c r="D913">
        <v>1.090897</v>
      </c>
      <c r="E913">
        <v>1.090897</v>
      </c>
      <c r="F913">
        <v>61.422899999999998</v>
      </c>
      <c r="G913">
        <v>2.5157200000000001E-2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4.1997210000000003</v>
      </c>
      <c r="N913">
        <v>75351.399999999994</v>
      </c>
      <c r="O913">
        <v>17942</v>
      </c>
      <c r="P913">
        <v>19572.88</v>
      </c>
      <c r="Q913">
        <v>19572.88</v>
      </c>
    </row>
    <row r="914" spans="1:17" ht="14.25">
      <c r="A914" t="s">
        <v>40</v>
      </c>
      <c r="B914" t="s">
        <v>46</v>
      </c>
      <c r="C914">
        <v>1</v>
      </c>
      <c r="D914">
        <v>0.83711500000000005</v>
      </c>
      <c r="E914">
        <v>0.83711500000000005</v>
      </c>
      <c r="F914">
        <v>66.307400000000001</v>
      </c>
      <c r="G914">
        <v>2.6142700000000001E-2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4.1997210000000003</v>
      </c>
      <c r="N914">
        <v>75351.399999999994</v>
      </c>
      <c r="O914">
        <v>17942</v>
      </c>
      <c r="P914">
        <v>15019.52</v>
      </c>
      <c r="Q914">
        <v>15019.52</v>
      </c>
    </row>
    <row r="915" spans="1:17" ht="14.25">
      <c r="A915" t="s">
        <v>40</v>
      </c>
      <c r="B915" t="s">
        <v>46</v>
      </c>
      <c r="C915">
        <v>2</v>
      </c>
      <c r="D915">
        <v>0.77183299999999999</v>
      </c>
      <c r="E915">
        <v>0.77183299999999999</v>
      </c>
      <c r="F915">
        <v>66.193899999999999</v>
      </c>
      <c r="G915">
        <v>2.6160200000000002E-2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4.1997210000000003</v>
      </c>
      <c r="N915">
        <v>75351.399999999994</v>
      </c>
      <c r="O915">
        <v>17942</v>
      </c>
      <c r="P915">
        <v>13848.23</v>
      </c>
      <c r="Q915">
        <v>13848.23</v>
      </c>
    </row>
    <row r="916" spans="1:17" ht="14.25">
      <c r="A916" t="s">
        <v>40</v>
      </c>
      <c r="B916" t="s">
        <v>46</v>
      </c>
      <c r="C916">
        <v>3</v>
      </c>
      <c r="D916">
        <v>0.72920689999999999</v>
      </c>
      <c r="E916">
        <v>0.72920689999999999</v>
      </c>
      <c r="F916">
        <v>66.023499999999999</v>
      </c>
      <c r="G916">
        <v>2.5588900000000001E-2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4.1997210000000003</v>
      </c>
      <c r="N916">
        <v>75351.399999999994</v>
      </c>
      <c r="O916">
        <v>17942</v>
      </c>
      <c r="P916">
        <v>13083.43</v>
      </c>
      <c r="Q916">
        <v>13083.43</v>
      </c>
    </row>
    <row r="917" spans="1:17" ht="14.25">
      <c r="A917" t="s">
        <v>40</v>
      </c>
      <c r="B917" t="s">
        <v>46</v>
      </c>
      <c r="C917">
        <v>4</v>
      </c>
      <c r="D917">
        <v>0.67680940000000001</v>
      </c>
      <c r="E917">
        <v>0.67680940000000001</v>
      </c>
      <c r="F917">
        <v>65.196399999999997</v>
      </c>
      <c r="G917">
        <v>2.5289300000000001E-2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4.1997210000000003</v>
      </c>
      <c r="N917">
        <v>75351.399999999994</v>
      </c>
      <c r="O917">
        <v>17942</v>
      </c>
      <c r="P917">
        <v>12143.31</v>
      </c>
      <c r="Q917">
        <v>12143.31</v>
      </c>
    </row>
    <row r="918" spans="1:17" ht="14.25">
      <c r="A918" t="s">
        <v>40</v>
      </c>
      <c r="B918" t="s">
        <v>46</v>
      </c>
      <c r="C918">
        <v>5</v>
      </c>
      <c r="D918">
        <v>0.64837290000000003</v>
      </c>
      <c r="E918">
        <v>0.64837290000000003</v>
      </c>
      <c r="F918">
        <v>64.512</v>
      </c>
      <c r="G918">
        <v>2.529E-2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4.1997210000000003</v>
      </c>
      <c r="N918">
        <v>75351.399999999994</v>
      </c>
      <c r="O918">
        <v>17942</v>
      </c>
      <c r="P918">
        <v>11633.11</v>
      </c>
      <c r="Q918">
        <v>11633.11</v>
      </c>
    </row>
    <row r="919" spans="1:17" ht="14.25">
      <c r="A919" t="s">
        <v>40</v>
      </c>
      <c r="B919" t="s">
        <v>46</v>
      </c>
      <c r="C919">
        <v>6</v>
      </c>
      <c r="D919">
        <v>0.66963600000000001</v>
      </c>
      <c r="E919">
        <v>0.66963600000000001</v>
      </c>
      <c r="F919">
        <v>63.964399999999998</v>
      </c>
      <c r="G919">
        <v>2.5289200000000001E-2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4.1997210000000003</v>
      </c>
      <c r="N919">
        <v>75351.399999999994</v>
      </c>
      <c r="O919">
        <v>17942</v>
      </c>
      <c r="P919">
        <v>12014.61</v>
      </c>
      <c r="Q919">
        <v>12014.61</v>
      </c>
    </row>
    <row r="920" spans="1:17" ht="14.25">
      <c r="A920" t="s">
        <v>40</v>
      </c>
      <c r="B920" t="s">
        <v>46</v>
      </c>
      <c r="C920">
        <v>7</v>
      </c>
      <c r="D920">
        <v>0.75406890000000004</v>
      </c>
      <c r="E920">
        <v>0.75406890000000004</v>
      </c>
      <c r="F920">
        <v>65.842799999999997</v>
      </c>
      <c r="G920">
        <v>2.52842E-2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4.1997210000000003</v>
      </c>
      <c r="N920">
        <v>75351.399999999994</v>
      </c>
      <c r="O920">
        <v>17942</v>
      </c>
      <c r="P920">
        <v>13529.5</v>
      </c>
      <c r="Q920">
        <v>13529.5</v>
      </c>
    </row>
    <row r="921" spans="1:17" ht="14.25">
      <c r="A921" t="s">
        <v>40</v>
      </c>
      <c r="B921" t="s">
        <v>46</v>
      </c>
      <c r="C921">
        <v>8</v>
      </c>
      <c r="D921">
        <v>0.82088059999999996</v>
      </c>
      <c r="E921">
        <v>0.82088059999999996</v>
      </c>
      <c r="F921">
        <v>71.83</v>
      </c>
      <c r="G921">
        <v>2.52672E-2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4.1997210000000003</v>
      </c>
      <c r="N921">
        <v>75351.399999999994</v>
      </c>
      <c r="O921">
        <v>17942</v>
      </c>
      <c r="P921">
        <v>14728.24</v>
      </c>
      <c r="Q921">
        <v>14728.24</v>
      </c>
    </row>
    <row r="922" spans="1:17" ht="14.25">
      <c r="A922" t="s">
        <v>40</v>
      </c>
      <c r="B922" t="s">
        <v>46</v>
      </c>
      <c r="C922">
        <v>9</v>
      </c>
      <c r="D922">
        <v>0.87762709999999999</v>
      </c>
      <c r="E922">
        <v>0.87762709999999999</v>
      </c>
      <c r="F922">
        <v>79.094700000000003</v>
      </c>
      <c r="G922">
        <v>2.6850099999999998E-2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4.1997210000000003</v>
      </c>
      <c r="N922">
        <v>75351.399999999994</v>
      </c>
      <c r="O922">
        <v>17942</v>
      </c>
      <c r="P922">
        <v>15746.39</v>
      </c>
      <c r="Q922">
        <v>15746.39</v>
      </c>
    </row>
    <row r="923" spans="1:17" ht="14.25">
      <c r="A923" t="s">
        <v>40</v>
      </c>
      <c r="B923" t="s">
        <v>46</v>
      </c>
      <c r="C923">
        <v>10</v>
      </c>
      <c r="D923">
        <v>0.97701879999999997</v>
      </c>
      <c r="E923">
        <v>0.97701879999999997</v>
      </c>
      <c r="F923">
        <v>84.315399999999997</v>
      </c>
      <c r="G923">
        <v>2.86053E-2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4.1997210000000003</v>
      </c>
      <c r="N923">
        <v>75351.399999999994</v>
      </c>
      <c r="O923">
        <v>17942</v>
      </c>
      <c r="P923">
        <v>17529.669999999998</v>
      </c>
      <c r="Q923">
        <v>17529.669999999998</v>
      </c>
    </row>
    <row r="924" spans="1:17" ht="14.25">
      <c r="A924" t="s">
        <v>40</v>
      </c>
      <c r="B924" t="s">
        <v>46</v>
      </c>
      <c r="C924">
        <v>11</v>
      </c>
      <c r="D924">
        <v>1.0635779999999999</v>
      </c>
      <c r="E924">
        <v>1.0635779999999999</v>
      </c>
      <c r="F924">
        <v>87.192899999999995</v>
      </c>
      <c r="G924">
        <v>2.7569199999999999E-2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4.1997210000000003</v>
      </c>
      <c r="N924">
        <v>75351.399999999994</v>
      </c>
      <c r="O924">
        <v>17942</v>
      </c>
      <c r="P924">
        <v>19082.72</v>
      </c>
      <c r="Q924">
        <v>19082.72</v>
      </c>
    </row>
    <row r="925" spans="1:17" ht="14.25">
      <c r="A925" t="s">
        <v>40</v>
      </c>
      <c r="B925" t="s">
        <v>46</v>
      </c>
      <c r="C925">
        <v>12</v>
      </c>
      <c r="D925">
        <v>1.250901</v>
      </c>
      <c r="E925">
        <v>1.250901</v>
      </c>
      <c r="F925">
        <v>89.344899999999996</v>
      </c>
      <c r="G925">
        <v>2.66143E-2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4.1997210000000003</v>
      </c>
      <c r="N925">
        <v>75351.399999999994</v>
      </c>
      <c r="O925">
        <v>17942</v>
      </c>
      <c r="P925">
        <v>22443.67</v>
      </c>
      <c r="Q925">
        <v>22443.67</v>
      </c>
    </row>
    <row r="926" spans="1:17" ht="14.25">
      <c r="A926" t="s">
        <v>40</v>
      </c>
      <c r="B926" t="s">
        <v>46</v>
      </c>
      <c r="C926">
        <v>13</v>
      </c>
      <c r="D926">
        <v>1.470399</v>
      </c>
      <c r="E926">
        <v>1.470399</v>
      </c>
      <c r="F926">
        <v>89.6892</v>
      </c>
      <c r="G926">
        <v>2.6379099999999999E-2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4.1997210000000003</v>
      </c>
      <c r="N926">
        <v>75351.399999999994</v>
      </c>
      <c r="O926">
        <v>17942</v>
      </c>
      <c r="P926">
        <v>26381.89</v>
      </c>
      <c r="Q926">
        <v>26381.89</v>
      </c>
    </row>
    <row r="927" spans="1:17" ht="14.25">
      <c r="A927" t="s">
        <v>40</v>
      </c>
      <c r="B927" t="s">
        <v>46</v>
      </c>
      <c r="C927">
        <v>14</v>
      </c>
      <c r="D927">
        <v>1.8074619999999999</v>
      </c>
      <c r="E927">
        <v>1.3011509999999999</v>
      </c>
      <c r="F927">
        <v>92.834299999999999</v>
      </c>
      <c r="G927">
        <v>2.8762300000000001E-2</v>
      </c>
      <c r="H927">
        <v>0.46945049999999999</v>
      </c>
      <c r="I927">
        <v>0.4912279</v>
      </c>
      <c r="J927">
        <v>0.50631079999999995</v>
      </c>
      <c r="K927">
        <v>0.52139380000000002</v>
      </c>
      <c r="L927">
        <v>0.54317119999999997</v>
      </c>
      <c r="M927">
        <v>4.1997210000000003</v>
      </c>
      <c r="N927">
        <v>75351.399999999994</v>
      </c>
      <c r="O927">
        <v>17942</v>
      </c>
      <c r="P927">
        <v>32429.48</v>
      </c>
      <c r="Q927">
        <v>23345.25</v>
      </c>
    </row>
    <row r="928" spans="1:17" ht="14.25">
      <c r="A928" t="s">
        <v>40</v>
      </c>
      <c r="B928" t="s">
        <v>46</v>
      </c>
      <c r="C928">
        <v>15</v>
      </c>
      <c r="D928">
        <v>1.9689509999999999</v>
      </c>
      <c r="E928">
        <v>1.4068659999999999</v>
      </c>
      <c r="F928">
        <v>88.922899999999998</v>
      </c>
      <c r="G928">
        <v>2.8786300000000001E-2</v>
      </c>
      <c r="H928">
        <v>0.52519420000000006</v>
      </c>
      <c r="I928">
        <v>0.54698990000000003</v>
      </c>
      <c r="J928">
        <v>0.56208539999999996</v>
      </c>
      <c r="K928">
        <v>0.57718100000000006</v>
      </c>
      <c r="L928">
        <v>0.59897659999999997</v>
      </c>
      <c r="M928">
        <v>4.1997210000000003</v>
      </c>
      <c r="N928">
        <v>75351.399999999994</v>
      </c>
      <c r="O928">
        <v>17942</v>
      </c>
      <c r="P928">
        <v>35326.92</v>
      </c>
      <c r="Q928">
        <v>25241.98</v>
      </c>
    </row>
    <row r="929" spans="1:17" ht="14.25">
      <c r="A929" t="s">
        <v>40</v>
      </c>
      <c r="B929" t="s">
        <v>46</v>
      </c>
      <c r="C929">
        <v>16</v>
      </c>
      <c r="D929">
        <v>2.1378050000000002</v>
      </c>
      <c r="E929">
        <v>1.435079</v>
      </c>
      <c r="F929">
        <v>87.314099999999996</v>
      </c>
      <c r="G929">
        <v>4.6153100000000002E-2</v>
      </c>
      <c r="H929">
        <v>0.64357759999999997</v>
      </c>
      <c r="I929">
        <v>0.67852250000000003</v>
      </c>
      <c r="J929">
        <v>0.70272520000000005</v>
      </c>
      <c r="K929">
        <v>0.72692789999999996</v>
      </c>
      <c r="L929">
        <v>0.76187269999999996</v>
      </c>
      <c r="M929">
        <v>4.1997210000000003</v>
      </c>
      <c r="N929">
        <v>75351.399999999994</v>
      </c>
      <c r="O929">
        <v>17942</v>
      </c>
      <c r="P929">
        <v>38356.49</v>
      </c>
      <c r="Q929">
        <v>25748.19</v>
      </c>
    </row>
    <row r="930" spans="1:17" ht="14.25">
      <c r="A930" t="s">
        <v>40</v>
      </c>
      <c r="B930" t="s">
        <v>46</v>
      </c>
      <c r="C930">
        <v>17</v>
      </c>
      <c r="D930">
        <v>2.1497039999999998</v>
      </c>
      <c r="E930">
        <v>1.5016480000000001</v>
      </c>
      <c r="F930">
        <v>85.500200000000007</v>
      </c>
      <c r="G930">
        <v>3.1932099999999998E-2</v>
      </c>
      <c r="H930">
        <v>0.60713349999999999</v>
      </c>
      <c r="I930">
        <v>0.63131090000000001</v>
      </c>
      <c r="J930">
        <v>0.64805610000000002</v>
      </c>
      <c r="K930">
        <v>0.66480130000000004</v>
      </c>
      <c r="L930">
        <v>0.68897870000000005</v>
      </c>
      <c r="M930">
        <v>4.1997210000000003</v>
      </c>
      <c r="N930">
        <v>75351.399999999994</v>
      </c>
      <c r="O930">
        <v>17942</v>
      </c>
      <c r="P930">
        <v>38570</v>
      </c>
      <c r="Q930">
        <v>26942.58</v>
      </c>
    </row>
    <row r="931" spans="1:17" ht="14.25">
      <c r="A931" t="s">
        <v>40</v>
      </c>
      <c r="B931" t="s">
        <v>46</v>
      </c>
      <c r="C931">
        <v>18</v>
      </c>
      <c r="D931">
        <v>1.9752069999999999</v>
      </c>
      <c r="E931">
        <v>1.5773440000000001</v>
      </c>
      <c r="F931">
        <v>79.613</v>
      </c>
      <c r="G931">
        <v>2.87602E-2</v>
      </c>
      <c r="H931">
        <v>0.36100510000000002</v>
      </c>
      <c r="I931">
        <v>0.38278099999999998</v>
      </c>
      <c r="J931">
        <v>0.39786290000000002</v>
      </c>
      <c r="K931">
        <v>0.4129448</v>
      </c>
      <c r="L931">
        <v>0.43472060000000001</v>
      </c>
      <c r="M931">
        <v>4.1997210000000003</v>
      </c>
      <c r="N931">
        <v>75351.399999999994</v>
      </c>
      <c r="O931">
        <v>17942</v>
      </c>
      <c r="P931">
        <v>35439.160000000003</v>
      </c>
      <c r="Q931">
        <v>28300.71</v>
      </c>
    </row>
    <row r="932" spans="1:17" ht="14.25">
      <c r="A932" t="s">
        <v>40</v>
      </c>
      <c r="B932" t="s">
        <v>46</v>
      </c>
      <c r="C932">
        <v>19</v>
      </c>
      <c r="D932">
        <v>1.8989259999999999</v>
      </c>
      <c r="E932">
        <v>1.993317</v>
      </c>
      <c r="F932">
        <v>76.940399999999997</v>
      </c>
      <c r="G932">
        <v>3.3790399999999998E-2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4.1997210000000003</v>
      </c>
      <c r="N932">
        <v>75351.399999999994</v>
      </c>
      <c r="O932">
        <v>17942</v>
      </c>
      <c r="P932">
        <v>34070.53</v>
      </c>
      <c r="Q932">
        <v>35764.089999999997</v>
      </c>
    </row>
    <row r="933" spans="1:17" ht="14.25">
      <c r="A933" t="s">
        <v>40</v>
      </c>
      <c r="B933" t="s">
        <v>46</v>
      </c>
      <c r="C933">
        <v>20</v>
      </c>
      <c r="D933">
        <v>1.8895299999999999</v>
      </c>
      <c r="E933">
        <v>2.0593050000000002</v>
      </c>
      <c r="F933">
        <v>72.905299999999997</v>
      </c>
      <c r="G933">
        <v>2.88075E-2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4.1997210000000003</v>
      </c>
      <c r="N933">
        <v>75351.399999999994</v>
      </c>
      <c r="O933">
        <v>17942</v>
      </c>
      <c r="P933">
        <v>33901.949999999997</v>
      </c>
      <c r="Q933">
        <v>36948.050000000003</v>
      </c>
    </row>
    <row r="934" spans="1:17" ht="14.25">
      <c r="A934" t="s">
        <v>40</v>
      </c>
      <c r="B934" t="s">
        <v>46</v>
      </c>
      <c r="C934">
        <v>21</v>
      </c>
      <c r="D934">
        <v>1.851127</v>
      </c>
      <c r="E934">
        <v>1.851127</v>
      </c>
      <c r="F934">
        <v>70.379199999999997</v>
      </c>
      <c r="G934">
        <v>2.7565699999999999E-2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4.1997210000000003</v>
      </c>
      <c r="N934">
        <v>75351.399999999994</v>
      </c>
      <c r="O934">
        <v>17942</v>
      </c>
      <c r="P934">
        <v>33212.92</v>
      </c>
      <c r="Q934">
        <v>33212.92</v>
      </c>
    </row>
    <row r="935" spans="1:17" ht="14.25">
      <c r="A935" t="s">
        <v>40</v>
      </c>
      <c r="B935" t="s">
        <v>46</v>
      </c>
      <c r="C935">
        <v>22</v>
      </c>
      <c r="D935">
        <v>1.7042809999999999</v>
      </c>
      <c r="E935">
        <v>1.7042809999999999</v>
      </c>
      <c r="F935">
        <v>69.070300000000003</v>
      </c>
      <c r="G935">
        <v>2.84902E-2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4.1997210000000003</v>
      </c>
      <c r="N935">
        <v>75351.399999999994</v>
      </c>
      <c r="O935">
        <v>17942</v>
      </c>
      <c r="P935">
        <v>30578.21</v>
      </c>
      <c r="Q935">
        <v>30578.21</v>
      </c>
    </row>
    <row r="936" spans="1:17" ht="14.25">
      <c r="A936" t="s">
        <v>40</v>
      </c>
      <c r="B936" t="s">
        <v>46</v>
      </c>
      <c r="C936">
        <v>23</v>
      </c>
      <c r="D936">
        <v>1.3722240000000001</v>
      </c>
      <c r="E936">
        <v>1.3722240000000001</v>
      </c>
      <c r="F936">
        <v>67.163700000000006</v>
      </c>
      <c r="G936">
        <v>2.76688E-2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4.1997210000000003</v>
      </c>
      <c r="N936">
        <v>75351.399999999994</v>
      </c>
      <c r="O936">
        <v>17942</v>
      </c>
      <c r="P936">
        <v>24620.44</v>
      </c>
      <c r="Q936">
        <v>24620.44</v>
      </c>
    </row>
    <row r="937" spans="1:17" ht="14.25">
      <c r="A937" t="s">
        <v>40</v>
      </c>
      <c r="B937" t="s">
        <v>46</v>
      </c>
      <c r="C937">
        <v>24</v>
      </c>
      <c r="D937">
        <v>1.109858</v>
      </c>
      <c r="E937">
        <v>1.109858</v>
      </c>
      <c r="F937">
        <v>65.6952</v>
      </c>
      <c r="G937">
        <v>2.6471100000000001E-2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4.1997210000000003</v>
      </c>
      <c r="N937">
        <v>75351.399999999994</v>
      </c>
      <c r="O937">
        <v>17942</v>
      </c>
      <c r="P937">
        <v>19913.080000000002</v>
      </c>
      <c r="Q937">
        <v>19913.080000000002</v>
      </c>
    </row>
    <row r="938" spans="1:17" ht="14.25">
      <c r="A938" t="s">
        <v>41</v>
      </c>
      <c r="B938" s="93">
        <v>40781</v>
      </c>
      <c r="C938">
        <v>1</v>
      </c>
      <c r="D938">
        <v>0.78249690000000005</v>
      </c>
      <c r="E938">
        <v>0.78249690000000005</v>
      </c>
      <c r="F938">
        <v>67.693600000000004</v>
      </c>
      <c r="G938">
        <v>4.3551600000000003E-2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4.2938210000000003</v>
      </c>
      <c r="N938">
        <v>28146</v>
      </c>
      <c r="O938">
        <v>6555</v>
      </c>
      <c r="P938">
        <v>5129.268</v>
      </c>
      <c r="Q938">
        <v>5129.268</v>
      </c>
    </row>
    <row r="939" spans="1:17" ht="14.25">
      <c r="A939" t="s">
        <v>41</v>
      </c>
      <c r="B939" s="93">
        <v>40781</v>
      </c>
      <c r="C939">
        <v>2</v>
      </c>
      <c r="D939">
        <v>0.69238580000000005</v>
      </c>
      <c r="E939">
        <v>0.69238580000000005</v>
      </c>
      <c r="F939">
        <v>67.508700000000005</v>
      </c>
      <c r="G939">
        <v>4.3367500000000003E-2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4.2938210000000003</v>
      </c>
      <c r="N939">
        <v>28146</v>
      </c>
      <c r="O939">
        <v>6555</v>
      </c>
      <c r="P939">
        <v>4538.5889999999999</v>
      </c>
      <c r="Q939">
        <v>4538.5889999999999</v>
      </c>
    </row>
    <row r="940" spans="1:17" ht="14.25">
      <c r="A940" t="s">
        <v>41</v>
      </c>
      <c r="B940" s="93">
        <v>40781</v>
      </c>
      <c r="C940">
        <v>3</v>
      </c>
      <c r="D940">
        <v>0.64074050000000005</v>
      </c>
      <c r="E940">
        <v>0.64074050000000005</v>
      </c>
      <c r="F940">
        <v>67.358400000000003</v>
      </c>
      <c r="G940">
        <v>4.3302300000000002E-2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4.2938210000000003</v>
      </c>
      <c r="N940">
        <v>28146</v>
      </c>
      <c r="O940">
        <v>6555</v>
      </c>
      <c r="P940">
        <v>4200.0540000000001</v>
      </c>
      <c r="Q940">
        <v>4200.0540000000001</v>
      </c>
    </row>
    <row r="941" spans="1:17" ht="14.25">
      <c r="A941" t="s">
        <v>41</v>
      </c>
      <c r="B941" s="93">
        <v>40781</v>
      </c>
      <c r="C941">
        <v>4</v>
      </c>
      <c r="D941">
        <v>0.61814729999999996</v>
      </c>
      <c r="E941">
        <v>0.61814729999999996</v>
      </c>
      <c r="F941">
        <v>66.670500000000004</v>
      </c>
      <c r="G941">
        <v>4.3281600000000003E-2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4.2938210000000003</v>
      </c>
      <c r="N941">
        <v>28146</v>
      </c>
      <c r="O941">
        <v>6555</v>
      </c>
      <c r="P941">
        <v>4051.9549999999999</v>
      </c>
      <c r="Q941">
        <v>4051.9549999999999</v>
      </c>
    </row>
    <row r="942" spans="1:17" ht="14.25">
      <c r="A942" t="s">
        <v>41</v>
      </c>
      <c r="B942" s="93">
        <v>40781</v>
      </c>
      <c r="C942">
        <v>5</v>
      </c>
      <c r="D942">
        <v>0.62971840000000001</v>
      </c>
      <c r="E942">
        <v>0.62971840000000001</v>
      </c>
      <c r="F942">
        <v>66.872799999999998</v>
      </c>
      <c r="G942">
        <v>4.3284099999999999E-2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4.2938210000000003</v>
      </c>
      <c r="N942">
        <v>28146</v>
      </c>
      <c r="O942">
        <v>6555</v>
      </c>
      <c r="P942">
        <v>4127.8040000000001</v>
      </c>
      <c r="Q942">
        <v>4127.8040000000001</v>
      </c>
    </row>
    <row r="943" spans="1:17" ht="14.25">
      <c r="A943" t="s">
        <v>41</v>
      </c>
      <c r="B943" s="93">
        <v>40781</v>
      </c>
      <c r="C943">
        <v>6</v>
      </c>
      <c r="D943">
        <v>0.64433479999999999</v>
      </c>
      <c r="E943">
        <v>0.64433479999999999</v>
      </c>
      <c r="F943">
        <v>66.219700000000003</v>
      </c>
      <c r="G943">
        <v>4.3284999999999997E-2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4.2938210000000003</v>
      </c>
      <c r="N943">
        <v>28146</v>
      </c>
      <c r="O943">
        <v>6555</v>
      </c>
      <c r="P943">
        <v>4223.6149999999998</v>
      </c>
      <c r="Q943">
        <v>4223.6149999999998</v>
      </c>
    </row>
    <row r="944" spans="1:17" ht="14.25">
      <c r="A944" t="s">
        <v>41</v>
      </c>
      <c r="B944" s="93">
        <v>40781</v>
      </c>
      <c r="C944">
        <v>7</v>
      </c>
      <c r="D944">
        <v>0.71484639999999999</v>
      </c>
      <c r="E944">
        <v>0.71484639999999999</v>
      </c>
      <c r="F944">
        <v>68.046199999999999</v>
      </c>
      <c r="G944">
        <v>4.3285999999999998E-2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4.2938210000000003</v>
      </c>
      <c r="N944">
        <v>28146</v>
      </c>
      <c r="O944">
        <v>6555</v>
      </c>
      <c r="P944">
        <v>4685.8180000000002</v>
      </c>
      <c r="Q944">
        <v>4685.8180000000002</v>
      </c>
    </row>
    <row r="945" spans="1:17" ht="14.25">
      <c r="A945" t="s">
        <v>41</v>
      </c>
      <c r="B945" s="93">
        <v>40781</v>
      </c>
      <c r="C945">
        <v>8</v>
      </c>
      <c r="D945">
        <v>0.78831759999999995</v>
      </c>
      <c r="E945">
        <v>0.78831759999999995</v>
      </c>
      <c r="F945">
        <v>72.167599999999993</v>
      </c>
      <c r="G945">
        <v>4.3297799999999997E-2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4.2938210000000003</v>
      </c>
      <c r="N945">
        <v>28146</v>
      </c>
      <c r="O945">
        <v>6555</v>
      </c>
      <c r="P945">
        <v>5167.4219999999996</v>
      </c>
      <c r="Q945">
        <v>5167.4219999999996</v>
      </c>
    </row>
    <row r="946" spans="1:17" ht="14.25">
      <c r="A946" t="s">
        <v>41</v>
      </c>
      <c r="B946" s="93">
        <v>40781</v>
      </c>
      <c r="C946">
        <v>9</v>
      </c>
      <c r="D946">
        <v>0.83698430000000001</v>
      </c>
      <c r="E946">
        <v>0.83698430000000001</v>
      </c>
      <c r="F946">
        <v>78.410399999999996</v>
      </c>
      <c r="G946">
        <v>4.4366999999999997E-2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4.2938210000000003</v>
      </c>
      <c r="N946">
        <v>28146</v>
      </c>
      <c r="O946">
        <v>6555</v>
      </c>
      <c r="P946">
        <v>5486.433</v>
      </c>
      <c r="Q946">
        <v>5486.433</v>
      </c>
    </row>
    <row r="947" spans="1:17" ht="14.25">
      <c r="A947" t="s">
        <v>41</v>
      </c>
      <c r="B947" s="93">
        <v>40781</v>
      </c>
      <c r="C947">
        <v>10</v>
      </c>
      <c r="D947">
        <v>0.99622359999999999</v>
      </c>
      <c r="E947">
        <v>0.99622359999999999</v>
      </c>
      <c r="F947">
        <v>81.312100000000001</v>
      </c>
      <c r="G947">
        <v>4.8531999999999999E-2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4.2938210000000003</v>
      </c>
      <c r="N947">
        <v>28146</v>
      </c>
      <c r="O947">
        <v>6555</v>
      </c>
      <c r="P947">
        <v>6530.2460000000001</v>
      </c>
      <c r="Q947">
        <v>6530.2460000000001</v>
      </c>
    </row>
    <row r="948" spans="1:17" ht="14.25">
      <c r="A948" t="s">
        <v>41</v>
      </c>
      <c r="B948" s="93">
        <v>40781</v>
      </c>
      <c r="C948">
        <v>11</v>
      </c>
      <c r="D948">
        <v>1.16337</v>
      </c>
      <c r="E948">
        <v>1.16337</v>
      </c>
      <c r="F948">
        <v>82.878600000000006</v>
      </c>
      <c r="G948">
        <v>4.5370399999999998E-2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4.2938210000000003</v>
      </c>
      <c r="N948">
        <v>28146</v>
      </c>
      <c r="O948">
        <v>6555</v>
      </c>
      <c r="P948">
        <v>7625.893</v>
      </c>
      <c r="Q948">
        <v>7625.893</v>
      </c>
    </row>
    <row r="949" spans="1:17" ht="14.25">
      <c r="A949" t="s">
        <v>41</v>
      </c>
      <c r="B949" s="93">
        <v>40781</v>
      </c>
      <c r="C949">
        <v>12</v>
      </c>
      <c r="D949">
        <v>1.2633570000000001</v>
      </c>
      <c r="E949">
        <v>1.2633570000000001</v>
      </c>
      <c r="F949">
        <v>84.659000000000006</v>
      </c>
      <c r="G949">
        <v>4.4732800000000003E-2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4.2938210000000003</v>
      </c>
      <c r="N949">
        <v>28146</v>
      </c>
      <c r="O949">
        <v>6555</v>
      </c>
      <c r="P949">
        <v>8281.3060000000005</v>
      </c>
      <c r="Q949">
        <v>8281.3060000000005</v>
      </c>
    </row>
    <row r="950" spans="1:17" ht="14.25">
      <c r="A950" t="s">
        <v>41</v>
      </c>
      <c r="B950" s="93">
        <v>40781</v>
      </c>
      <c r="C950">
        <v>13</v>
      </c>
      <c r="D950">
        <v>1.4089689999999999</v>
      </c>
      <c r="E950">
        <v>1.4089689999999999</v>
      </c>
      <c r="F950">
        <v>88.132900000000006</v>
      </c>
      <c r="G950">
        <v>4.4426E-2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4.2938210000000003</v>
      </c>
      <c r="N950">
        <v>28146</v>
      </c>
      <c r="O950">
        <v>6555</v>
      </c>
      <c r="P950">
        <v>9235.7939999999999</v>
      </c>
      <c r="Q950">
        <v>9235.7939999999999</v>
      </c>
    </row>
    <row r="951" spans="1:17" ht="14.25">
      <c r="A951" t="s">
        <v>41</v>
      </c>
      <c r="B951" s="93">
        <v>40781</v>
      </c>
      <c r="C951">
        <v>14</v>
      </c>
      <c r="D951">
        <v>1.5938889999999999</v>
      </c>
      <c r="E951">
        <v>1.5938889999999999</v>
      </c>
      <c r="F951">
        <v>87.566500000000005</v>
      </c>
      <c r="G951">
        <v>4.4529899999999997E-2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4.2938210000000003</v>
      </c>
      <c r="N951">
        <v>28146</v>
      </c>
      <c r="O951">
        <v>6555</v>
      </c>
      <c r="P951">
        <v>10447.94</v>
      </c>
      <c r="Q951">
        <v>10447.94</v>
      </c>
    </row>
    <row r="952" spans="1:17" ht="14.25">
      <c r="A952" t="s">
        <v>41</v>
      </c>
      <c r="B952" s="93">
        <v>40781</v>
      </c>
      <c r="C952">
        <v>15</v>
      </c>
      <c r="D952">
        <v>1.6896389999999999</v>
      </c>
      <c r="E952">
        <v>1.3617570000000001</v>
      </c>
      <c r="F952">
        <v>88.225399999999993</v>
      </c>
      <c r="G952">
        <v>4.9179800000000003E-2</v>
      </c>
      <c r="H952">
        <v>0.2648549</v>
      </c>
      <c r="I952">
        <v>0.30209140000000001</v>
      </c>
      <c r="J952">
        <v>0.32788129999999999</v>
      </c>
      <c r="K952">
        <v>0.35367120000000002</v>
      </c>
      <c r="L952">
        <v>0.39090770000000002</v>
      </c>
      <c r="M952">
        <v>4.2938210000000003</v>
      </c>
      <c r="N952">
        <v>28146</v>
      </c>
      <c r="O952">
        <v>6555</v>
      </c>
      <c r="P952">
        <v>11075.58</v>
      </c>
      <c r="Q952">
        <v>8926.3189999999995</v>
      </c>
    </row>
    <row r="953" spans="1:17" ht="14.25">
      <c r="A953" t="s">
        <v>41</v>
      </c>
      <c r="B953" s="93">
        <v>40781</v>
      </c>
      <c r="C953">
        <v>16</v>
      </c>
      <c r="D953">
        <v>1.810314</v>
      </c>
      <c r="E953">
        <v>1.300413</v>
      </c>
      <c r="F953">
        <v>85.127200000000002</v>
      </c>
      <c r="G953">
        <v>4.9235000000000001E-2</v>
      </c>
      <c r="H953">
        <v>0.44680370000000003</v>
      </c>
      <c r="I953">
        <v>0.48408200000000001</v>
      </c>
      <c r="J953">
        <v>0.50990080000000004</v>
      </c>
      <c r="K953">
        <v>0.53571959999999996</v>
      </c>
      <c r="L953">
        <v>0.57299789999999995</v>
      </c>
      <c r="M953">
        <v>4.2938210000000003</v>
      </c>
      <c r="N953">
        <v>28146</v>
      </c>
      <c r="O953">
        <v>6555</v>
      </c>
      <c r="P953">
        <v>11866.61</v>
      </c>
      <c r="Q953">
        <v>8524.2070000000003</v>
      </c>
    </row>
    <row r="954" spans="1:17" ht="14.25">
      <c r="A954" t="s">
        <v>41</v>
      </c>
      <c r="B954" s="93">
        <v>40781</v>
      </c>
      <c r="C954">
        <v>17</v>
      </c>
      <c r="D954">
        <v>1.8778319999999999</v>
      </c>
      <c r="E954">
        <v>1.3211930000000001</v>
      </c>
      <c r="F954">
        <v>84.185000000000002</v>
      </c>
      <c r="G954">
        <v>4.9248899999999998E-2</v>
      </c>
      <c r="H954">
        <v>0.4935234</v>
      </c>
      <c r="I954">
        <v>0.53081219999999996</v>
      </c>
      <c r="J954">
        <v>0.55663839999999998</v>
      </c>
      <c r="K954">
        <v>0.58246450000000005</v>
      </c>
      <c r="L954">
        <v>0.61975340000000001</v>
      </c>
      <c r="M954">
        <v>4.2938210000000003</v>
      </c>
      <c r="N954">
        <v>28146</v>
      </c>
      <c r="O954">
        <v>6555</v>
      </c>
      <c r="P954">
        <v>12309.19</v>
      </c>
      <c r="Q954">
        <v>8660.4220000000005</v>
      </c>
    </row>
    <row r="955" spans="1:17" ht="14.25">
      <c r="A955" t="s">
        <v>41</v>
      </c>
      <c r="B955" s="93">
        <v>40781</v>
      </c>
      <c r="C955">
        <v>18</v>
      </c>
      <c r="D955">
        <v>1.8494330000000001</v>
      </c>
      <c r="E955">
        <v>1.3564959999999999</v>
      </c>
      <c r="F955">
        <v>81.9191</v>
      </c>
      <c r="G955">
        <v>4.9418999999999998E-2</v>
      </c>
      <c r="H955">
        <v>0.42960389999999998</v>
      </c>
      <c r="I955">
        <v>0.46702149999999998</v>
      </c>
      <c r="J955">
        <v>0.49293680000000001</v>
      </c>
      <c r="K955">
        <v>0.51885219999999999</v>
      </c>
      <c r="L955">
        <v>0.55626980000000004</v>
      </c>
      <c r="M955">
        <v>4.2938210000000003</v>
      </c>
      <c r="N955">
        <v>28146</v>
      </c>
      <c r="O955">
        <v>6555</v>
      </c>
      <c r="P955">
        <v>12123.04</v>
      </c>
      <c r="Q955">
        <v>8891.8340000000007</v>
      </c>
    </row>
    <row r="956" spans="1:17" ht="14.25">
      <c r="A956" t="s">
        <v>41</v>
      </c>
      <c r="B956" s="93">
        <v>40781</v>
      </c>
      <c r="C956">
        <v>19</v>
      </c>
      <c r="D956">
        <v>1.694876</v>
      </c>
      <c r="E956">
        <v>1.742367</v>
      </c>
      <c r="F956">
        <v>81.231200000000001</v>
      </c>
      <c r="G956">
        <v>4.9788199999999998E-2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4.2938210000000003</v>
      </c>
      <c r="N956">
        <v>28146</v>
      </c>
      <c r="O956">
        <v>6555</v>
      </c>
      <c r="P956">
        <v>11109.91</v>
      </c>
      <c r="Q956">
        <v>11421.22</v>
      </c>
    </row>
    <row r="957" spans="1:17" ht="14.25">
      <c r="A957" t="s">
        <v>41</v>
      </c>
      <c r="B957" s="93">
        <v>40781</v>
      </c>
      <c r="C957">
        <v>20</v>
      </c>
      <c r="D957">
        <v>1.6217509999999999</v>
      </c>
      <c r="E957">
        <v>1.979946</v>
      </c>
      <c r="F957">
        <v>74.710999999999999</v>
      </c>
      <c r="G957">
        <v>5.04825E-2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4.2938210000000003</v>
      </c>
      <c r="N957">
        <v>28146</v>
      </c>
      <c r="O957">
        <v>6555</v>
      </c>
      <c r="P957">
        <v>10630.58</v>
      </c>
      <c r="Q957">
        <v>12978.54</v>
      </c>
    </row>
    <row r="958" spans="1:17" ht="14.25">
      <c r="A958" t="s">
        <v>41</v>
      </c>
      <c r="B958" s="93">
        <v>40781</v>
      </c>
      <c r="C958">
        <v>21</v>
      </c>
      <c r="D958">
        <v>1.6838409999999999</v>
      </c>
      <c r="E958">
        <v>1.6838409999999999</v>
      </c>
      <c r="F958">
        <v>74.450900000000004</v>
      </c>
      <c r="G958">
        <v>4.54163E-2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4.2938210000000003</v>
      </c>
      <c r="N958">
        <v>28146</v>
      </c>
      <c r="O958">
        <v>6555</v>
      </c>
      <c r="P958">
        <v>11037.58</v>
      </c>
      <c r="Q958">
        <v>11037.58</v>
      </c>
    </row>
    <row r="959" spans="1:17" ht="14.25">
      <c r="A959" t="s">
        <v>41</v>
      </c>
      <c r="B959" s="93">
        <v>40781</v>
      </c>
      <c r="C959">
        <v>22</v>
      </c>
      <c r="D959">
        <v>1.5654680000000001</v>
      </c>
      <c r="E959">
        <v>1.5654680000000001</v>
      </c>
      <c r="F959">
        <v>71.242800000000003</v>
      </c>
      <c r="G959">
        <v>4.70415E-2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4.2938210000000003</v>
      </c>
      <c r="N959">
        <v>28146</v>
      </c>
      <c r="O959">
        <v>6555</v>
      </c>
      <c r="P959">
        <v>10261.65</v>
      </c>
      <c r="Q959">
        <v>10261.65</v>
      </c>
    </row>
    <row r="960" spans="1:17" ht="14.25">
      <c r="A960" t="s">
        <v>41</v>
      </c>
      <c r="B960" s="93">
        <v>40781</v>
      </c>
      <c r="C960">
        <v>23</v>
      </c>
      <c r="D960">
        <v>1.385651</v>
      </c>
      <c r="E960">
        <v>1.385651</v>
      </c>
      <c r="F960">
        <v>69.884399999999999</v>
      </c>
      <c r="G960">
        <v>4.7214699999999998E-2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4.2938210000000003</v>
      </c>
      <c r="N960">
        <v>28146</v>
      </c>
      <c r="O960">
        <v>6555</v>
      </c>
      <c r="P960">
        <v>9082.9419999999991</v>
      </c>
      <c r="Q960">
        <v>9082.9419999999991</v>
      </c>
    </row>
    <row r="961" spans="1:17" ht="14.25">
      <c r="A961" t="s">
        <v>41</v>
      </c>
      <c r="B961" s="93">
        <v>40781</v>
      </c>
      <c r="C961">
        <v>24</v>
      </c>
      <c r="D961">
        <v>1.0459849999999999</v>
      </c>
      <c r="E961">
        <v>1.0459849999999999</v>
      </c>
      <c r="F961">
        <v>69.9191</v>
      </c>
      <c r="G961">
        <v>4.6279899999999999E-2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4.2938210000000003</v>
      </c>
      <c r="N961">
        <v>28146</v>
      </c>
      <c r="O961">
        <v>6555</v>
      </c>
      <c r="P961">
        <v>6856.43</v>
      </c>
      <c r="Q961">
        <v>6856.43</v>
      </c>
    </row>
    <row r="962" spans="1:17" ht="14.25">
      <c r="A962" t="s">
        <v>41</v>
      </c>
      <c r="B962" s="93">
        <v>40793</v>
      </c>
      <c r="C962">
        <v>1</v>
      </c>
      <c r="D962">
        <v>0.92002240000000002</v>
      </c>
      <c r="E962">
        <v>0.92002240000000002</v>
      </c>
      <c r="F962">
        <v>72.5107</v>
      </c>
      <c r="G962">
        <v>4.5235600000000001E-2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4.2938210000000003</v>
      </c>
      <c r="N962">
        <v>28146</v>
      </c>
      <c r="O962">
        <v>6555</v>
      </c>
      <c r="P962">
        <v>6030.7470000000003</v>
      </c>
      <c r="Q962">
        <v>6030.7470000000003</v>
      </c>
    </row>
    <row r="963" spans="1:17" ht="14.25">
      <c r="A963" t="s">
        <v>41</v>
      </c>
      <c r="B963" s="93">
        <v>40793</v>
      </c>
      <c r="C963">
        <v>2</v>
      </c>
      <c r="D963">
        <v>0.79773680000000002</v>
      </c>
      <c r="E963">
        <v>0.79773680000000002</v>
      </c>
      <c r="F963">
        <v>71.193600000000004</v>
      </c>
      <c r="G963">
        <v>4.5875800000000001E-2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4.2938210000000003</v>
      </c>
      <c r="N963">
        <v>28146</v>
      </c>
      <c r="O963">
        <v>6555</v>
      </c>
      <c r="P963">
        <v>5229.165</v>
      </c>
      <c r="Q963">
        <v>5229.165</v>
      </c>
    </row>
    <row r="964" spans="1:17" ht="14.25">
      <c r="A964" t="s">
        <v>41</v>
      </c>
      <c r="B964" s="93">
        <v>40793</v>
      </c>
      <c r="C964">
        <v>3</v>
      </c>
      <c r="D964">
        <v>0.74008160000000001</v>
      </c>
      <c r="E964">
        <v>0.74008160000000001</v>
      </c>
      <c r="F964">
        <v>70.301100000000005</v>
      </c>
      <c r="G964">
        <v>4.6339100000000001E-2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4.2938210000000003</v>
      </c>
      <c r="N964">
        <v>28146</v>
      </c>
      <c r="O964">
        <v>6555</v>
      </c>
      <c r="P964">
        <v>4851.2349999999997</v>
      </c>
      <c r="Q964">
        <v>4851.2349999999997</v>
      </c>
    </row>
    <row r="965" spans="1:17" ht="14.25">
      <c r="A965" t="s">
        <v>41</v>
      </c>
      <c r="B965" s="93">
        <v>40793</v>
      </c>
      <c r="C965">
        <v>4</v>
      </c>
      <c r="D965">
        <v>0.70118650000000005</v>
      </c>
      <c r="E965">
        <v>0.70118650000000005</v>
      </c>
      <c r="F965">
        <v>70.252700000000004</v>
      </c>
      <c r="G965">
        <v>4.4112199999999997E-2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4.2938210000000003</v>
      </c>
      <c r="N965">
        <v>28146</v>
      </c>
      <c r="O965">
        <v>6555</v>
      </c>
      <c r="P965">
        <v>4596.277</v>
      </c>
      <c r="Q965">
        <v>4596.277</v>
      </c>
    </row>
    <row r="966" spans="1:17" ht="14.25">
      <c r="A966" t="s">
        <v>41</v>
      </c>
      <c r="B966" s="93">
        <v>40793</v>
      </c>
      <c r="C966">
        <v>5</v>
      </c>
      <c r="D966">
        <v>0.69744499999999998</v>
      </c>
      <c r="E966">
        <v>0.69744499999999998</v>
      </c>
      <c r="F966">
        <v>69.344099999999997</v>
      </c>
      <c r="G966">
        <v>4.4129799999999997E-2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4.2938210000000003</v>
      </c>
      <c r="N966">
        <v>28146</v>
      </c>
      <c r="O966">
        <v>6555</v>
      </c>
      <c r="P966">
        <v>4571.7520000000004</v>
      </c>
      <c r="Q966">
        <v>4571.7520000000004</v>
      </c>
    </row>
    <row r="967" spans="1:17" ht="14.25">
      <c r="A967" t="s">
        <v>41</v>
      </c>
      <c r="B967" s="93">
        <v>40793</v>
      </c>
      <c r="C967">
        <v>6</v>
      </c>
      <c r="D967">
        <v>0.71560319999999999</v>
      </c>
      <c r="E967">
        <v>0.71560319999999999</v>
      </c>
      <c r="F967">
        <v>68.822599999999994</v>
      </c>
      <c r="G967">
        <v>4.4137200000000001E-2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4.2938210000000003</v>
      </c>
      <c r="N967">
        <v>28146</v>
      </c>
      <c r="O967">
        <v>6555</v>
      </c>
      <c r="P967">
        <v>4690.7790000000005</v>
      </c>
      <c r="Q967">
        <v>4690.7790000000005</v>
      </c>
    </row>
    <row r="968" spans="1:17" ht="14.25">
      <c r="A968" t="s">
        <v>41</v>
      </c>
      <c r="B968" s="93">
        <v>40793</v>
      </c>
      <c r="C968">
        <v>7</v>
      </c>
      <c r="D968">
        <v>0.78366230000000003</v>
      </c>
      <c r="E968">
        <v>0.78366230000000003</v>
      </c>
      <c r="F968">
        <v>70.844099999999997</v>
      </c>
      <c r="G968">
        <v>4.4140199999999997E-2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4.2938210000000003</v>
      </c>
      <c r="N968">
        <v>28146</v>
      </c>
      <c r="O968">
        <v>6555</v>
      </c>
      <c r="P968">
        <v>5136.9070000000002</v>
      </c>
      <c r="Q968">
        <v>5136.9070000000002</v>
      </c>
    </row>
    <row r="969" spans="1:17" ht="14.25">
      <c r="A969" t="s">
        <v>41</v>
      </c>
      <c r="B969" s="93">
        <v>40793</v>
      </c>
      <c r="C969">
        <v>8</v>
      </c>
      <c r="D969">
        <v>0.81994639999999996</v>
      </c>
      <c r="E969">
        <v>0.81994639999999996</v>
      </c>
      <c r="F969">
        <v>77.677400000000006</v>
      </c>
      <c r="G969">
        <v>4.4151799999999998E-2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4.2938210000000003</v>
      </c>
      <c r="N969">
        <v>28146</v>
      </c>
      <c r="O969">
        <v>6555</v>
      </c>
      <c r="P969">
        <v>5374.7489999999998</v>
      </c>
      <c r="Q969">
        <v>5374.7489999999998</v>
      </c>
    </row>
    <row r="970" spans="1:17" ht="14.25">
      <c r="A970" t="s">
        <v>41</v>
      </c>
      <c r="B970" s="93">
        <v>40793</v>
      </c>
      <c r="C970">
        <v>9</v>
      </c>
      <c r="D970">
        <v>0.9867108</v>
      </c>
      <c r="E970">
        <v>0.9867108</v>
      </c>
      <c r="F970">
        <v>83.532300000000006</v>
      </c>
      <c r="G970">
        <v>5.1335699999999998E-2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4.2938210000000003</v>
      </c>
      <c r="N970">
        <v>28146</v>
      </c>
      <c r="O970">
        <v>6555</v>
      </c>
      <c r="P970">
        <v>6467.89</v>
      </c>
      <c r="Q970">
        <v>6467.89</v>
      </c>
    </row>
    <row r="971" spans="1:17" ht="14.25">
      <c r="A971" t="s">
        <v>41</v>
      </c>
      <c r="B971" s="93">
        <v>40793</v>
      </c>
      <c r="C971">
        <v>10</v>
      </c>
      <c r="D971">
        <v>1.095156</v>
      </c>
      <c r="E971">
        <v>1.095156</v>
      </c>
      <c r="F971">
        <v>89.715100000000007</v>
      </c>
      <c r="G971">
        <v>4.97224E-2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4.2938210000000003</v>
      </c>
      <c r="N971">
        <v>28146</v>
      </c>
      <c r="O971">
        <v>6555</v>
      </c>
      <c r="P971">
        <v>7178.7460000000001</v>
      </c>
      <c r="Q971">
        <v>7178.7460000000001</v>
      </c>
    </row>
    <row r="972" spans="1:17" ht="14.25">
      <c r="A972" t="s">
        <v>41</v>
      </c>
      <c r="B972" s="93">
        <v>40793</v>
      </c>
      <c r="C972">
        <v>11</v>
      </c>
      <c r="D972">
        <v>1.211794</v>
      </c>
      <c r="E972">
        <v>1.211794</v>
      </c>
      <c r="F972">
        <v>93.161299999999997</v>
      </c>
      <c r="G972">
        <v>4.8124300000000002E-2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4.2938210000000003</v>
      </c>
      <c r="N972">
        <v>28146</v>
      </c>
      <c r="O972">
        <v>6555</v>
      </c>
      <c r="P972">
        <v>7943.3069999999998</v>
      </c>
      <c r="Q972">
        <v>7943.3069999999998</v>
      </c>
    </row>
    <row r="973" spans="1:17" ht="14.25">
      <c r="A973" t="s">
        <v>41</v>
      </c>
      <c r="B973" s="93">
        <v>40793</v>
      </c>
      <c r="C973">
        <v>12</v>
      </c>
      <c r="D973">
        <v>1.380568</v>
      </c>
      <c r="E973">
        <v>1.380568</v>
      </c>
      <c r="F973">
        <v>95.930099999999996</v>
      </c>
      <c r="G973">
        <v>4.6967799999999997E-2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4.2938210000000003</v>
      </c>
      <c r="N973">
        <v>28146</v>
      </c>
      <c r="O973">
        <v>6555</v>
      </c>
      <c r="P973">
        <v>9049.6229999999996</v>
      </c>
      <c r="Q973">
        <v>9049.6229999999996</v>
      </c>
    </row>
    <row r="974" spans="1:17" ht="14.25">
      <c r="A974" t="s">
        <v>41</v>
      </c>
      <c r="B974" s="93">
        <v>40793</v>
      </c>
      <c r="C974">
        <v>13</v>
      </c>
      <c r="D974">
        <v>1.6736219999999999</v>
      </c>
      <c r="E974">
        <v>1.6736219999999999</v>
      </c>
      <c r="F974">
        <v>94.311800000000005</v>
      </c>
      <c r="G974">
        <v>4.6849099999999998E-2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4.2938210000000003</v>
      </c>
      <c r="N974">
        <v>28146</v>
      </c>
      <c r="O974">
        <v>6555</v>
      </c>
      <c r="P974">
        <v>10970.59</v>
      </c>
      <c r="Q974">
        <v>10970.59</v>
      </c>
    </row>
    <row r="975" spans="1:17" ht="14.25">
      <c r="A975" t="s">
        <v>41</v>
      </c>
      <c r="B975" s="93">
        <v>40793</v>
      </c>
      <c r="C975">
        <v>14</v>
      </c>
      <c r="D975">
        <v>1.9406540000000001</v>
      </c>
      <c r="E975">
        <v>1.9406540000000001</v>
      </c>
      <c r="F975">
        <v>94.037599999999998</v>
      </c>
      <c r="G975">
        <v>4.9075899999999999E-2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4.2938210000000003</v>
      </c>
      <c r="N975">
        <v>28146</v>
      </c>
      <c r="O975">
        <v>6555</v>
      </c>
      <c r="P975">
        <v>12720.98</v>
      </c>
      <c r="Q975">
        <v>12720.98</v>
      </c>
    </row>
    <row r="976" spans="1:17" ht="14.25">
      <c r="A976" t="s">
        <v>41</v>
      </c>
      <c r="B976" s="93">
        <v>40793</v>
      </c>
      <c r="C976">
        <v>15</v>
      </c>
      <c r="D976">
        <v>2.1614610000000001</v>
      </c>
      <c r="E976">
        <v>1.574136</v>
      </c>
      <c r="F976">
        <v>91.860200000000006</v>
      </c>
      <c r="G976">
        <v>5.5527100000000003E-2</v>
      </c>
      <c r="H976">
        <v>0.51616410000000001</v>
      </c>
      <c r="I976">
        <v>0.5582066</v>
      </c>
      <c r="J976">
        <v>0.58732499999999999</v>
      </c>
      <c r="K976">
        <v>0.61644339999999997</v>
      </c>
      <c r="L976">
        <v>0.65848580000000001</v>
      </c>
      <c r="M976">
        <v>4.2938210000000003</v>
      </c>
      <c r="N976">
        <v>28146</v>
      </c>
      <c r="O976">
        <v>6555</v>
      </c>
      <c r="P976">
        <v>14168.38</v>
      </c>
      <c r="Q976">
        <v>10318.459999999999</v>
      </c>
    </row>
    <row r="977" spans="1:17" ht="14.25">
      <c r="A977" t="s">
        <v>41</v>
      </c>
      <c r="B977" s="93">
        <v>40793</v>
      </c>
      <c r="C977">
        <v>16</v>
      </c>
      <c r="D977">
        <v>2.2520310000000001</v>
      </c>
      <c r="E977">
        <v>1.4207289999999999</v>
      </c>
      <c r="F977">
        <v>91.354799999999997</v>
      </c>
      <c r="G977">
        <v>5.5479199999999999E-2</v>
      </c>
      <c r="H977">
        <v>0.76020310000000002</v>
      </c>
      <c r="I977">
        <v>0.80220919999999996</v>
      </c>
      <c r="J977">
        <v>0.83130250000000006</v>
      </c>
      <c r="K977">
        <v>0.86039580000000004</v>
      </c>
      <c r="L977">
        <v>0.90240200000000004</v>
      </c>
      <c r="M977">
        <v>4.2938210000000003</v>
      </c>
      <c r="N977">
        <v>28146</v>
      </c>
      <c r="O977">
        <v>6555</v>
      </c>
      <c r="P977">
        <v>14762.07</v>
      </c>
      <c r="Q977">
        <v>9312.8780000000006</v>
      </c>
    </row>
    <row r="978" spans="1:17" ht="14.25">
      <c r="A978" t="s">
        <v>41</v>
      </c>
      <c r="B978" s="93">
        <v>40793</v>
      </c>
      <c r="C978">
        <v>17</v>
      </c>
      <c r="D978">
        <v>2.3498800000000002</v>
      </c>
      <c r="E978">
        <v>1.407562</v>
      </c>
      <c r="F978">
        <v>91.301100000000005</v>
      </c>
      <c r="G978">
        <v>5.5534100000000003E-2</v>
      </c>
      <c r="H978">
        <v>0.87114849999999999</v>
      </c>
      <c r="I978">
        <v>0.91319620000000001</v>
      </c>
      <c r="J978">
        <v>0.94231830000000005</v>
      </c>
      <c r="K978">
        <v>0.97144039999999998</v>
      </c>
      <c r="L978">
        <v>1.0134879999999999</v>
      </c>
      <c r="M978">
        <v>4.2938210000000003</v>
      </c>
      <c r="N978">
        <v>28146</v>
      </c>
      <c r="O978">
        <v>6555</v>
      </c>
      <c r="P978">
        <v>15403.46</v>
      </c>
      <c r="Q978">
        <v>9226.5669999999991</v>
      </c>
    </row>
    <row r="979" spans="1:17" ht="14.25">
      <c r="A979" t="s">
        <v>41</v>
      </c>
      <c r="B979" s="93">
        <v>40793</v>
      </c>
      <c r="C979">
        <v>18</v>
      </c>
      <c r="D979">
        <v>2.3141069999999999</v>
      </c>
      <c r="E979">
        <v>1.467117</v>
      </c>
      <c r="F979">
        <v>88.5</v>
      </c>
      <c r="G979">
        <v>5.55311E-2</v>
      </c>
      <c r="H979">
        <v>0.77582399999999996</v>
      </c>
      <c r="I979">
        <v>0.81786939999999997</v>
      </c>
      <c r="J979">
        <v>0.84699000000000002</v>
      </c>
      <c r="K979">
        <v>0.87611059999999996</v>
      </c>
      <c r="L979">
        <v>0.91815599999999997</v>
      </c>
      <c r="M979">
        <v>4.2938210000000003</v>
      </c>
      <c r="N979">
        <v>28146</v>
      </c>
      <c r="O979">
        <v>6555</v>
      </c>
      <c r="P979">
        <v>15168.97</v>
      </c>
      <c r="Q979">
        <v>9616.9529999999995</v>
      </c>
    </row>
    <row r="980" spans="1:17" ht="14.25">
      <c r="A980" t="s">
        <v>41</v>
      </c>
      <c r="B980" s="93">
        <v>40793</v>
      </c>
      <c r="C980">
        <v>19</v>
      </c>
      <c r="D980">
        <v>2.2140590000000002</v>
      </c>
      <c r="E980">
        <v>2.2459159999999998</v>
      </c>
      <c r="F980">
        <v>83.467699999999994</v>
      </c>
      <c r="G980">
        <v>5.5569399999999998E-2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4.2938210000000003</v>
      </c>
      <c r="N980">
        <v>28146</v>
      </c>
      <c r="O980">
        <v>6555</v>
      </c>
      <c r="P980">
        <v>14513.16</v>
      </c>
      <c r="Q980">
        <v>14721.98</v>
      </c>
    </row>
    <row r="981" spans="1:17" ht="14.25">
      <c r="A981" t="s">
        <v>41</v>
      </c>
      <c r="B981" s="93">
        <v>40793</v>
      </c>
      <c r="C981">
        <v>20</v>
      </c>
      <c r="D981">
        <v>2.0998899999999998</v>
      </c>
      <c r="E981">
        <v>2.5930149999999998</v>
      </c>
      <c r="F981">
        <v>81.064499999999995</v>
      </c>
      <c r="G981">
        <v>5.5525100000000001E-2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4.2938210000000003</v>
      </c>
      <c r="N981">
        <v>28146</v>
      </c>
      <c r="O981">
        <v>6555</v>
      </c>
      <c r="P981">
        <v>13764.78</v>
      </c>
      <c r="Q981">
        <v>16997.21</v>
      </c>
    </row>
    <row r="982" spans="1:17" ht="14.25">
      <c r="A982" t="s">
        <v>41</v>
      </c>
      <c r="B982" s="93">
        <v>40793</v>
      </c>
      <c r="C982">
        <v>21</v>
      </c>
      <c r="D982">
        <v>2.2048079999999999</v>
      </c>
      <c r="E982">
        <v>2.2048079999999999</v>
      </c>
      <c r="F982">
        <v>79.220399999999998</v>
      </c>
      <c r="G982">
        <v>4.9123699999999999E-2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4.2938210000000003</v>
      </c>
      <c r="N982">
        <v>28146</v>
      </c>
      <c r="O982">
        <v>6555</v>
      </c>
      <c r="P982">
        <v>14452.52</v>
      </c>
      <c r="Q982">
        <v>14452.52</v>
      </c>
    </row>
    <row r="983" spans="1:17" ht="14.25">
      <c r="A983" t="s">
        <v>41</v>
      </c>
      <c r="B983" s="93">
        <v>40793</v>
      </c>
      <c r="C983">
        <v>22</v>
      </c>
      <c r="D983">
        <v>2.085629</v>
      </c>
      <c r="E983">
        <v>2.085629</v>
      </c>
      <c r="F983">
        <v>78.021500000000003</v>
      </c>
      <c r="G983">
        <v>5.0507799999999999E-2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4.2938210000000003</v>
      </c>
      <c r="N983">
        <v>28146</v>
      </c>
      <c r="O983">
        <v>6555</v>
      </c>
      <c r="P983">
        <v>13671.3</v>
      </c>
      <c r="Q983">
        <v>13671.3</v>
      </c>
    </row>
    <row r="984" spans="1:17" ht="14.25">
      <c r="A984" t="s">
        <v>41</v>
      </c>
      <c r="B984" s="93">
        <v>40793</v>
      </c>
      <c r="C984">
        <v>23</v>
      </c>
      <c r="D984">
        <v>1.8390299999999999</v>
      </c>
      <c r="E984">
        <v>1.8390299999999999</v>
      </c>
      <c r="F984">
        <v>74.521500000000003</v>
      </c>
      <c r="G984">
        <v>5.1196600000000002E-2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4.2938210000000003</v>
      </c>
      <c r="N984">
        <v>28146</v>
      </c>
      <c r="O984">
        <v>6555</v>
      </c>
      <c r="P984">
        <v>12054.84</v>
      </c>
      <c r="Q984">
        <v>12054.84</v>
      </c>
    </row>
    <row r="985" spans="1:17" ht="14.25">
      <c r="A985" t="s">
        <v>41</v>
      </c>
      <c r="B985" s="93">
        <v>40793</v>
      </c>
      <c r="C985">
        <v>24</v>
      </c>
      <c r="D985">
        <v>1.3298140000000001</v>
      </c>
      <c r="E985">
        <v>1.3298140000000001</v>
      </c>
      <c r="F985">
        <v>70.494600000000005</v>
      </c>
      <c r="G985">
        <v>5.2357800000000003E-2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4.2938210000000003</v>
      </c>
      <c r="N985">
        <v>28146</v>
      </c>
      <c r="O985">
        <v>6555</v>
      </c>
      <c r="P985">
        <v>8716.9339999999993</v>
      </c>
      <c r="Q985">
        <v>8716.9339999999993</v>
      </c>
    </row>
    <row r="986" spans="1:17" ht="14.25">
      <c r="A986" t="s">
        <v>41</v>
      </c>
      <c r="B986" s="93">
        <v>40794</v>
      </c>
      <c r="C986">
        <v>1</v>
      </c>
      <c r="D986">
        <v>1.008448</v>
      </c>
      <c r="E986">
        <v>1.008448</v>
      </c>
      <c r="F986">
        <v>68.502899999999997</v>
      </c>
      <c r="G986">
        <v>5.17619E-2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4.2938210000000003</v>
      </c>
      <c r="N986">
        <v>28146</v>
      </c>
      <c r="O986">
        <v>6555</v>
      </c>
      <c r="P986">
        <v>6610.375</v>
      </c>
      <c r="Q986">
        <v>6610.375</v>
      </c>
    </row>
    <row r="987" spans="1:17" ht="14.25">
      <c r="A987" t="s">
        <v>41</v>
      </c>
      <c r="B987" s="93">
        <v>40794</v>
      </c>
      <c r="C987">
        <v>2</v>
      </c>
      <c r="D987">
        <v>0.84947989999999995</v>
      </c>
      <c r="E987">
        <v>0.84947989999999995</v>
      </c>
      <c r="F987">
        <v>69.058499999999995</v>
      </c>
      <c r="G987">
        <v>5.1344300000000002E-2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4.2938210000000003</v>
      </c>
      <c r="N987">
        <v>28146</v>
      </c>
      <c r="O987">
        <v>6555</v>
      </c>
      <c r="P987">
        <v>5568.3410000000003</v>
      </c>
      <c r="Q987">
        <v>5568.3410000000003</v>
      </c>
    </row>
    <row r="988" spans="1:17" ht="14.25">
      <c r="A988" t="s">
        <v>41</v>
      </c>
      <c r="B988" s="93">
        <v>40794</v>
      </c>
      <c r="C988">
        <v>3</v>
      </c>
      <c r="D988">
        <v>0.75916899999999998</v>
      </c>
      <c r="E988">
        <v>0.75916899999999998</v>
      </c>
      <c r="F988">
        <v>69.631600000000006</v>
      </c>
      <c r="G988">
        <v>4.5914900000000002E-2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4.2938210000000003</v>
      </c>
      <c r="N988">
        <v>28146</v>
      </c>
      <c r="O988">
        <v>6555</v>
      </c>
      <c r="P988">
        <v>4976.3540000000003</v>
      </c>
      <c r="Q988">
        <v>4976.3540000000003</v>
      </c>
    </row>
    <row r="989" spans="1:17" ht="14.25">
      <c r="A989" t="s">
        <v>41</v>
      </c>
      <c r="B989" s="93">
        <v>40794</v>
      </c>
      <c r="C989">
        <v>4</v>
      </c>
      <c r="D989">
        <v>0.71798729999999999</v>
      </c>
      <c r="E989">
        <v>0.71798729999999999</v>
      </c>
      <c r="F989">
        <v>67.514600000000002</v>
      </c>
      <c r="G989">
        <v>4.5693299999999999E-2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4.2938210000000003</v>
      </c>
      <c r="N989">
        <v>28146</v>
      </c>
      <c r="O989">
        <v>6555</v>
      </c>
      <c r="P989">
        <v>4706.4070000000002</v>
      </c>
      <c r="Q989">
        <v>4706.4070000000002</v>
      </c>
    </row>
    <row r="990" spans="1:17" ht="14.25">
      <c r="A990" t="s">
        <v>41</v>
      </c>
      <c r="B990" s="93">
        <v>40794</v>
      </c>
      <c r="C990">
        <v>5</v>
      </c>
      <c r="D990">
        <v>0.71762000000000004</v>
      </c>
      <c r="E990">
        <v>0.71762000000000004</v>
      </c>
      <c r="F990">
        <v>67.222200000000001</v>
      </c>
      <c r="G990">
        <v>4.5678000000000003E-2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4.2938210000000003</v>
      </c>
      <c r="N990">
        <v>28146</v>
      </c>
      <c r="O990">
        <v>6555</v>
      </c>
      <c r="P990">
        <v>4703.9989999999998</v>
      </c>
      <c r="Q990">
        <v>4703.9989999999998</v>
      </c>
    </row>
    <row r="991" spans="1:17" ht="14.25">
      <c r="A991" t="s">
        <v>41</v>
      </c>
      <c r="B991" s="93">
        <v>40794</v>
      </c>
      <c r="C991">
        <v>6</v>
      </c>
      <c r="D991">
        <v>0.72017220000000004</v>
      </c>
      <c r="E991">
        <v>0.72017220000000004</v>
      </c>
      <c r="F991">
        <v>67.257300000000001</v>
      </c>
      <c r="G991">
        <v>4.5671099999999999E-2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4.2938210000000003</v>
      </c>
      <c r="N991">
        <v>28146</v>
      </c>
      <c r="O991">
        <v>6555</v>
      </c>
      <c r="P991">
        <v>4720.7290000000003</v>
      </c>
      <c r="Q991">
        <v>4720.7290000000003</v>
      </c>
    </row>
    <row r="992" spans="1:17" ht="14.25">
      <c r="A992" t="s">
        <v>41</v>
      </c>
      <c r="B992" s="93">
        <v>40794</v>
      </c>
      <c r="C992">
        <v>7</v>
      </c>
      <c r="D992">
        <v>0.7829585</v>
      </c>
      <c r="E992">
        <v>0.7829585</v>
      </c>
      <c r="F992">
        <v>68.450299999999999</v>
      </c>
      <c r="G992">
        <v>4.5636900000000001E-2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4.2938210000000003</v>
      </c>
      <c r="N992">
        <v>28146</v>
      </c>
      <c r="O992">
        <v>6555</v>
      </c>
      <c r="P992">
        <v>5132.2929999999997</v>
      </c>
      <c r="Q992">
        <v>5132.2929999999997</v>
      </c>
    </row>
    <row r="993" spans="1:17" ht="14.25">
      <c r="A993" t="s">
        <v>41</v>
      </c>
      <c r="B993" s="93">
        <v>40794</v>
      </c>
      <c r="C993">
        <v>8</v>
      </c>
      <c r="D993">
        <v>0.83907339999999997</v>
      </c>
      <c r="E993">
        <v>0.83907339999999997</v>
      </c>
      <c r="F993">
        <v>77.760199999999998</v>
      </c>
      <c r="G993">
        <v>4.5548600000000002E-2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4.2938210000000003</v>
      </c>
      <c r="N993">
        <v>28146</v>
      </c>
      <c r="O993">
        <v>6555</v>
      </c>
      <c r="P993">
        <v>5500.1260000000002</v>
      </c>
      <c r="Q993">
        <v>5500.1260000000002</v>
      </c>
    </row>
    <row r="994" spans="1:17" ht="14.25">
      <c r="A994" t="s">
        <v>41</v>
      </c>
      <c r="B994" s="93">
        <v>40794</v>
      </c>
      <c r="C994">
        <v>9</v>
      </c>
      <c r="D994">
        <v>0.9547504</v>
      </c>
      <c r="E994">
        <v>0.9547504</v>
      </c>
      <c r="F994">
        <v>84.695899999999995</v>
      </c>
      <c r="G994">
        <v>4.7697000000000003E-2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4.2938210000000003</v>
      </c>
      <c r="N994">
        <v>28146</v>
      </c>
      <c r="O994">
        <v>6555</v>
      </c>
      <c r="P994">
        <v>6258.3890000000001</v>
      </c>
      <c r="Q994">
        <v>6258.3890000000001</v>
      </c>
    </row>
    <row r="995" spans="1:17" ht="14.25">
      <c r="A995" t="s">
        <v>41</v>
      </c>
      <c r="B995" s="93">
        <v>40794</v>
      </c>
      <c r="C995">
        <v>10</v>
      </c>
      <c r="D995">
        <v>1.1193280000000001</v>
      </c>
      <c r="E995">
        <v>1.1193280000000001</v>
      </c>
      <c r="F995">
        <v>89.462000000000003</v>
      </c>
      <c r="G995">
        <v>5.0211199999999998E-2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4.2938210000000003</v>
      </c>
      <c r="N995">
        <v>28146</v>
      </c>
      <c r="O995">
        <v>6555</v>
      </c>
      <c r="P995">
        <v>7337.1949999999997</v>
      </c>
      <c r="Q995">
        <v>7337.1949999999997</v>
      </c>
    </row>
    <row r="996" spans="1:17" ht="14.25">
      <c r="A996" t="s">
        <v>41</v>
      </c>
      <c r="B996" s="93">
        <v>40794</v>
      </c>
      <c r="C996">
        <v>11</v>
      </c>
      <c r="D996">
        <v>1.251371</v>
      </c>
      <c r="E996">
        <v>1.251371</v>
      </c>
      <c r="F996">
        <v>91.941500000000005</v>
      </c>
      <c r="G996">
        <v>4.8947900000000003E-2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4.2938210000000003</v>
      </c>
      <c r="N996">
        <v>28146</v>
      </c>
      <c r="O996">
        <v>6555</v>
      </c>
      <c r="P996">
        <v>8202.7379999999994</v>
      </c>
      <c r="Q996">
        <v>8202.7379999999994</v>
      </c>
    </row>
    <row r="997" spans="1:17" ht="14.25">
      <c r="A997" t="s">
        <v>41</v>
      </c>
      <c r="B997" s="93">
        <v>40794</v>
      </c>
      <c r="C997">
        <v>12</v>
      </c>
      <c r="D997">
        <v>1.4062250000000001</v>
      </c>
      <c r="E997">
        <v>1.4062250000000001</v>
      </c>
      <c r="F997">
        <v>94.093599999999995</v>
      </c>
      <c r="G997">
        <v>4.7814200000000001E-2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4.2938210000000003</v>
      </c>
      <c r="N997">
        <v>28146</v>
      </c>
      <c r="O997">
        <v>6555</v>
      </c>
      <c r="P997">
        <v>9217.8040000000001</v>
      </c>
      <c r="Q997">
        <v>9217.8040000000001</v>
      </c>
    </row>
    <row r="998" spans="1:17" ht="14.25">
      <c r="A998" t="s">
        <v>41</v>
      </c>
      <c r="B998" s="93">
        <v>40794</v>
      </c>
      <c r="C998">
        <v>13</v>
      </c>
      <c r="D998">
        <v>1.688858</v>
      </c>
      <c r="E998">
        <v>1.688858</v>
      </c>
      <c r="F998">
        <v>96.900599999999997</v>
      </c>
      <c r="G998">
        <v>4.7527199999999999E-2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4.2938210000000003</v>
      </c>
      <c r="N998">
        <v>28146</v>
      </c>
      <c r="O998">
        <v>6555</v>
      </c>
      <c r="P998">
        <v>11070.46</v>
      </c>
      <c r="Q998">
        <v>11070.46</v>
      </c>
    </row>
    <row r="999" spans="1:17" ht="14.25">
      <c r="A999" t="s">
        <v>41</v>
      </c>
      <c r="B999" s="93">
        <v>40794</v>
      </c>
      <c r="C999">
        <v>14</v>
      </c>
      <c r="D999">
        <v>2.0039310000000001</v>
      </c>
      <c r="E999">
        <v>1.370579</v>
      </c>
      <c r="F999">
        <v>93.953199999999995</v>
      </c>
      <c r="G999">
        <v>5.3659499999999999E-2</v>
      </c>
      <c r="H999">
        <v>0.56458489999999995</v>
      </c>
      <c r="I999">
        <v>0.60521320000000001</v>
      </c>
      <c r="J999">
        <v>0.63335229999999998</v>
      </c>
      <c r="K999">
        <v>0.6614913</v>
      </c>
      <c r="L999">
        <v>0.70211970000000001</v>
      </c>
      <c r="M999">
        <v>4.2938210000000003</v>
      </c>
      <c r="N999">
        <v>28146</v>
      </c>
      <c r="O999">
        <v>6555</v>
      </c>
      <c r="P999">
        <v>13135.77</v>
      </c>
      <c r="Q999">
        <v>8984.1450000000004</v>
      </c>
    </row>
    <row r="1000" spans="1:17" ht="14.25">
      <c r="A1000" t="s">
        <v>41</v>
      </c>
      <c r="B1000" s="93">
        <v>40794</v>
      </c>
      <c r="C1000">
        <v>15</v>
      </c>
      <c r="D1000">
        <v>2.2798799999999999</v>
      </c>
      <c r="E1000">
        <v>1.2973699999999999</v>
      </c>
      <c r="F1000">
        <v>93.9298</v>
      </c>
      <c r="G1000">
        <v>5.3612399999999998E-2</v>
      </c>
      <c r="H1000">
        <v>0.91380269999999997</v>
      </c>
      <c r="I1000">
        <v>0.95439549999999995</v>
      </c>
      <c r="J1000">
        <v>0.98250990000000005</v>
      </c>
      <c r="K1000">
        <v>1.010624</v>
      </c>
      <c r="L1000">
        <v>1.0512170000000001</v>
      </c>
      <c r="M1000">
        <v>4.2938210000000003</v>
      </c>
      <c r="N1000">
        <v>28146</v>
      </c>
      <c r="O1000">
        <v>6555</v>
      </c>
      <c r="P1000">
        <v>14944.62</v>
      </c>
      <c r="Q1000">
        <v>8504.2639999999992</v>
      </c>
    </row>
    <row r="1001" spans="1:17" ht="14.25">
      <c r="A1001" t="s">
        <v>41</v>
      </c>
      <c r="B1001" s="93">
        <v>40794</v>
      </c>
      <c r="C1001">
        <v>16</v>
      </c>
      <c r="D1001">
        <v>2.4223750000000002</v>
      </c>
      <c r="E1001">
        <v>1.3061750000000001</v>
      </c>
      <c r="F1001">
        <v>90.824600000000004</v>
      </c>
      <c r="G1001">
        <v>0.13962160000000001</v>
      </c>
      <c r="H1001">
        <v>0.93726810000000005</v>
      </c>
      <c r="I1001">
        <v>1.042983</v>
      </c>
      <c r="J1001">
        <v>1.1162000000000001</v>
      </c>
      <c r="K1001">
        <v>1.1894180000000001</v>
      </c>
      <c r="L1001">
        <v>1.2951330000000001</v>
      </c>
      <c r="M1001">
        <v>4.2938210000000003</v>
      </c>
      <c r="N1001">
        <v>28146</v>
      </c>
      <c r="O1001">
        <v>6555</v>
      </c>
      <c r="P1001">
        <v>15878.67</v>
      </c>
      <c r="Q1001">
        <v>8561.9779999999992</v>
      </c>
    </row>
    <row r="1002" spans="1:17" ht="14.25">
      <c r="A1002" t="s">
        <v>41</v>
      </c>
      <c r="B1002" s="93">
        <v>40794</v>
      </c>
      <c r="C1002">
        <v>17</v>
      </c>
      <c r="D1002">
        <v>2.5136340000000001</v>
      </c>
      <c r="E1002">
        <v>1.407259</v>
      </c>
      <c r="F1002">
        <v>90.970799999999997</v>
      </c>
      <c r="G1002">
        <v>7.9238299999999998E-2</v>
      </c>
      <c r="H1002">
        <v>1.0048280000000001</v>
      </c>
      <c r="I1002">
        <v>1.0648230000000001</v>
      </c>
      <c r="J1002">
        <v>1.106376</v>
      </c>
      <c r="K1002">
        <v>1.1479280000000001</v>
      </c>
      <c r="L1002">
        <v>1.207924</v>
      </c>
      <c r="M1002">
        <v>4.2938210000000003</v>
      </c>
      <c r="N1002">
        <v>28146</v>
      </c>
      <c r="O1002">
        <v>6555</v>
      </c>
      <c r="P1002">
        <v>16476.88</v>
      </c>
      <c r="Q1002">
        <v>9224.5810000000001</v>
      </c>
    </row>
    <row r="1003" spans="1:17" ht="14.25">
      <c r="A1003" t="s">
        <v>41</v>
      </c>
      <c r="B1003" s="93">
        <v>40794</v>
      </c>
      <c r="C1003">
        <v>18</v>
      </c>
      <c r="D1003">
        <v>2.0439039999999999</v>
      </c>
      <c r="E1003">
        <v>2.0439039999999999</v>
      </c>
      <c r="F1003">
        <v>84.988299999999995</v>
      </c>
      <c r="G1003">
        <v>8.7424399999999999E-2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4.2938210000000003</v>
      </c>
      <c r="N1003">
        <v>28146</v>
      </c>
      <c r="O1003">
        <v>6555</v>
      </c>
      <c r="P1003">
        <v>13397.79</v>
      </c>
      <c r="Q1003">
        <v>13397.79</v>
      </c>
    </row>
    <row r="1004" spans="1:17" ht="14.25">
      <c r="A1004" t="s">
        <v>41</v>
      </c>
      <c r="B1004" s="93">
        <v>40794</v>
      </c>
      <c r="C1004">
        <v>19</v>
      </c>
      <c r="D1004">
        <v>2.1668949999999998</v>
      </c>
      <c r="E1004">
        <v>2.1668949999999998</v>
      </c>
      <c r="F1004">
        <v>80.473699999999994</v>
      </c>
      <c r="G1004">
        <v>0.10122399999999999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4.2938210000000003</v>
      </c>
      <c r="N1004">
        <v>28146</v>
      </c>
      <c r="O1004">
        <v>6555</v>
      </c>
      <c r="P1004">
        <v>14204</v>
      </c>
      <c r="Q1004">
        <v>14204</v>
      </c>
    </row>
    <row r="1005" spans="1:17" ht="14.25">
      <c r="A1005" t="s">
        <v>41</v>
      </c>
      <c r="B1005" s="93">
        <v>40794</v>
      </c>
      <c r="C1005">
        <v>20</v>
      </c>
      <c r="D1005">
        <v>2.1208390000000001</v>
      </c>
      <c r="E1005">
        <v>2.1208390000000001</v>
      </c>
      <c r="F1005">
        <v>73.836299999999994</v>
      </c>
      <c r="G1005">
        <v>5.39636E-2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4.2938210000000003</v>
      </c>
      <c r="N1005">
        <v>28146</v>
      </c>
      <c r="O1005">
        <v>6555</v>
      </c>
      <c r="P1005">
        <v>13902.1</v>
      </c>
      <c r="Q1005">
        <v>13902.1</v>
      </c>
    </row>
    <row r="1006" spans="1:17" ht="14.25">
      <c r="A1006" t="s">
        <v>41</v>
      </c>
      <c r="B1006" s="93">
        <v>40794</v>
      </c>
      <c r="C1006">
        <v>21</v>
      </c>
      <c r="D1006">
        <v>2.1763180000000002</v>
      </c>
      <c r="E1006">
        <v>2.1763180000000002</v>
      </c>
      <c r="F1006">
        <v>70.877200000000002</v>
      </c>
      <c r="G1006">
        <v>4.9833299999999997E-2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4.2938210000000003</v>
      </c>
      <c r="N1006">
        <v>28146</v>
      </c>
      <c r="O1006">
        <v>6555</v>
      </c>
      <c r="P1006">
        <v>14265.77</v>
      </c>
      <c r="Q1006">
        <v>14265.77</v>
      </c>
    </row>
    <row r="1007" spans="1:17" ht="14.25">
      <c r="A1007" t="s">
        <v>41</v>
      </c>
      <c r="B1007" s="93">
        <v>40794</v>
      </c>
      <c r="C1007">
        <v>22</v>
      </c>
      <c r="D1007">
        <v>2.0342319999999998</v>
      </c>
      <c r="E1007">
        <v>2.0342319999999998</v>
      </c>
      <c r="F1007">
        <v>68.824600000000004</v>
      </c>
      <c r="G1007">
        <v>5.1633400000000003E-2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4.2938210000000003</v>
      </c>
      <c r="N1007">
        <v>28146</v>
      </c>
      <c r="O1007">
        <v>6555</v>
      </c>
      <c r="P1007">
        <v>13334.39</v>
      </c>
      <c r="Q1007">
        <v>13334.39</v>
      </c>
    </row>
    <row r="1008" spans="1:17" ht="14.25">
      <c r="A1008" t="s">
        <v>41</v>
      </c>
      <c r="B1008" s="93">
        <v>40794</v>
      </c>
      <c r="C1008">
        <v>23</v>
      </c>
      <c r="D1008">
        <v>1.4823999999999999</v>
      </c>
      <c r="E1008">
        <v>1.4823999999999999</v>
      </c>
      <c r="F1008">
        <v>65.415199999999999</v>
      </c>
      <c r="G1008">
        <v>4.7291899999999998E-2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4.2938210000000003</v>
      </c>
      <c r="N1008">
        <v>28146</v>
      </c>
      <c r="O1008">
        <v>6555</v>
      </c>
      <c r="P1008">
        <v>9717.1319999999996</v>
      </c>
      <c r="Q1008">
        <v>9717.1319999999996</v>
      </c>
    </row>
    <row r="1009" spans="1:17" ht="14.25">
      <c r="A1009" t="s">
        <v>41</v>
      </c>
      <c r="B1009" s="93">
        <v>40794</v>
      </c>
      <c r="C1009">
        <v>24</v>
      </c>
      <c r="D1009">
        <v>1.113721</v>
      </c>
      <c r="E1009">
        <v>1.113721</v>
      </c>
      <c r="F1009">
        <v>64.210499999999996</v>
      </c>
      <c r="G1009">
        <v>4.5596999999999999E-2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4.2938210000000003</v>
      </c>
      <c r="N1009">
        <v>28146</v>
      </c>
      <c r="O1009">
        <v>6555</v>
      </c>
      <c r="P1009">
        <v>7300.442</v>
      </c>
      <c r="Q1009">
        <v>7300.442</v>
      </c>
    </row>
    <row r="1010" spans="1:17" ht="14.25">
      <c r="A1010" t="s">
        <v>41</v>
      </c>
      <c r="B1010" s="93">
        <v>40795</v>
      </c>
      <c r="C1010">
        <v>1</v>
      </c>
      <c r="D1010">
        <v>0.41592479999999998</v>
      </c>
      <c r="E1010">
        <v>0.41592479999999998</v>
      </c>
      <c r="F1010">
        <v>64.202299999999994</v>
      </c>
      <c r="G1010">
        <v>4.5221499999999998E-2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4.2938210000000003</v>
      </c>
      <c r="N1010">
        <v>28146</v>
      </c>
      <c r="O1010">
        <v>6555</v>
      </c>
      <c r="P1010">
        <v>2726.3870000000002</v>
      </c>
      <c r="Q1010">
        <v>2726.3870000000002</v>
      </c>
    </row>
    <row r="1011" spans="1:17" ht="14.25">
      <c r="A1011" t="s">
        <v>41</v>
      </c>
      <c r="B1011" s="93">
        <v>40795</v>
      </c>
      <c r="C1011">
        <v>2</v>
      </c>
      <c r="D1011">
        <v>0.57014450000000005</v>
      </c>
      <c r="E1011">
        <v>0.57014450000000005</v>
      </c>
      <c r="F1011">
        <v>62.896000000000001</v>
      </c>
      <c r="G1011">
        <v>4.5018299999999997E-2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4.2938210000000003</v>
      </c>
      <c r="N1011">
        <v>28146</v>
      </c>
      <c r="O1011">
        <v>6555</v>
      </c>
      <c r="P1011">
        <v>3737.2979999999998</v>
      </c>
      <c r="Q1011">
        <v>3737.2979999999998</v>
      </c>
    </row>
    <row r="1012" spans="1:17" ht="14.25">
      <c r="A1012" t="s">
        <v>41</v>
      </c>
      <c r="B1012" s="93">
        <v>40795</v>
      </c>
      <c r="C1012">
        <v>3</v>
      </c>
      <c r="D1012">
        <v>0.78222539999999996</v>
      </c>
      <c r="E1012">
        <v>0.78222539999999996</v>
      </c>
      <c r="F1012">
        <v>62.560699999999997</v>
      </c>
      <c r="G1012">
        <v>4.4647399999999997E-2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4.2938210000000003</v>
      </c>
      <c r="N1012">
        <v>28146</v>
      </c>
      <c r="O1012">
        <v>6555</v>
      </c>
      <c r="P1012">
        <v>5127.4880000000003</v>
      </c>
      <c r="Q1012">
        <v>5127.4880000000003</v>
      </c>
    </row>
    <row r="1013" spans="1:17" ht="14.25">
      <c r="A1013" t="s">
        <v>41</v>
      </c>
      <c r="B1013" s="93">
        <v>40795</v>
      </c>
      <c r="C1013">
        <v>4</v>
      </c>
      <c r="D1013">
        <v>0.74361270000000002</v>
      </c>
      <c r="E1013">
        <v>0.74361270000000002</v>
      </c>
      <c r="F1013">
        <v>61.150300000000001</v>
      </c>
      <c r="G1013">
        <v>4.4485299999999998E-2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4.2938210000000003</v>
      </c>
      <c r="N1013">
        <v>28146</v>
      </c>
      <c r="O1013">
        <v>6555</v>
      </c>
      <c r="P1013">
        <v>4874.3810000000003</v>
      </c>
      <c r="Q1013">
        <v>4874.3810000000003</v>
      </c>
    </row>
    <row r="1014" spans="1:17" ht="14.25">
      <c r="A1014" t="s">
        <v>41</v>
      </c>
      <c r="B1014" s="93">
        <v>40795</v>
      </c>
      <c r="C1014">
        <v>5</v>
      </c>
      <c r="D1014">
        <v>0.73731210000000003</v>
      </c>
      <c r="E1014">
        <v>0.73731210000000003</v>
      </c>
      <c r="F1014">
        <v>60.682099999999998</v>
      </c>
      <c r="G1014">
        <v>4.4475899999999999E-2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4.2938210000000003</v>
      </c>
      <c r="N1014">
        <v>28146</v>
      </c>
      <c r="O1014">
        <v>6555</v>
      </c>
      <c r="P1014">
        <v>4833.0810000000001</v>
      </c>
      <c r="Q1014">
        <v>4833.0810000000001</v>
      </c>
    </row>
    <row r="1015" spans="1:17" ht="14.25">
      <c r="A1015" t="s">
        <v>41</v>
      </c>
      <c r="B1015" s="93">
        <v>40795</v>
      </c>
      <c r="C1015">
        <v>6</v>
      </c>
      <c r="D1015">
        <v>0.74742779999999998</v>
      </c>
      <c r="E1015">
        <v>0.74742779999999998</v>
      </c>
      <c r="F1015">
        <v>59.814999999999998</v>
      </c>
      <c r="G1015">
        <v>4.4471200000000002E-2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4.2938210000000003</v>
      </c>
      <c r="N1015">
        <v>28146</v>
      </c>
      <c r="O1015">
        <v>6555</v>
      </c>
      <c r="P1015">
        <v>4899.3890000000001</v>
      </c>
      <c r="Q1015">
        <v>4899.3890000000001</v>
      </c>
    </row>
    <row r="1016" spans="1:17" ht="14.25">
      <c r="A1016" t="s">
        <v>41</v>
      </c>
      <c r="B1016" s="93">
        <v>40795</v>
      </c>
      <c r="C1016">
        <v>7</v>
      </c>
      <c r="D1016">
        <v>0.79997110000000005</v>
      </c>
      <c r="E1016">
        <v>0.79997110000000005</v>
      </c>
      <c r="F1016">
        <v>62.566499999999998</v>
      </c>
      <c r="G1016">
        <v>4.4446699999999999E-2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4.2938210000000003</v>
      </c>
      <c r="N1016">
        <v>28146</v>
      </c>
      <c r="O1016">
        <v>6555</v>
      </c>
      <c r="P1016">
        <v>5243.8109999999997</v>
      </c>
      <c r="Q1016">
        <v>5243.8109999999997</v>
      </c>
    </row>
    <row r="1017" spans="1:17" ht="14.25">
      <c r="A1017" t="s">
        <v>41</v>
      </c>
      <c r="B1017" s="93">
        <v>40795</v>
      </c>
      <c r="C1017">
        <v>8</v>
      </c>
      <c r="D1017">
        <v>0.83916190000000002</v>
      </c>
      <c r="E1017">
        <v>0.83916190000000002</v>
      </c>
      <c r="F1017">
        <v>65.260099999999994</v>
      </c>
      <c r="G1017">
        <v>4.4316899999999999E-2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4.2938210000000003</v>
      </c>
      <c r="N1017">
        <v>28146</v>
      </c>
      <c r="O1017">
        <v>6555</v>
      </c>
      <c r="P1017">
        <v>5500.7070000000003</v>
      </c>
      <c r="Q1017">
        <v>5500.7070000000003</v>
      </c>
    </row>
    <row r="1018" spans="1:17" ht="14.25">
      <c r="A1018" t="s">
        <v>41</v>
      </c>
      <c r="B1018" s="93">
        <v>40795</v>
      </c>
      <c r="C1018">
        <v>9</v>
      </c>
      <c r="D1018">
        <v>0.86641619999999997</v>
      </c>
      <c r="E1018">
        <v>0.86641619999999997</v>
      </c>
      <c r="F1018">
        <v>69.965299999999999</v>
      </c>
      <c r="G1018">
        <v>4.4859999999999997E-2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4.2938210000000003</v>
      </c>
      <c r="N1018">
        <v>28146</v>
      </c>
      <c r="O1018">
        <v>6555</v>
      </c>
      <c r="P1018">
        <v>5679.3580000000002</v>
      </c>
      <c r="Q1018">
        <v>5679.3580000000002</v>
      </c>
    </row>
    <row r="1019" spans="1:17" ht="14.25">
      <c r="A1019" t="s">
        <v>41</v>
      </c>
      <c r="B1019" s="93">
        <v>40795</v>
      </c>
      <c r="C1019">
        <v>10</v>
      </c>
      <c r="D1019">
        <v>0.915578</v>
      </c>
      <c r="E1019">
        <v>0.915578</v>
      </c>
      <c r="F1019">
        <v>71.820800000000006</v>
      </c>
      <c r="G1019">
        <v>4.7404099999999998E-2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4.2938210000000003</v>
      </c>
      <c r="N1019">
        <v>28146</v>
      </c>
      <c r="O1019">
        <v>6555</v>
      </c>
      <c r="P1019">
        <v>6001.6139999999996</v>
      </c>
      <c r="Q1019">
        <v>6001.6139999999996</v>
      </c>
    </row>
    <row r="1020" spans="1:17" ht="14.25">
      <c r="A1020" t="s">
        <v>41</v>
      </c>
      <c r="B1020" s="93">
        <v>40795</v>
      </c>
      <c r="C1020">
        <v>11</v>
      </c>
      <c r="D1020">
        <v>0.92144510000000002</v>
      </c>
      <c r="E1020">
        <v>0.92144510000000002</v>
      </c>
      <c r="F1020">
        <v>75.312100000000001</v>
      </c>
      <c r="G1020">
        <v>4.6446000000000001E-2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4.2938210000000003</v>
      </c>
      <c r="N1020">
        <v>28146</v>
      </c>
      <c r="O1020">
        <v>6555</v>
      </c>
      <c r="P1020">
        <v>6040.0730000000003</v>
      </c>
      <c r="Q1020">
        <v>6040.0730000000003</v>
      </c>
    </row>
    <row r="1021" spans="1:17" ht="14.25">
      <c r="A1021" t="s">
        <v>41</v>
      </c>
      <c r="B1021" s="93">
        <v>40795</v>
      </c>
      <c r="C1021">
        <v>12</v>
      </c>
      <c r="D1021">
        <v>0.90468210000000004</v>
      </c>
      <c r="E1021">
        <v>0.90468210000000004</v>
      </c>
      <c r="F1021">
        <v>76.1965</v>
      </c>
      <c r="G1021">
        <v>4.4770600000000001E-2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4.2938210000000003</v>
      </c>
      <c r="N1021">
        <v>28146</v>
      </c>
      <c r="O1021">
        <v>6555</v>
      </c>
      <c r="P1021">
        <v>5930.1909999999998</v>
      </c>
      <c r="Q1021">
        <v>5930.1909999999998</v>
      </c>
    </row>
    <row r="1022" spans="1:17" ht="14.25">
      <c r="A1022" t="s">
        <v>41</v>
      </c>
      <c r="B1022" s="93">
        <v>40795</v>
      </c>
      <c r="C1022">
        <v>13</v>
      </c>
      <c r="D1022">
        <v>0.94632950000000005</v>
      </c>
      <c r="E1022">
        <v>0.94632950000000005</v>
      </c>
      <c r="F1022">
        <v>76.9191</v>
      </c>
      <c r="G1022">
        <v>4.4114899999999999E-2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4.2938210000000003</v>
      </c>
      <c r="N1022">
        <v>28146</v>
      </c>
      <c r="O1022">
        <v>6555</v>
      </c>
      <c r="P1022">
        <v>6203.19</v>
      </c>
      <c r="Q1022">
        <v>6203.19</v>
      </c>
    </row>
    <row r="1023" spans="1:17" ht="14.25">
      <c r="A1023" t="s">
        <v>41</v>
      </c>
      <c r="B1023" s="93">
        <v>40795</v>
      </c>
      <c r="C1023">
        <v>14</v>
      </c>
      <c r="D1023">
        <v>1.054162</v>
      </c>
      <c r="E1023">
        <v>1.054162</v>
      </c>
      <c r="F1023">
        <v>75.867099999999994</v>
      </c>
      <c r="G1023">
        <v>4.4237699999999998E-2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4.2938210000000003</v>
      </c>
      <c r="N1023">
        <v>28146</v>
      </c>
      <c r="O1023">
        <v>6555</v>
      </c>
      <c r="P1023">
        <v>6910.0320000000002</v>
      </c>
      <c r="Q1023">
        <v>6910.0320000000002</v>
      </c>
    </row>
    <row r="1024" spans="1:17" ht="14.25">
      <c r="A1024" t="s">
        <v>41</v>
      </c>
      <c r="B1024" s="93">
        <v>40795</v>
      </c>
      <c r="C1024">
        <v>15</v>
      </c>
      <c r="D1024">
        <v>1.3441160000000001</v>
      </c>
      <c r="E1024">
        <v>1.0200290000000001</v>
      </c>
      <c r="F1024">
        <v>76.485500000000002</v>
      </c>
      <c r="G1024">
        <v>4.5417199999999998E-2</v>
      </c>
      <c r="H1024">
        <v>0.26588289999999998</v>
      </c>
      <c r="I1024">
        <v>0.3002706</v>
      </c>
      <c r="J1024">
        <v>0.32408740000000003</v>
      </c>
      <c r="K1024">
        <v>0.3479042</v>
      </c>
      <c r="L1024">
        <v>0.38229190000000002</v>
      </c>
      <c r="M1024">
        <v>4.2938210000000003</v>
      </c>
      <c r="N1024">
        <v>28146</v>
      </c>
      <c r="O1024">
        <v>6555</v>
      </c>
      <c r="P1024">
        <v>8810.6830000000009</v>
      </c>
      <c r="Q1024">
        <v>6686.29</v>
      </c>
    </row>
    <row r="1025" spans="1:17" ht="14.25">
      <c r="A1025" t="s">
        <v>41</v>
      </c>
      <c r="B1025" s="93">
        <v>40795</v>
      </c>
      <c r="C1025">
        <v>16</v>
      </c>
      <c r="D1025">
        <v>1.2553879999999999</v>
      </c>
      <c r="E1025">
        <v>0.98742779999999997</v>
      </c>
      <c r="F1025">
        <v>74.8035</v>
      </c>
      <c r="G1025">
        <v>4.5126199999999998E-2</v>
      </c>
      <c r="H1025">
        <v>0.21012839999999999</v>
      </c>
      <c r="I1025">
        <v>0.2442957</v>
      </c>
      <c r="J1025">
        <v>0.26795989999999997</v>
      </c>
      <c r="K1025">
        <v>0.2916241</v>
      </c>
      <c r="L1025">
        <v>0.32579140000000001</v>
      </c>
      <c r="M1025">
        <v>4.2938210000000003</v>
      </c>
      <c r="N1025">
        <v>28146</v>
      </c>
      <c r="O1025">
        <v>6555</v>
      </c>
      <c r="P1025">
        <v>8229.0660000000007</v>
      </c>
      <c r="Q1025">
        <v>6472.5889999999999</v>
      </c>
    </row>
    <row r="1026" spans="1:17" ht="14.25">
      <c r="A1026" t="s">
        <v>41</v>
      </c>
      <c r="B1026" s="93">
        <v>40795</v>
      </c>
      <c r="C1026">
        <v>17</v>
      </c>
      <c r="D1026">
        <v>1.1686639999999999</v>
      </c>
      <c r="E1026">
        <v>0.95265900000000003</v>
      </c>
      <c r="F1026">
        <v>72.566500000000005</v>
      </c>
      <c r="G1026">
        <v>4.4838900000000001E-2</v>
      </c>
      <c r="H1026">
        <v>0.15854109999999999</v>
      </c>
      <c r="I1026">
        <v>0.192491</v>
      </c>
      <c r="J1026">
        <v>0.21600459999999999</v>
      </c>
      <c r="K1026">
        <v>0.23951810000000001</v>
      </c>
      <c r="L1026">
        <v>0.27346799999999999</v>
      </c>
      <c r="M1026">
        <v>4.2938210000000003</v>
      </c>
      <c r="N1026">
        <v>28146</v>
      </c>
      <c r="O1026">
        <v>6555</v>
      </c>
      <c r="P1026">
        <v>7660.5889999999999</v>
      </c>
      <c r="Q1026">
        <v>6244.68</v>
      </c>
    </row>
    <row r="1027" spans="1:17" ht="14.25">
      <c r="A1027" t="s">
        <v>41</v>
      </c>
      <c r="B1027" s="93">
        <v>40795</v>
      </c>
      <c r="C1027">
        <v>18</v>
      </c>
      <c r="D1027">
        <v>1.0842909999999999</v>
      </c>
      <c r="E1027">
        <v>1.011763</v>
      </c>
      <c r="F1027">
        <v>69.185000000000002</v>
      </c>
      <c r="G1027">
        <v>4.5006499999999998E-2</v>
      </c>
      <c r="H1027">
        <v>1.48501E-2</v>
      </c>
      <c r="I1027">
        <v>4.8926799999999999E-2</v>
      </c>
      <c r="J1027">
        <v>7.2528200000000001E-2</v>
      </c>
      <c r="K1027">
        <v>9.6129699999999998E-2</v>
      </c>
      <c r="L1027">
        <v>0.1302064</v>
      </c>
      <c r="M1027">
        <v>4.2938210000000003</v>
      </c>
      <c r="N1027">
        <v>28146</v>
      </c>
      <c r="O1027">
        <v>6555</v>
      </c>
      <c r="P1027">
        <v>7107.5290000000005</v>
      </c>
      <c r="Q1027">
        <v>6632.1059999999998</v>
      </c>
    </row>
    <row r="1028" spans="1:17" ht="14.25">
      <c r="A1028" t="s">
        <v>41</v>
      </c>
      <c r="B1028" s="93">
        <v>40795</v>
      </c>
      <c r="C1028">
        <v>19</v>
      </c>
      <c r="D1028">
        <v>1.081299</v>
      </c>
      <c r="E1028">
        <v>1.1272249999999999</v>
      </c>
      <c r="F1028">
        <v>64.502899999999997</v>
      </c>
      <c r="G1028">
        <v>4.3711100000000003E-2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4.2938210000000003</v>
      </c>
      <c r="N1028">
        <v>28146</v>
      </c>
      <c r="O1028">
        <v>6555</v>
      </c>
      <c r="P1028">
        <v>7087.9160000000002</v>
      </c>
      <c r="Q1028">
        <v>7388.9629999999997</v>
      </c>
    </row>
    <row r="1029" spans="1:17" ht="14.25">
      <c r="A1029" t="s">
        <v>41</v>
      </c>
      <c r="B1029" s="93">
        <v>40795</v>
      </c>
      <c r="C1029">
        <v>20</v>
      </c>
      <c r="D1029">
        <v>1.1691119999999999</v>
      </c>
      <c r="E1029">
        <v>1.1585259999999999</v>
      </c>
      <c r="F1029">
        <v>62.0867</v>
      </c>
      <c r="G1029">
        <v>4.3463599999999998E-2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4.2938210000000003</v>
      </c>
      <c r="N1029">
        <v>28146</v>
      </c>
      <c r="O1029">
        <v>6555</v>
      </c>
      <c r="P1029">
        <v>7663.5280000000002</v>
      </c>
      <c r="Q1029">
        <v>7594.1390000000001</v>
      </c>
    </row>
    <row r="1030" spans="1:17" ht="14.25">
      <c r="A1030" t="s">
        <v>41</v>
      </c>
      <c r="B1030" s="93">
        <v>40795</v>
      </c>
      <c r="C1030">
        <v>21</v>
      </c>
      <c r="D1030">
        <v>1.1113869999999999</v>
      </c>
      <c r="E1030">
        <v>1.1113869999999999</v>
      </c>
      <c r="F1030">
        <v>61.127200000000002</v>
      </c>
      <c r="G1030">
        <v>4.2669699999999998E-2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4.2938210000000003</v>
      </c>
      <c r="N1030">
        <v>28146</v>
      </c>
      <c r="O1030">
        <v>6555</v>
      </c>
      <c r="P1030">
        <v>7285.1440000000002</v>
      </c>
      <c r="Q1030">
        <v>7285.1440000000002</v>
      </c>
    </row>
    <row r="1031" spans="1:17" ht="14.25">
      <c r="A1031" t="s">
        <v>41</v>
      </c>
      <c r="B1031" s="93">
        <v>40795</v>
      </c>
      <c r="C1031">
        <v>22</v>
      </c>
      <c r="D1031">
        <v>1.0334099999999999</v>
      </c>
      <c r="E1031">
        <v>1.0334099999999999</v>
      </c>
      <c r="F1031">
        <v>60.843899999999998</v>
      </c>
      <c r="G1031">
        <v>4.2533799999999997E-2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4.2938210000000003</v>
      </c>
      <c r="N1031">
        <v>28146</v>
      </c>
      <c r="O1031">
        <v>6555</v>
      </c>
      <c r="P1031">
        <v>6774.0060000000003</v>
      </c>
      <c r="Q1031">
        <v>6774.0060000000003</v>
      </c>
    </row>
    <row r="1032" spans="1:17" ht="14.25">
      <c r="A1032" t="s">
        <v>41</v>
      </c>
      <c r="B1032" s="93">
        <v>40795</v>
      </c>
      <c r="C1032">
        <v>23</v>
      </c>
      <c r="D1032">
        <v>0.92560690000000001</v>
      </c>
      <c r="E1032">
        <v>0.92560690000000001</v>
      </c>
      <c r="F1032">
        <v>61.300600000000003</v>
      </c>
      <c r="G1032">
        <v>4.24813E-2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4.2938210000000003</v>
      </c>
      <c r="N1032">
        <v>28146</v>
      </c>
      <c r="O1032">
        <v>6555</v>
      </c>
      <c r="P1032">
        <v>6067.3540000000003</v>
      </c>
      <c r="Q1032">
        <v>6067.3540000000003</v>
      </c>
    </row>
    <row r="1033" spans="1:17" ht="14.25">
      <c r="A1033" t="s">
        <v>41</v>
      </c>
      <c r="B1033" s="93">
        <v>40795</v>
      </c>
      <c r="C1033">
        <v>24</v>
      </c>
      <c r="D1033">
        <v>0.81040460000000003</v>
      </c>
      <c r="E1033">
        <v>0.81040460000000003</v>
      </c>
      <c r="F1033">
        <v>61.265900000000002</v>
      </c>
      <c r="G1033">
        <v>4.2469399999999997E-2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4.2938210000000003</v>
      </c>
      <c r="N1033">
        <v>28146</v>
      </c>
      <c r="O1033">
        <v>6555</v>
      </c>
      <c r="P1033">
        <v>5312.2020000000002</v>
      </c>
      <c r="Q1033">
        <v>5312.2020000000002</v>
      </c>
    </row>
    <row r="1034" spans="1:17" ht="14.25">
      <c r="A1034" t="s">
        <v>41</v>
      </c>
      <c r="B1034" s="93">
        <v>40828</v>
      </c>
      <c r="C1034">
        <v>1</v>
      </c>
      <c r="D1034">
        <v>0.66749800000000004</v>
      </c>
      <c r="E1034">
        <v>0.66749800000000004</v>
      </c>
      <c r="F1034">
        <v>59.1021</v>
      </c>
      <c r="G1034">
        <v>4.1893800000000002E-2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4.2938210000000003</v>
      </c>
      <c r="N1034">
        <v>28146</v>
      </c>
      <c r="O1034">
        <v>6555</v>
      </c>
      <c r="P1034">
        <v>4375.45</v>
      </c>
      <c r="Q1034">
        <v>4375.45</v>
      </c>
    </row>
    <row r="1035" spans="1:17" ht="14.25">
      <c r="A1035" t="s">
        <v>41</v>
      </c>
      <c r="B1035" s="93">
        <v>40828</v>
      </c>
      <c r="C1035">
        <v>2</v>
      </c>
      <c r="D1035">
        <v>0.59020850000000002</v>
      </c>
      <c r="E1035">
        <v>0.59020850000000002</v>
      </c>
      <c r="F1035">
        <v>58.914000000000001</v>
      </c>
      <c r="G1035">
        <v>4.1892600000000002E-2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4.2938210000000003</v>
      </c>
      <c r="N1035">
        <v>28146</v>
      </c>
      <c r="O1035">
        <v>6555</v>
      </c>
      <c r="P1035">
        <v>3868.817</v>
      </c>
      <c r="Q1035">
        <v>3868.817</v>
      </c>
    </row>
    <row r="1036" spans="1:17" ht="14.25">
      <c r="A1036" t="s">
        <v>41</v>
      </c>
      <c r="B1036" s="93">
        <v>40828</v>
      </c>
      <c r="C1036">
        <v>3</v>
      </c>
      <c r="D1036">
        <v>0.55139400000000005</v>
      </c>
      <c r="E1036">
        <v>0.55139400000000005</v>
      </c>
      <c r="F1036">
        <v>59.059100000000001</v>
      </c>
      <c r="G1036">
        <v>4.1885600000000002E-2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4.2938210000000003</v>
      </c>
      <c r="N1036">
        <v>28146</v>
      </c>
      <c r="O1036">
        <v>6555</v>
      </c>
      <c r="P1036">
        <v>3614.3879999999999</v>
      </c>
      <c r="Q1036">
        <v>3614.3879999999999</v>
      </c>
    </row>
    <row r="1037" spans="1:17" ht="14.25">
      <c r="A1037" t="s">
        <v>41</v>
      </c>
      <c r="B1037" s="93">
        <v>40828</v>
      </c>
      <c r="C1037">
        <v>4</v>
      </c>
      <c r="D1037">
        <v>0.54891089999999998</v>
      </c>
      <c r="E1037">
        <v>0.54891089999999998</v>
      </c>
      <c r="F1037">
        <v>58.978499999999997</v>
      </c>
      <c r="G1037">
        <v>4.1883799999999999E-2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4.2938210000000003</v>
      </c>
      <c r="N1037">
        <v>28146</v>
      </c>
      <c r="O1037">
        <v>6555</v>
      </c>
      <c r="P1037">
        <v>3598.1109999999999</v>
      </c>
      <c r="Q1037">
        <v>3598.1109999999999</v>
      </c>
    </row>
    <row r="1038" spans="1:17" ht="14.25">
      <c r="A1038" t="s">
        <v>41</v>
      </c>
      <c r="B1038" s="93">
        <v>40828</v>
      </c>
      <c r="C1038">
        <v>5</v>
      </c>
      <c r="D1038">
        <v>0.55918279999999998</v>
      </c>
      <c r="E1038">
        <v>0.55918279999999998</v>
      </c>
      <c r="F1038">
        <v>58.940899999999999</v>
      </c>
      <c r="G1038">
        <v>4.1884999999999999E-2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4.2938210000000003</v>
      </c>
      <c r="N1038">
        <v>28146</v>
      </c>
      <c r="O1038">
        <v>6555</v>
      </c>
      <c r="P1038">
        <v>3665.444</v>
      </c>
      <c r="Q1038">
        <v>3665.444</v>
      </c>
    </row>
    <row r="1039" spans="1:17" ht="14.25">
      <c r="A1039" t="s">
        <v>41</v>
      </c>
      <c r="B1039" s="93">
        <v>40828</v>
      </c>
      <c r="C1039">
        <v>6</v>
      </c>
      <c r="D1039">
        <v>0.60415799999999997</v>
      </c>
      <c r="E1039">
        <v>0.60415799999999997</v>
      </c>
      <c r="F1039">
        <v>57.414000000000001</v>
      </c>
      <c r="G1039">
        <v>4.1884999999999999E-2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4.2938210000000003</v>
      </c>
      <c r="N1039">
        <v>28146</v>
      </c>
      <c r="O1039">
        <v>6555</v>
      </c>
      <c r="P1039">
        <v>3960.2559999999999</v>
      </c>
      <c r="Q1039">
        <v>3960.2559999999999</v>
      </c>
    </row>
    <row r="1040" spans="1:17" ht="14.25">
      <c r="A1040" t="s">
        <v>41</v>
      </c>
      <c r="B1040" s="93">
        <v>40828</v>
      </c>
      <c r="C1040">
        <v>7</v>
      </c>
      <c r="D1040">
        <v>0.69141719999999995</v>
      </c>
      <c r="E1040">
        <v>0.69141719999999995</v>
      </c>
      <c r="F1040">
        <v>60.628999999999998</v>
      </c>
      <c r="G1040">
        <v>4.1884999999999999E-2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4.2938210000000003</v>
      </c>
      <c r="N1040">
        <v>28146</v>
      </c>
      <c r="O1040">
        <v>6555</v>
      </c>
      <c r="P1040">
        <v>4532.24</v>
      </c>
      <c r="Q1040">
        <v>4532.24</v>
      </c>
    </row>
    <row r="1041" spans="1:17" ht="14.25">
      <c r="A1041" t="s">
        <v>41</v>
      </c>
      <c r="B1041" s="93">
        <v>40828</v>
      </c>
      <c r="C1041">
        <v>8</v>
      </c>
      <c r="D1041">
        <v>0.74470519999999996</v>
      </c>
      <c r="E1041">
        <v>0.74470519999999996</v>
      </c>
      <c r="F1041">
        <v>65.983900000000006</v>
      </c>
      <c r="G1041">
        <v>4.1885600000000002E-2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4.2938210000000003</v>
      </c>
      <c r="N1041">
        <v>28146</v>
      </c>
      <c r="O1041">
        <v>6555</v>
      </c>
      <c r="P1041">
        <v>4881.5429999999997</v>
      </c>
      <c r="Q1041">
        <v>4881.5429999999997</v>
      </c>
    </row>
    <row r="1042" spans="1:17" ht="14.25">
      <c r="A1042" t="s">
        <v>41</v>
      </c>
      <c r="B1042" s="93">
        <v>40828</v>
      </c>
      <c r="C1042">
        <v>9</v>
      </c>
      <c r="D1042">
        <v>0.77472220000000003</v>
      </c>
      <c r="E1042">
        <v>0.77472220000000003</v>
      </c>
      <c r="F1042">
        <v>76.279600000000002</v>
      </c>
      <c r="G1042">
        <v>4.1913699999999998E-2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4.2938210000000003</v>
      </c>
      <c r="N1042">
        <v>28146</v>
      </c>
      <c r="O1042">
        <v>6555</v>
      </c>
      <c r="P1042">
        <v>5078.3040000000001</v>
      </c>
      <c r="Q1042">
        <v>5078.3040000000001</v>
      </c>
    </row>
    <row r="1043" spans="1:17" ht="14.25">
      <c r="A1043" t="s">
        <v>41</v>
      </c>
      <c r="B1043" s="93">
        <v>40828</v>
      </c>
      <c r="C1043">
        <v>10</v>
      </c>
      <c r="D1043">
        <v>0.71437689999999998</v>
      </c>
      <c r="E1043">
        <v>0.71437689999999998</v>
      </c>
      <c r="F1043">
        <v>84.709699999999998</v>
      </c>
      <c r="G1043">
        <v>4.8598000000000002E-2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4.2938210000000003</v>
      </c>
      <c r="N1043">
        <v>28146</v>
      </c>
      <c r="O1043">
        <v>6555</v>
      </c>
      <c r="P1043">
        <v>4682.741</v>
      </c>
      <c r="Q1043">
        <v>4682.741</v>
      </c>
    </row>
    <row r="1044" spans="1:17" ht="14.25">
      <c r="A1044" t="s">
        <v>41</v>
      </c>
      <c r="B1044" s="93">
        <v>40828</v>
      </c>
      <c r="C1044">
        <v>11</v>
      </c>
      <c r="D1044">
        <v>0.75396110000000005</v>
      </c>
      <c r="E1044">
        <v>0.75396110000000005</v>
      </c>
      <c r="F1044">
        <v>89.091399999999993</v>
      </c>
      <c r="G1044">
        <v>4.8645000000000001E-2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4.2938210000000003</v>
      </c>
      <c r="N1044">
        <v>28146</v>
      </c>
      <c r="O1044">
        <v>6555</v>
      </c>
      <c r="P1044">
        <v>4942.2150000000001</v>
      </c>
      <c r="Q1044">
        <v>4942.2150000000001</v>
      </c>
    </row>
    <row r="1045" spans="1:17" ht="14.25">
      <c r="A1045" t="s">
        <v>41</v>
      </c>
      <c r="B1045" s="93">
        <v>40828</v>
      </c>
      <c r="C1045">
        <v>12</v>
      </c>
      <c r="D1045">
        <v>0.91961289999999996</v>
      </c>
      <c r="E1045">
        <v>0.91961289999999996</v>
      </c>
      <c r="F1045">
        <v>93.177400000000006</v>
      </c>
      <c r="G1045">
        <v>4.5039200000000001E-2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4.2938210000000003</v>
      </c>
      <c r="N1045">
        <v>28146</v>
      </c>
      <c r="O1045">
        <v>6555</v>
      </c>
      <c r="P1045">
        <v>6028.0630000000001</v>
      </c>
      <c r="Q1045">
        <v>6028.0630000000001</v>
      </c>
    </row>
    <row r="1046" spans="1:17" ht="14.25">
      <c r="A1046" t="s">
        <v>41</v>
      </c>
      <c r="B1046" s="93">
        <v>40828</v>
      </c>
      <c r="C1046">
        <v>13</v>
      </c>
      <c r="D1046">
        <v>1.0144820000000001</v>
      </c>
      <c r="E1046">
        <v>1.0144820000000001</v>
      </c>
      <c r="F1046">
        <v>92.591399999999993</v>
      </c>
      <c r="G1046">
        <v>4.4510899999999999E-2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4.2938210000000003</v>
      </c>
      <c r="N1046">
        <v>28146</v>
      </c>
      <c r="O1046">
        <v>6555</v>
      </c>
      <c r="P1046">
        <v>6649.9290000000001</v>
      </c>
      <c r="Q1046">
        <v>6649.9290000000001</v>
      </c>
    </row>
    <row r="1047" spans="1:17" ht="14.25">
      <c r="A1047" t="s">
        <v>41</v>
      </c>
      <c r="B1047" s="93">
        <v>40828</v>
      </c>
      <c r="C1047">
        <v>14</v>
      </c>
      <c r="D1047">
        <v>1.202367</v>
      </c>
      <c r="E1047">
        <v>0.9263825</v>
      </c>
      <c r="F1047">
        <v>93.575299999999999</v>
      </c>
      <c r="G1047">
        <v>4.5751800000000002E-2</v>
      </c>
      <c r="H1047">
        <v>0.2173514</v>
      </c>
      <c r="I1047">
        <v>0.25199240000000001</v>
      </c>
      <c r="J1047">
        <v>0.27598470000000003</v>
      </c>
      <c r="K1047">
        <v>0.29997699999999999</v>
      </c>
      <c r="L1047">
        <v>0.33461800000000003</v>
      </c>
      <c r="M1047">
        <v>4.2938210000000003</v>
      </c>
      <c r="N1047">
        <v>28146</v>
      </c>
      <c r="O1047">
        <v>6555</v>
      </c>
      <c r="P1047">
        <v>7881.5169999999998</v>
      </c>
      <c r="Q1047">
        <v>6072.4380000000001</v>
      </c>
    </row>
    <row r="1048" spans="1:17" ht="14.25">
      <c r="A1048" t="s">
        <v>41</v>
      </c>
      <c r="B1048" s="93">
        <v>40828</v>
      </c>
      <c r="C1048">
        <v>15</v>
      </c>
      <c r="D1048">
        <v>1.3719950000000001</v>
      </c>
      <c r="E1048">
        <v>0.90125390000000005</v>
      </c>
      <c r="F1048">
        <v>95.344099999999997</v>
      </c>
      <c r="G1048">
        <v>4.6058300000000003E-2</v>
      </c>
      <c r="H1048">
        <v>0.4117151</v>
      </c>
      <c r="I1048">
        <v>0.44658819999999999</v>
      </c>
      <c r="J1048">
        <v>0.47074120000000003</v>
      </c>
      <c r="K1048">
        <v>0.49489420000000001</v>
      </c>
      <c r="L1048">
        <v>0.52976730000000005</v>
      </c>
      <c r="M1048">
        <v>4.2938210000000003</v>
      </c>
      <c r="N1048">
        <v>28146</v>
      </c>
      <c r="O1048">
        <v>6555</v>
      </c>
      <c r="P1048">
        <v>8993.4279999999999</v>
      </c>
      <c r="Q1048">
        <v>5907.7190000000001</v>
      </c>
    </row>
    <row r="1049" spans="1:17" ht="14.25">
      <c r="A1049" t="s">
        <v>41</v>
      </c>
      <c r="B1049" s="93">
        <v>40828</v>
      </c>
      <c r="C1049">
        <v>16</v>
      </c>
      <c r="D1049">
        <v>1.47482</v>
      </c>
      <c r="E1049">
        <v>0.87381640000000005</v>
      </c>
      <c r="F1049">
        <v>94.741900000000001</v>
      </c>
      <c r="G1049">
        <v>4.9381399999999999E-2</v>
      </c>
      <c r="H1049">
        <v>0.53771930000000001</v>
      </c>
      <c r="I1049">
        <v>0.57510850000000002</v>
      </c>
      <c r="J1049">
        <v>0.60100410000000004</v>
      </c>
      <c r="K1049">
        <v>0.62689980000000001</v>
      </c>
      <c r="L1049">
        <v>0.66428889999999996</v>
      </c>
      <c r="M1049">
        <v>4.2938210000000003</v>
      </c>
      <c r="N1049">
        <v>28146</v>
      </c>
      <c r="O1049">
        <v>6555</v>
      </c>
      <c r="P1049">
        <v>9667.4490000000005</v>
      </c>
      <c r="Q1049">
        <v>5727.8670000000002</v>
      </c>
    </row>
    <row r="1050" spans="1:17" ht="14.25">
      <c r="A1050" t="s">
        <v>41</v>
      </c>
      <c r="B1050" s="93">
        <v>40828</v>
      </c>
      <c r="C1050">
        <v>17</v>
      </c>
      <c r="D1050">
        <v>1.6040620000000001</v>
      </c>
      <c r="E1050">
        <v>0.94239989999999996</v>
      </c>
      <c r="F1050">
        <v>91.150499999999994</v>
      </c>
      <c r="G1050">
        <v>5.0154700000000003E-2</v>
      </c>
      <c r="H1050">
        <v>0.5973868</v>
      </c>
      <c r="I1050">
        <v>0.63536139999999997</v>
      </c>
      <c r="J1050">
        <v>0.66166259999999999</v>
      </c>
      <c r="K1050">
        <v>0.68796369999999996</v>
      </c>
      <c r="L1050">
        <v>0.72593839999999998</v>
      </c>
      <c r="M1050">
        <v>4.2938210000000003</v>
      </c>
      <c r="N1050">
        <v>28146</v>
      </c>
      <c r="O1050">
        <v>6555</v>
      </c>
      <c r="P1050">
        <v>10514.63</v>
      </c>
      <c r="Q1050">
        <v>6177.4309999999996</v>
      </c>
    </row>
    <row r="1051" spans="1:17" ht="14.25">
      <c r="A1051" t="s">
        <v>41</v>
      </c>
      <c r="B1051" s="93">
        <v>40828</v>
      </c>
      <c r="C1051">
        <v>18</v>
      </c>
      <c r="D1051">
        <v>1.3944730000000001</v>
      </c>
      <c r="E1051">
        <v>1.3944730000000001</v>
      </c>
      <c r="F1051">
        <v>87.795699999999997</v>
      </c>
      <c r="G1051">
        <v>5.0971599999999999E-2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4.2938210000000003</v>
      </c>
      <c r="N1051">
        <v>28146</v>
      </c>
      <c r="O1051">
        <v>6555</v>
      </c>
      <c r="P1051">
        <v>9140.7710000000006</v>
      </c>
      <c r="Q1051">
        <v>9140.7710000000006</v>
      </c>
    </row>
    <row r="1052" spans="1:17" ht="14.25">
      <c r="A1052" t="s">
        <v>41</v>
      </c>
      <c r="B1052" s="93">
        <v>40828</v>
      </c>
      <c r="C1052">
        <v>19</v>
      </c>
      <c r="D1052">
        <v>1.689127</v>
      </c>
      <c r="E1052">
        <v>1.689127</v>
      </c>
      <c r="F1052">
        <v>80.516099999999994</v>
      </c>
      <c r="G1052">
        <v>5.1695100000000001E-2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4.2938210000000003</v>
      </c>
      <c r="N1052">
        <v>28146</v>
      </c>
      <c r="O1052">
        <v>6555</v>
      </c>
      <c r="P1052">
        <v>11072.23</v>
      </c>
      <c r="Q1052">
        <v>11072.23</v>
      </c>
    </row>
    <row r="1053" spans="1:17" ht="14.25">
      <c r="A1053" t="s">
        <v>41</v>
      </c>
      <c r="B1053" s="93">
        <v>40828</v>
      </c>
      <c r="C1053">
        <v>20</v>
      </c>
      <c r="D1053">
        <v>1.685797</v>
      </c>
      <c r="E1053">
        <v>1.685797</v>
      </c>
      <c r="F1053">
        <v>76.881699999999995</v>
      </c>
      <c r="G1053">
        <v>4.7909199999999999E-2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4.2938210000000003</v>
      </c>
      <c r="N1053">
        <v>28146</v>
      </c>
      <c r="O1053">
        <v>6555</v>
      </c>
      <c r="P1053">
        <v>11050.4</v>
      </c>
      <c r="Q1053">
        <v>11050.4</v>
      </c>
    </row>
    <row r="1054" spans="1:17" ht="14.25">
      <c r="A1054" t="s">
        <v>41</v>
      </c>
      <c r="B1054" s="93">
        <v>40828</v>
      </c>
      <c r="C1054">
        <v>21</v>
      </c>
      <c r="D1054">
        <v>1.5473980000000001</v>
      </c>
      <c r="E1054">
        <v>1.5473980000000001</v>
      </c>
      <c r="F1054">
        <v>70.354799999999997</v>
      </c>
      <c r="G1054">
        <v>4.9535999999999997E-2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4.2938210000000003</v>
      </c>
      <c r="N1054">
        <v>28146</v>
      </c>
      <c r="O1054">
        <v>6555</v>
      </c>
      <c r="P1054">
        <v>10143.200000000001</v>
      </c>
      <c r="Q1054">
        <v>10143.200000000001</v>
      </c>
    </row>
    <row r="1055" spans="1:17" ht="14.25">
      <c r="A1055" t="s">
        <v>41</v>
      </c>
      <c r="B1055" s="93">
        <v>40828</v>
      </c>
      <c r="C1055">
        <v>22</v>
      </c>
      <c r="D1055">
        <v>1.4903709999999999</v>
      </c>
      <c r="E1055">
        <v>1.4903709999999999</v>
      </c>
      <c r="F1055">
        <v>70.258099999999999</v>
      </c>
      <c r="G1055">
        <v>5.8071400000000002E-2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4.2938210000000003</v>
      </c>
      <c r="N1055">
        <v>28146</v>
      </c>
      <c r="O1055">
        <v>6555</v>
      </c>
      <c r="P1055">
        <v>9769.3790000000008</v>
      </c>
      <c r="Q1055">
        <v>9769.3790000000008</v>
      </c>
    </row>
    <row r="1056" spans="1:17" ht="14.25">
      <c r="A1056" t="s">
        <v>41</v>
      </c>
      <c r="B1056" s="93">
        <v>40828</v>
      </c>
      <c r="C1056">
        <v>23</v>
      </c>
      <c r="D1056">
        <v>1.165319</v>
      </c>
      <c r="E1056">
        <v>1.165319</v>
      </c>
      <c r="F1056">
        <v>67.860200000000006</v>
      </c>
      <c r="G1056">
        <v>5.6254899999999997E-2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4.2938210000000003</v>
      </c>
      <c r="N1056">
        <v>28146</v>
      </c>
      <c r="O1056">
        <v>6555</v>
      </c>
      <c r="P1056">
        <v>7638.6689999999999</v>
      </c>
      <c r="Q1056">
        <v>7638.6689999999999</v>
      </c>
    </row>
    <row r="1057" spans="1:17" ht="14.25">
      <c r="A1057" t="s">
        <v>41</v>
      </c>
      <c r="B1057" s="93">
        <v>40828</v>
      </c>
      <c r="C1057">
        <v>24</v>
      </c>
      <c r="D1057">
        <v>1.083658</v>
      </c>
      <c r="E1057">
        <v>1.083658</v>
      </c>
      <c r="F1057">
        <v>66.564499999999995</v>
      </c>
      <c r="G1057">
        <v>4.4279499999999999E-2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4.2938210000000003</v>
      </c>
      <c r="N1057">
        <v>28146</v>
      </c>
      <c r="O1057">
        <v>6555</v>
      </c>
      <c r="P1057">
        <v>7103.3810000000003</v>
      </c>
      <c r="Q1057">
        <v>7103.3810000000003</v>
      </c>
    </row>
    <row r="1058" spans="1:17" ht="14.25">
      <c r="A1058" t="s">
        <v>41</v>
      </c>
      <c r="B1058" s="93">
        <v>40829</v>
      </c>
      <c r="C1058">
        <v>1</v>
      </c>
      <c r="D1058">
        <v>0.87962580000000001</v>
      </c>
      <c r="E1058">
        <v>0.87962580000000001</v>
      </c>
      <c r="F1058">
        <v>65.188199999999995</v>
      </c>
      <c r="G1058">
        <v>4.4281800000000003E-2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4.2938210000000003</v>
      </c>
      <c r="N1058">
        <v>28146</v>
      </c>
      <c r="O1058">
        <v>6555</v>
      </c>
      <c r="P1058">
        <v>5765.9470000000001</v>
      </c>
      <c r="Q1058">
        <v>5765.9470000000001</v>
      </c>
    </row>
    <row r="1059" spans="1:17" ht="14.25">
      <c r="A1059" t="s">
        <v>41</v>
      </c>
      <c r="B1059" s="93">
        <v>40829</v>
      </c>
      <c r="C1059">
        <v>2</v>
      </c>
      <c r="D1059">
        <v>0.77509620000000001</v>
      </c>
      <c r="E1059">
        <v>0.77509620000000001</v>
      </c>
      <c r="F1059">
        <v>66.758099999999999</v>
      </c>
      <c r="G1059">
        <v>4.41953E-2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4.2938210000000003</v>
      </c>
      <c r="N1059">
        <v>28146</v>
      </c>
      <c r="O1059">
        <v>6555</v>
      </c>
      <c r="P1059">
        <v>5080.7560000000003</v>
      </c>
      <c r="Q1059">
        <v>5080.7560000000003</v>
      </c>
    </row>
    <row r="1060" spans="1:17" ht="14.25">
      <c r="A1060" t="s">
        <v>41</v>
      </c>
      <c r="B1060" s="93">
        <v>40829</v>
      </c>
      <c r="C1060">
        <v>3</v>
      </c>
      <c r="D1060">
        <v>0.71461419999999998</v>
      </c>
      <c r="E1060">
        <v>0.71461419999999998</v>
      </c>
      <c r="F1060">
        <v>65.9893</v>
      </c>
      <c r="G1060">
        <v>4.3677899999999999E-2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4.2938210000000003</v>
      </c>
      <c r="N1060">
        <v>28146</v>
      </c>
      <c r="O1060">
        <v>6555</v>
      </c>
      <c r="P1060">
        <v>4684.2960000000003</v>
      </c>
      <c r="Q1060">
        <v>4684.2960000000003</v>
      </c>
    </row>
    <row r="1061" spans="1:17" ht="14.25">
      <c r="A1061" t="s">
        <v>41</v>
      </c>
      <c r="B1061" s="93">
        <v>40829</v>
      </c>
      <c r="C1061">
        <v>4</v>
      </c>
      <c r="D1061">
        <v>0.68926220000000005</v>
      </c>
      <c r="E1061">
        <v>0.68926220000000005</v>
      </c>
      <c r="F1061">
        <v>65.446200000000005</v>
      </c>
      <c r="G1061">
        <v>4.3591100000000001E-2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4.2938210000000003</v>
      </c>
      <c r="N1061">
        <v>28146</v>
      </c>
      <c r="O1061">
        <v>6555</v>
      </c>
      <c r="P1061">
        <v>4518.1139999999996</v>
      </c>
      <c r="Q1061">
        <v>4518.1139999999996</v>
      </c>
    </row>
    <row r="1062" spans="1:17" ht="14.25">
      <c r="A1062" t="s">
        <v>41</v>
      </c>
      <c r="B1062" s="93">
        <v>40829</v>
      </c>
      <c r="C1062">
        <v>5</v>
      </c>
      <c r="D1062">
        <v>0.68786659999999999</v>
      </c>
      <c r="E1062">
        <v>0.68786659999999999</v>
      </c>
      <c r="F1062">
        <v>62.521500000000003</v>
      </c>
      <c r="G1062">
        <v>4.3609200000000001E-2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4.2938210000000003</v>
      </c>
      <c r="N1062">
        <v>28146</v>
      </c>
      <c r="O1062">
        <v>6555</v>
      </c>
      <c r="P1062">
        <v>4508.9660000000003</v>
      </c>
      <c r="Q1062">
        <v>4508.9660000000003</v>
      </c>
    </row>
    <row r="1063" spans="1:17" ht="14.25">
      <c r="A1063" t="s">
        <v>41</v>
      </c>
      <c r="B1063" s="93">
        <v>40829</v>
      </c>
      <c r="C1063">
        <v>6</v>
      </c>
      <c r="D1063">
        <v>0.7064629</v>
      </c>
      <c r="E1063">
        <v>0.7064629</v>
      </c>
      <c r="F1063">
        <v>62.763399999999997</v>
      </c>
      <c r="G1063">
        <v>4.3601899999999999E-2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4.2938210000000003</v>
      </c>
      <c r="N1063">
        <v>28146</v>
      </c>
      <c r="O1063">
        <v>6555</v>
      </c>
      <c r="P1063">
        <v>4630.8649999999998</v>
      </c>
      <c r="Q1063">
        <v>4630.8649999999998</v>
      </c>
    </row>
    <row r="1064" spans="1:17" ht="14.25">
      <c r="A1064" t="s">
        <v>41</v>
      </c>
      <c r="B1064" s="93">
        <v>40829</v>
      </c>
      <c r="C1064">
        <v>7</v>
      </c>
      <c r="D1064">
        <v>0.7787946</v>
      </c>
      <c r="E1064">
        <v>0.7787946</v>
      </c>
      <c r="F1064">
        <v>63.371000000000002</v>
      </c>
      <c r="G1064">
        <v>4.3607300000000002E-2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4.2938210000000003</v>
      </c>
      <c r="N1064">
        <v>28146</v>
      </c>
      <c r="O1064">
        <v>6555</v>
      </c>
      <c r="P1064">
        <v>5104.9989999999998</v>
      </c>
      <c r="Q1064">
        <v>5104.9989999999998</v>
      </c>
    </row>
    <row r="1065" spans="1:17" ht="14.25">
      <c r="A1065" t="s">
        <v>41</v>
      </c>
      <c r="B1065" s="93">
        <v>40829</v>
      </c>
      <c r="C1065">
        <v>8</v>
      </c>
      <c r="D1065">
        <v>0.81497489999999995</v>
      </c>
      <c r="E1065">
        <v>0.81497489999999995</v>
      </c>
      <c r="F1065">
        <v>71.430099999999996</v>
      </c>
      <c r="G1065">
        <v>4.3632999999999998E-2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4.2938210000000003</v>
      </c>
      <c r="N1065">
        <v>28146</v>
      </c>
      <c r="O1065">
        <v>6555</v>
      </c>
      <c r="P1065">
        <v>5342.1610000000001</v>
      </c>
      <c r="Q1065">
        <v>5342.1610000000001</v>
      </c>
    </row>
    <row r="1066" spans="1:17" ht="14.25">
      <c r="A1066" t="s">
        <v>41</v>
      </c>
      <c r="B1066" s="93">
        <v>40829</v>
      </c>
      <c r="C1066">
        <v>9</v>
      </c>
      <c r="D1066">
        <v>0.79206829999999995</v>
      </c>
      <c r="E1066">
        <v>0.79206829999999995</v>
      </c>
      <c r="F1066">
        <v>81.5</v>
      </c>
      <c r="G1066">
        <v>4.9652300000000003E-2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4.2938210000000003</v>
      </c>
      <c r="N1066">
        <v>28146</v>
      </c>
      <c r="O1066">
        <v>6555</v>
      </c>
      <c r="P1066">
        <v>5192.0079999999998</v>
      </c>
      <c r="Q1066">
        <v>5192.0079999999998</v>
      </c>
    </row>
    <row r="1067" spans="1:17" ht="14.25">
      <c r="A1067" t="s">
        <v>41</v>
      </c>
      <c r="B1067" s="93">
        <v>40829</v>
      </c>
      <c r="C1067">
        <v>10</v>
      </c>
      <c r="D1067">
        <v>0.85500810000000005</v>
      </c>
      <c r="E1067">
        <v>0.85500810000000005</v>
      </c>
      <c r="F1067">
        <v>89.693600000000004</v>
      </c>
      <c r="G1067">
        <v>5.3778100000000002E-2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4.2938210000000003</v>
      </c>
      <c r="N1067">
        <v>28146</v>
      </c>
      <c r="O1067">
        <v>6555</v>
      </c>
      <c r="P1067">
        <v>5604.5780000000004</v>
      </c>
      <c r="Q1067">
        <v>5604.5780000000004</v>
      </c>
    </row>
    <row r="1068" spans="1:17" ht="14.25">
      <c r="A1068" t="s">
        <v>41</v>
      </c>
      <c r="B1068" s="93">
        <v>40829</v>
      </c>
      <c r="C1068">
        <v>11</v>
      </c>
      <c r="D1068">
        <v>0.94939879999999999</v>
      </c>
      <c r="E1068">
        <v>0.94939879999999999</v>
      </c>
      <c r="F1068">
        <v>93.0107</v>
      </c>
      <c r="G1068">
        <v>4.8969199999999997E-2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4.2938210000000003</v>
      </c>
      <c r="N1068">
        <v>28146</v>
      </c>
      <c r="O1068">
        <v>6555</v>
      </c>
      <c r="P1068">
        <v>6223.3090000000002</v>
      </c>
      <c r="Q1068">
        <v>6223.3090000000002</v>
      </c>
    </row>
    <row r="1069" spans="1:17" ht="14.25">
      <c r="A1069" t="s">
        <v>41</v>
      </c>
      <c r="B1069" s="93">
        <v>40829</v>
      </c>
      <c r="C1069">
        <v>12</v>
      </c>
      <c r="D1069">
        <v>1.2041200000000001</v>
      </c>
      <c r="E1069">
        <v>1.2041200000000001</v>
      </c>
      <c r="F1069">
        <v>95.698899999999995</v>
      </c>
      <c r="G1069">
        <v>4.7090199999999999E-2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4.2938210000000003</v>
      </c>
      <c r="N1069">
        <v>28146</v>
      </c>
      <c r="O1069">
        <v>6555</v>
      </c>
      <c r="P1069">
        <v>7893.0060000000003</v>
      </c>
      <c r="Q1069">
        <v>7893.0060000000003</v>
      </c>
    </row>
    <row r="1070" spans="1:17" ht="14.25">
      <c r="A1070" t="s">
        <v>41</v>
      </c>
      <c r="B1070" s="93">
        <v>40829</v>
      </c>
      <c r="C1070">
        <v>13</v>
      </c>
      <c r="D1070">
        <v>1.4256880000000001</v>
      </c>
      <c r="E1070">
        <v>1.4256880000000001</v>
      </c>
      <c r="F1070">
        <v>92.833299999999994</v>
      </c>
      <c r="G1070">
        <v>4.6584E-2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4.2938210000000003</v>
      </c>
      <c r="N1070">
        <v>28146</v>
      </c>
      <c r="O1070">
        <v>6555</v>
      </c>
      <c r="P1070">
        <v>9345.3860000000004</v>
      </c>
      <c r="Q1070">
        <v>9345.3860000000004</v>
      </c>
    </row>
    <row r="1071" spans="1:17" ht="14.25">
      <c r="A1071" t="s">
        <v>41</v>
      </c>
      <c r="B1071" s="93">
        <v>40829</v>
      </c>
      <c r="C1071">
        <v>14</v>
      </c>
      <c r="D1071">
        <v>1.6794519999999999</v>
      </c>
      <c r="E1071">
        <v>1.1631229999999999</v>
      </c>
      <c r="F1071">
        <v>92.473100000000002</v>
      </c>
      <c r="G1071">
        <v>5.0456000000000001E-2</v>
      </c>
      <c r="H1071">
        <v>0.45166719999999999</v>
      </c>
      <c r="I1071">
        <v>0.48987000000000003</v>
      </c>
      <c r="J1071">
        <v>0.51632920000000004</v>
      </c>
      <c r="K1071">
        <v>0.5427883</v>
      </c>
      <c r="L1071">
        <v>0.58099109999999998</v>
      </c>
      <c r="M1071">
        <v>4.2938210000000003</v>
      </c>
      <c r="N1071">
        <v>28146</v>
      </c>
      <c r="O1071">
        <v>6555</v>
      </c>
      <c r="P1071">
        <v>11008.81</v>
      </c>
      <c r="Q1071">
        <v>7624.2719999999999</v>
      </c>
    </row>
    <row r="1072" spans="1:17" ht="14.25">
      <c r="A1072" t="s">
        <v>41</v>
      </c>
      <c r="B1072" s="93">
        <v>40829</v>
      </c>
      <c r="C1072">
        <v>15</v>
      </c>
      <c r="D1072">
        <v>1.8503069999999999</v>
      </c>
      <c r="E1072">
        <v>1.0861499999999999</v>
      </c>
      <c r="F1072">
        <v>91.231200000000001</v>
      </c>
      <c r="G1072">
        <v>5.0164300000000002E-2</v>
      </c>
      <c r="H1072">
        <v>0.69986910000000002</v>
      </c>
      <c r="I1072">
        <v>0.73785100000000003</v>
      </c>
      <c r="J1072">
        <v>0.76415719999999998</v>
      </c>
      <c r="K1072">
        <v>0.79046329999999998</v>
      </c>
      <c r="L1072">
        <v>0.82844530000000005</v>
      </c>
      <c r="M1072">
        <v>4.2938210000000003</v>
      </c>
      <c r="N1072">
        <v>28146</v>
      </c>
      <c r="O1072">
        <v>6555</v>
      </c>
      <c r="P1072">
        <v>12128.77</v>
      </c>
      <c r="Q1072">
        <v>7119.7150000000001</v>
      </c>
    </row>
    <row r="1073" spans="1:17" ht="14.25">
      <c r="A1073" t="s">
        <v>41</v>
      </c>
      <c r="B1073" s="93">
        <v>40829</v>
      </c>
      <c r="C1073">
        <v>16</v>
      </c>
      <c r="D1073">
        <v>1.8555630000000001</v>
      </c>
      <c r="E1073">
        <v>0.99229829999999997</v>
      </c>
      <c r="F1073">
        <v>89.424700000000001</v>
      </c>
      <c r="G1073">
        <v>5.4292699999999999E-2</v>
      </c>
      <c r="H1073">
        <v>0.79368620000000001</v>
      </c>
      <c r="I1073">
        <v>0.83479400000000004</v>
      </c>
      <c r="J1073">
        <v>0.86326510000000001</v>
      </c>
      <c r="K1073">
        <v>0.89173619999999998</v>
      </c>
      <c r="L1073">
        <v>0.93284400000000001</v>
      </c>
      <c r="M1073">
        <v>4.2938210000000003</v>
      </c>
      <c r="N1073">
        <v>28146</v>
      </c>
      <c r="O1073">
        <v>6555</v>
      </c>
      <c r="P1073">
        <v>12163.22</v>
      </c>
      <c r="Q1073">
        <v>6504.5159999999996</v>
      </c>
    </row>
    <row r="1074" spans="1:17" ht="14.25">
      <c r="A1074" t="s">
        <v>41</v>
      </c>
      <c r="B1074" s="93">
        <v>40829</v>
      </c>
      <c r="C1074">
        <v>17</v>
      </c>
      <c r="D1074">
        <v>1.8825670000000001</v>
      </c>
      <c r="E1074">
        <v>1.0695859999999999</v>
      </c>
      <c r="F1074">
        <v>85.193600000000004</v>
      </c>
      <c r="G1074">
        <v>5.3365500000000003E-2</v>
      </c>
      <c r="H1074">
        <v>0.7445908</v>
      </c>
      <c r="I1074">
        <v>0.78499649999999999</v>
      </c>
      <c r="J1074">
        <v>0.81298139999999997</v>
      </c>
      <c r="K1074">
        <v>0.8409662</v>
      </c>
      <c r="L1074">
        <v>0.88137189999999999</v>
      </c>
      <c r="M1074">
        <v>4.2938210000000003</v>
      </c>
      <c r="N1074">
        <v>28146</v>
      </c>
      <c r="O1074">
        <v>6555</v>
      </c>
      <c r="P1074">
        <v>12340.23</v>
      </c>
      <c r="Q1074">
        <v>7011.1350000000002</v>
      </c>
    </row>
    <row r="1075" spans="1:17" ht="14.25">
      <c r="A1075" t="s">
        <v>41</v>
      </c>
      <c r="B1075" s="93">
        <v>40829</v>
      </c>
      <c r="C1075">
        <v>18</v>
      </c>
      <c r="D1075">
        <v>1.518499</v>
      </c>
      <c r="E1075">
        <v>1.518499</v>
      </c>
      <c r="F1075">
        <v>79.569900000000004</v>
      </c>
      <c r="G1075">
        <v>5.2554900000000002E-2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4.2938210000000003</v>
      </c>
      <c r="N1075">
        <v>28146</v>
      </c>
      <c r="O1075">
        <v>6555</v>
      </c>
      <c r="P1075">
        <v>9953.76</v>
      </c>
      <c r="Q1075">
        <v>9953.76</v>
      </c>
    </row>
    <row r="1076" spans="1:17" ht="14.25">
      <c r="A1076" t="s">
        <v>41</v>
      </c>
      <c r="B1076" s="93">
        <v>40829</v>
      </c>
      <c r="C1076">
        <v>19</v>
      </c>
      <c r="D1076">
        <v>1.6782429999999999</v>
      </c>
      <c r="E1076">
        <v>1.6782429999999999</v>
      </c>
      <c r="F1076">
        <v>72.526899999999998</v>
      </c>
      <c r="G1076">
        <v>5.1835100000000002E-2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4.2938210000000003</v>
      </c>
      <c r="N1076">
        <v>28146</v>
      </c>
      <c r="O1076">
        <v>6555</v>
      </c>
      <c r="P1076">
        <v>11000.88</v>
      </c>
      <c r="Q1076">
        <v>11000.88</v>
      </c>
    </row>
    <row r="1077" spans="1:17" ht="14.25">
      <c r="A1077" t="s">
        <v>41</v>
      </c>
      <c r="B1077" s="93">
        <v>40829</v>
      </c>
      <c r="C1077">
        <v>20</v>
      </c>
      <c r="D1077">
        <v>1.673316</v>
      </c>
      <c r="E1077">
        <v>1.673316</v>
      </c>
      <c r="F1077">
        <v>69.516099999999994</v>
      </c>
      <c r="G1077">
        <v>4.7481799999999998E-2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4.2938210000000003</v>
      </c>
      <c r="N1077">
        <v>28146</v>
      </c>
      <c r="O1077">
        <v>6555</v>
      </c>
      <c r="P1077">
        <v>10968.59</v>
      </c>
      <c r="Q1077">
        <v>10968.59</v>
      </c>
    </row>
    <row r="1078" spans="1:17" ht="14.25">
      <c r="A1078" t="s">
        <v>41</v>
      </c>
      <c r="B1078" s="93">
        <v>40829</v>
      </c>
      <c r="C1078">
        <v>21</v>
      </c>
      <c r="D1078">
        <v>1.500221</v>
      </c>
      <c r="E1078">
        <v>1.500221</v>
      </c>
      <c r="F1078">
        <v>66.532300000000006</v>
      </c>
      <c r="G1078">
        <v>4.9170199999999997E-2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4.2938210000000003</v>
      </c>
      <c r="N1078">
        <v>28146</v>
      </c>
      <c r="O1078">
        <v>6555</v>
      </c>
      <c r="P1078">
        <v>9833.9509999999991</v>
      </c>
      <c r="Q1078">
        <v>9833.9509999999991</v>
      </c>
    </row>
    <row r="1079" spans="1:17" ht="14.25">
      <c r="A1079" t="s">
        <v>41</v>
      </c>
      <c r="B1079" s="93">
        <v>40829</v>
      </c>
      <c r="C1079">
        <v>22</v>
      </c>
      <c r="D1079">
        <v>1.4576</v>
      </c>
      <c r="E1079">
        <v>1.4576</v>
      </c>
      <c r="F1079">
        <v>64.940899999999999</v>
      </c>
      <c r="G1079">
        <v>4.6335099999999997E-2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4.2938210000000003</v>
      </c>
      <c r="N1079">
        <v>28146</v>
      </c>
      <c r="O1079">
        <v>6555</v>
      </c>
      <c r="P1079">
        <v>9554.5689999999995</v>
      </c>
      <c r="Q1079">
        <v>9554.5689999999995</v>
      </c>
    </row>
    <row r="1080" spans="1:17" ht="14.25">
      <c r="A1080" t="s">
        <v>41</v>
      </c>
      <c r="B1080" s="93">
        <v>40829</v>
      </c>
      <c r="C1080">
        <v>23</v>
      </c>
      <c r="D1080">
        <v>1.3361339999999999</v>
      </c>
      <c r="E1080">
        <v>1.3361339999999999</v>
      </c>
      <c r="F1080">
        <v>63.623699999999999</v>
      </c>
      <c r="G1080">
        <v>4.4516500000000001E-2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4.2938210000000003</v>
      </c>
      <c r="N1080">
        <v>28146</v>
      </c>
      <c r="O1080">
        <v>6555</v>
      </c>
      <c r="P1080">
        <v>8758.3580000000002</v>
      </c>
      <c r="Q1080">
        <v>8758.3580000000002</v>
      </c>
    </row>
    <row r="1081" spans="1:17" ht="14.25">
      <c r="A1081" t="s">
        <v>41</v>
      </c>
      <c r="B1081" s="93">
        <v>40829</v>
      </c>
      <c r="C1081">
        <v>24</v>
      </c>
      <c r="D1081">
        <v>1.0450630000000001</v>
      </c>
      <c r="E1081">
        <v>1.0450630000000001</v>
      </c>
      <c r="F1081">
        <v>61.311799999999998</v>
      </c>
      <c r="G1081">
        <v>4.3685300000000003E-2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4.2938210000000003</v>
      </c>
      <c r="N1081">
        <v>28146</v>
      </c>
      <c r="O1081">
        <v>6555</v>
      </c>
      <c r="P1081">
        <v>6850.3869999999997</v>
      </c>
      <c r="Q1081">
        <v>6850.3869999999997</v>
      </c>
    </row>
    <row r="1082" spans="1:17" ht="14.25">
      <c r="A1082" t="s">
        <v>41</v>
      </c>
      <c r="B1082" t="s">
        <v>46</v>
      </c>
      <c r="C1082">
        <v>1</v>
      </c>
      <c r="D1082">
        <v>0.77900259999999999</v>
      </c>
      <c r="E1082">
        <v>0.77900259999999999</v>
      </c>
      <c r="F1082">
        <v>66.2</v>
      </c>
      <c r="G1082">
        <v>4.5324400000000001E-2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4.2938210000000003</v>
      </c>
      <c r="N1082">
        <v>28146</v>
      </c>
      <c r="O1082">
        <v>6555</v>
      </c>
      <c r="P1082">
        <v>5106.3620000000001</v>
      </c>
      <c r="Q1082">
        <v>5106.3620000000001</v>
      </c>
    </row>
    <row r="1083" spans="1:17" ht="14.25">
      <c r="A1083" t="s">
        <v>41</v>
      </c>
      <c r="B1083" t="s">
        <v>46</v>
      </c>
      <c r="C1083">
        <v>2</v>
      </c>
      <c r="D1083">
        <v>0.71250860000000005</v>
      </c>
      <c r="E1083">
        <v>0.71250860000000005</v>
      </c>
      <c r="F1083">
        <v>66.0548</v>
      </c>
      <c r="G1083">
        <v>4.5282299999999998E-2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4.2938210000000003</v>
      </c>
      <c r="N1083">
        <v>28146</v>
      </c>
      <c r="O1083">
        <v>6555</v>
      </c>
      <c r="P1083">
        <v>4670.4939999999997</v>
      </c>
      <c r="Q1083">
        <v>4670.4939999999997</v>
      </c>
    </row>
    <row r="1084" spans="1:17" ht="14.25">
      <c r="A1084" t="s">
        <v>41</v>
      </c>
      <c r="B1084" t="s">
        <v>46</v>
      </c>
      <c r="C1084">
        <v>3</v>
      </c>
      <c r="D1084">
        <v>0.69803740000000003</v>
      </c>
      <c r="E1084">
        <v>0.69803740000000003</v>
      </c>
      <c r="F1084">
        <v>65.816699999999997</v>
      </c>
      <c r="G1084">
        <v>4.4294600000000003E-2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4.2938210000000003</v>
      </c>
      <c r="N1084">
        <v>28146</v>
      </c>
      <c r="O1084">
        <v>6555</v>
      </c>
      <c r="P1084">
        <v>4575.6360000000004</v>
      </c>
      <c r="Q1084">
        <v>4575.6360000000004</v>
      </c>
    </row>
    <row r="1085" spans="1:17" ht="14.25">
      <c r="A1085" t="s">
        <v>41</v>
      </c>
      <c r="B1085" t="s">
        <v>46</v>
      </c>
      <c r="C1085">
        <v>4</v>
      </c>
      <c r="D1085">
        <v>0.66985110000000003</v>
      </c>
      <c r="E1085">
        <v>0.66985110000000003</v>
      </c>
      <c r="F1085">
        <v>65.002099999999999</v>
      </c>
      <c r="G1085">
        <v>4.3841199999999997E-2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4.2938210000000003</v>
      </c>
      <c r="N1085">
        <v>28146</v>
      </c>
      <c r="O1085">
        <v>6555</v>
      </c>
      <c r="P1085">
        <v>4390.875</v>
      </c>
      <c r="Q1085">
        <v>4390.875</v>
      </c>
    </row>
    <row r="1086" spans="1:17" ht="14.25">
      <c r="A1086" t="s">
        <v>41</v>
      </c>
      <c r="B1086" t="s">
        <v>46</v>
      </c>
      <c r="C1086">
        <v>5</v>
      </c>
      <c r="D1086">
        <v>0.67152420000000002</v>
      </c>
      <c r="E1086">
        <v>0.67152420000000002</v>
      </c>
      <c r="F1086">
        <v>64.263900000000007</v>
      </c>
      <c r="G1086">
        <v>4.3843699999999999E-2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4.2938210000000003</v>
      </c>
      <c r="N1086">
        <v>28146</v>
      </c>
      <c r="O1086">
        <v>6555</v>
      </c>
      <c r="P1086">
        <v>4401.8410000000003</v>
      </c>
      <c r="Q1086">
        <v>4401.8410000000003</v>
      </c>
    </row>
    <row r="1087" spans="1:17" ht="14.25">
      <c r="A1087" t="s">
        <v>41</v>
      </c>
      <c r="B1087" t="s">
        <v>46</v>
      </c>
      <c r="C1087">
        <v>6</v>
      </c>
      <c r="D1087">
        <v>0.68969320000000001</v>
      </c>
      <c r="E1087">
        <v>0.68969320000000001</v>
      </c>
      <c r="F1087">
        <v>63.715299999999999</v>
      </c>
      <c r="G1087">
        <v>4.3841900000000003E-2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4.2938210000000003</v>
      </c>
      <c r="N1087">
        <v>28146</v>
      </c>
      <c r="O1087">
        <v>6555</v>
      </c>
      <c r="P1087">
        <v>4520.9390000000003</v>
      </c>
      <c r="Q1087">
        <v>4520.9390000000003</v>
      </c>
    </row>
    <row r="1088" spans="1:17" ht="14.25">
      <c r="A1088" t="s">
        <v>41</v>
      </c>
      <c r="B1088" t="s">
        <v>46</v>
      </c>
      <c r="C1088">
        <v>7</v>
      </c>
      <c r="D1088">
        <v>0.75860830000000001</v>
      </c>
      <c r="E1088">
        <v>0.75860830000000001</v>
      </c>
      <c r="F1088">
        <v>65.651200000000003</v>
      </c>
      <c r="G1088">
        <v>4.3833700000000003E-2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4.2938210000000003</v>
      </c>
      <c r="N1088">
        <v>28146</v>
      </c>
      <c r="O1088">
        <v>6555</v>
      </c>
      <c r="P1088">
        <v>4972.6779999999999</v>
      </c>
      <c r="Q1088">
        <v>4972.6779999999999</v>
      </c>
    </row>
    <row r="1089" spans="1:17" ht="14.25">
      <c r="A1089" t="s">
        <v>41</v>
      </c>
      <c r="B1089" t="s">
        <v>46</v>
      </c>
      <c r="C1089">
        <v>8</v>
      </c>
      <c r="D1089">
        <v>0.80769659999999999</v>
      </c>
      <c r="E1089">
        <v>0.80769659999999999</v>
      </c>
      <c r="F1089">
        <v>71.713200000000001</v>
      </c>
      <c r="G1089">
        <v>4.38056E-2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4.2938210000000003</v>
      </c>
      <c r="N1089">
        <v>28146</v>
      </c>
      <c r="O1089">
        <v>6555</v>
      </c>
      <c r="P1089">
        <v>5294.451</v>
      </c>
      <c r="Q1089">
        <v>5294.451</v>
      </c>
    </row>
    <row r="1090" spans="1:17" ht="14.25">
      <c r="A1090" t="s">
        <v>41</v>
      </c>
      <c r="B1090" t="s">
        <v>46</v>
      </c>
      <c r="C1090">
        <v>9</v>
      </c>
      <c r="D1090">
        <v>0.86860870000000001</v>
      </c>
      <c r="E1090">
        <v>0.86860870000000001</v>
      </c>
      <c r="F1090">
        <v>79.063900000000004</v>
      </c>
      <c r="G1090">
        <v>4.6637600000000001E-2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4.2938210000000003</v>
      </c>
      <c r="N1090">
        <v>28146</v>
      </c>
      <c r="O1090">
        <v>6555</v>
      </c>
      <c r="P1090">
        <v>5693.73</v>
      </c>
      <c r="Q1090">
        <v>5693.73</v>
      </c>
    </row>
    <row r="1091" spans="1:17" ht="14.25">
      <c r="A1091" t="s">
        <v>41</v>
      </c>
      <c r="B1091" t="s">
        <v>46</v>
      </c>
      <c r="C1091">
        <v>10</v>
      </c>
      <c r="D1091">
        <v>0.94927839999999997</v>
      </c>
      <c r="E1091">
        <v>0.94927839999999997</v>
      </c>
      <c r="F1091">
        <v>84.452200000000005</v>
      </c>
      <c r="G1091">
        <v>4.9707599999999998E-2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4.2938210000000003</v>
      </c>
      <c r="N1091">
        <v>28146</v>
      </c>
      <c r="O1091">
        <v>6555</v>
      </c>
      <c r="P1091">
        <v>6222.52</v>
      </c>
      <c r="Q1091">
        <v>6222.52</v>
      </c>
    </row>
    <row r="1092" spans="1:17" ht="14.25">
      <c r="A1092" t="s">
        <v>41</v>
      </c>
      <c r="B1092" t="s">
        <v>46</v>
      </c>
      <c r="C1092">
        <v>11</v>
      </c>
      <c r="D1092">
        <v>1.04189</v>
      </c>
      <c r="E1092">
        <v>1.04189</v>
      </c>
      <c r="F1092">
        <v>87.566000000000003</v>
      </c>
      <c r="G1092">
        <v>4.7750500000000001E-2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4.2938210000000003</v>
      </c>
      <c r="N1092">
        <v>28146</v>
      </c>
      <c r="O1092">
        <v>6555</v>
      </c>
      <c r="P1092">
        <v>6829.5889999999999</v>
      </c>
      <c r="Q1092">
        <v>6829.5889999999999</v>
      </c>
    </row>
    <row r="1093" spans="1:17" ht="14.25">
      <c r="A1093" t="s">
        <v>41</v>
      </c>
      <c r="B1093" t="s">
        <v>46</v>
      </c>
      <c r="C1093">
        <v>12</v>
      </c>
      <c r="D1093">
        <v>1.1797610000000001</v>
      </c>
      <c r="E1093">
        <v>1.1797610000000001</v>
      </c>
      <c r="F1093">
        <v>89.959299999999999</v>
      </c>
      <c r="G1093">
        <v>4.6069100000000002E-2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4.2938210000000003</v>
      </c>
      <c r="N1093">
        <v>28146</v>
      </c>
      <c r="O1093">
        <v>6555</v>
      </c>
      <c r="P1093">
        <v>7733.3329999999996</v>
      </c>
      <c r="Q1093">
        <v>7733.3329999999996</v>
      </c>
    </row>
    <row r="1094" spans="1:17" ht="14.25">
      <c r="A1094" t="s">
        <v>41</v>
      </c>
      <c r="B1094" t="s">
        <v>46</v>
      </c>
      <c r="C1094">
        <v>13</v>
      </c>
      <c r="D1094">
        <v>1.359658</v>
      </c>
      <c r="E1094">
        <v>1.359658</v>
      </c>
      <c r="F1094">
        <v>90.281499999999994</v>
      </c>
      <c r="G1094">
        <v>4.56687E-2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4.2938210000000003</v>
      </c>
      <c r="N1094">
        <v>28146</v>
      </c>
      <c r="O1094">
        <v>6555</v>
      </c>
      <c r="P1094">
        <v>8912.5589999999993</v>
      </c>
      <c r="Q1094">
        <v>8912.5589999999993</v>
      </c>
    </row>
    <row r="1095" spans="1:17" ht="14.25">
      <c r="A1095" t="s">
        <v>41</v>
      </c>
      <c r="B1095" t="s">
        <v>46</v>
      </c>
      <c r="C1095">
        <v>14</v>
      </c>
      <c r="D1095">
        <v>1.628584</v>
      </c>
      <c r="E1095">
        <v>1.1533610000000001</v>
      </c>
      <c r="F1095">
        <v>93.3339</v>
      </c>
      <c r="G1095">
        <v>4.9955800000000002E-2</v>
      </c>
      <c r="H1095">
        <v>0.41120109999999999</v>
      </c>
      <c r="I1095">
        <v>0.44902520000000001</v>
      </c>
      <c r="J1095">
        <v>0.47522209999999998</v>
      </c>
      <c r="K1095">
        <v>0.5014189</v>
      </c>
      <c r="L1095">
        <v>0.53924289999999997</v>
      </c>
      <c r="M1095">
        <v>4.2938210000000003</v>
      </c>
      <c r="N1095">
        <v>28146</v>
      </c>
      <c r="O1095">
        <v>6555</v>
      </c>
      <c r="P1095">
        <v>10675.37</v>
      </c>
      <c r="Q1095">
        <v>7560.2849999999999</v>
      </c>
    </row>
    <row r="1096" spans="1:17" ht="14.25">
      <c r="A1096" t="s">
        <v>41</v>
      </c>
      <c r="B1096" t="s">
        <v>46</v>
      </c>
      <c r="C1096">
        <v>15</v>
      </c>
      <c r="D1096">
        <v>1.7828999999999999</v>
      </c>
      <c r="E1096">
        <v>1.2067829999999999</v>
      </c>
      <c r="F1096">
        <v>89.512699999999995</v>
      </c>
      <c r="G1096">
        <v>4.9993200000000002E-2</v>
      </c>
      <c r="H1096">
        <v>0.51204810000000001</v>
      </c>
      <c r="I1096">
        <v>0.54990050000000001</v>
      </c>
      <c r="J1096">
        <v>0.57611699999999999</v>
      </c>
      <c r="K1096">
        <v>0.60233340000000002</v>
      </c>
      <c r="L1096">
        <v>0.64018580000000003</v>
      </c>
      <c r="M1096">
        <v>4.2938210000000003</v>
      </c>
      <c r="N1096">
        <v>28146</v>
      </c>
      <c r="O1096">
        <v>6555</v>
      </c>
      <c r="P1096">
        <v>11686.91</v>
      </c>
      <c r="Q1096">
        <v>7910.4620000000004</v>
      </c>
    </row>
    <row r="1097" spans="1:17" ht="14.25">
      <c r="A1097" t="s">
        <v>41</v>
      </c>
      <c r="B1097" t="s">
        <v>46</v>
      </c>
      <c r="C1097">
        <v>16</v>
      </c>
      <c r="D1097">
        <v>1.8450820000000001</v>
      </c>
      <c r="E1097">
        <v>1.1468100000000001</v>
      </c>
      <c r="F1097">
        <v>87.712800000000001</v>
      </c>
      <c r="G1097">
        <v>6.5522700000000003E-2</v>
      </c>
      <c r="H1097">
        <v>0.6143014</v>
      </c>
      <c r="I1097">
        <v>0.66391199999999995</v>
      </c>
      <c r="J1097">
        <v>0.69827220000000001</v>
      </c>
      <c r="K1097">
        <v>0.73263230000000001</v>
      </c>
      <c r="L1097">
        <v>0.78224280000000002</v>
      </c>
      <c r="M1097">
        <v>4.2938210000000003</v>
      </c>
      <c r="N1097">
        <v>28146</v>
      </c>
      <c r="O1097">
        <v>6555</v>
      </c>
      <c r="P1097">
        <v>12094.51</v>
      </c>
      <c r="Q1097">
        <v>7517.3389999999999</v>
      </c>
    </row>
    <row r="1098" spans="1:17" ht="14.25">
      <c r="A1098" t="s">
        <v>41</v>
      </c>
      <c r="B1098" t="s">
        <v>46</v>
      </c>
      <c r="C1098">
        <v>17</v>
      </c>
      <c r="D1098">
        <v>1.89944</v>
      </c>
      <c r="E1098">
        <v>1.183443</v>
      </c>
      <c r="F1098">
        <v>85.894599999999997</v>
      </c>
      <c r="G1098">
        <v>5.53967E-2</v>
      </c>
      <c r="H1098">
        <v>0.64500310000000005</v>
      </c>
      <c r="I1098">
        <v>0.68694670000000002</v>
      </c>
      <c r="J1098">
        <v>0.71599679999999999</v>
      </c>
      <c r="K1098">
        <v>0.74504689999999996</v>
      </c>
      <c r="L1098">
        <v>0.78699050000000004</v>
      </c>
      <c r="M1098">
        <v>4.2938210000000003</v>
      </c>
      <c r="N1098">
        <v>28146</v>
      </c>
      <c r="O1098">
        <v>6555</v>
      </c>
      <c r="P1098">
        <v>12450.83</v>
      </c>
      <c r="Q1098">
        <v>7757.47</v>
      </c>
    </row>
    <row r="1099" spans="1:17" ht="14.25">
      <c r="A1099" t="s">
        <v>41</v>
      </c>
      <c r="B1099" t="s">
        <v>46</v>
      </c>
      <c r="C1099">
        <v>18</v>
      </c>
      <c r="D1099">
        <v>1.749277</v>
      </c>
      <c r="E1099">
        <v>1.278459</v>
      </c>
      <c r="F1099">
        <v>79.867999999999995</v>
      </c>
      <c r="G1099">
        <v>4.9985500000000002E-2</v>
      </c>
      <c r="H1099">
        <v>0.40675929999999999</v>
      </c>
      <c r="I1099">
        <v>0.4446059</v>
      </c>
      <c r="J1099">
        <v>0.47081840000000003</v>
      </c>
      <c r="K1099">
        <v>0.49703079999999999</v>
      </c>
      <c r="L1099">
        <v>0.53487739999999995</v>
      </c>
      <c r="M1099">
        <v>4.2938210000000003</v>
      </c>
      <c r="N1099">
        <v>28146</v>
      </c>
      <c r="O1099">
        <v>6555</v>
      </c>
      <c r="P1099">
        <v>11466.51</v>
      </c>
      <c r="Q1099">
        <v>8380.2980000000007</v>
      </c>
    </row>
    <row r="1100" spans="1:17" ht="14.25">
      <c r="A1100" t="s">
        <v>41</v>
      </c>
      <c r="B1100" t="s">
        <v>46</v>
      </c>
      <c r="C1100">
        <v>19</v>
      </c>
      <c r="D1100">
        <v>1.7540830000000001</v>
      </c>
      <c r="E1100">
        <v>1.7749619999999999</v>
      </c>
      <c r="F1100">
        <v>77.119799999999998</v>
      </c>
      <c r="G1100">
        <v>5.8970500000000002E-2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4.2938210000000003</v>
      </c>
      <c r="N1100">
        <v>28146</v>
      </c>
      <c r="O1100">
        <v>6555</v>
      </c>
      <c r="P1100">
        <v>11498.01</v>
      </c>
      <c r="Q1100">
        <v>11634.88</v>
      </c>
    </row>
    <row r="1101" spans="1:17" ht="14.25">
      <c r="A1101" t="s">
        <v>41</v>
      </c>
      <c r="B1101" t="s">
        <v>46</v>
      </c>
      <c r="C1101">
        <v>20</v>
      </c>
      <c r="D1101">
        <v>1.728451</v>
      </c>
      <c r="E1101">
        <v>1.868573</v>
      </c>
      <c r="F1101">
        <v>73.016099999999994</v>
      </c>
      <c r="G1101">
        <v>4.9804300000000003E-2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4.2938210000000003</v>
      </c>
      <c r="N1101">
        <v>28146</v>
      </c>
      <c r="O1101">
        <v>6555</v>
      </c>
      <c r="P1101">
        <v>11330</v>
      </c>
      <c r="Q1101">
        <v>12248.5</v>
      </c>
    </row>
    <row r="1102" spans="1:17" ht="14.25">
      <c r="A1102" t="s">
        <v>41</v>
      </c>
      <c r="B1102" t="s">
        <v>46</v>
      </c>
      <c r="C1102">
        <v>21</v>
      </c>
      <c r="D1102">
        <v>1.7039960000000001</v>
      </c>
      <c r="E1102">
        <v>1.7039960000000001</v>
      </c>
      <c r="F1102">
        <v>70.427099999999996</v>
      </c>
      <c r="G1102">
        <v>4.7624800000000002E-2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4.2938210000000003</v>
      </c>
      <c r="N1102">
        <v>28146</v>
      </c>
      <c r="O1102">
        <v>6555</v>
      </c>
      <c r="P1102">
        <v>11169.69</v>
      </c>
      <c r="Q1102">
        <v>11169.69</v>
      </c>
    </row>
    <row r="1103" spans="1:17" ht="14.25">
      <c r="A1103" t="s">
        <v>41</v>
      </c>
      <c r="B1103" t="s">
        <v>46</v>
      </c>
      <c r="C1103">
        <v>22</v>
      </c>
      <c r="D1103">
        <v>1.6111180000000001</v>
      </c>
      <c r="E1103">
        <v>1.6111180000000001</v>
      </c>
      <c r="F1103">
        <v>69.021900000000002</v>
      </c>
      <c r="G1103">
        <v>4.9353800000000003E-2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4.2938210000000003</v>
      </c>
      <c r="N1103">
        <v>28146</v>
      </c>
      <c r="O1103">
        <v>6555</v>
      </c>
      <c r="P1103">
        <v>10560.88</v>
      </c>
      <c r="Q1103">
        <v>10560.88</v>
      </c>
    </row>
    <row r="1104" spans="1:17" ht="14.25">
      <c r="A1104" t="s">
        <v>41</v>
      </c>
      <c r="B1104" t="s">
        <v>46</v>
      </c>
      <c r="C1104">
        <v>23</v>
      </c>
      <c r="D1104">
        <v>1.3556900000000001</v>
      </c>
      <c r="E1104">
        <v>1.3556900000000001</v>
      </c>
      <c r="F1104">
        <v>67.100899999999996</v>
      </c>
      <c r="G1104">
        <v>4.8159300000000002E-2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4.2938210000000003</v>
      </c>
      <c r="N1104">
        <v>28146</v>
      </c>
      <c r="O1104">
        <v>6555</v>
      </c>
      <c r="P1104">
        <v>8886.5499999999993</v>
      </c>
      <c r="Q1104">
        <v>8886.5499999999993</v>
      </c>
    </row>
    <row r="1105" spans="1:17" ht="14.25">
      <c r="A1105" t="s">
        <v>41</v>
      </c>
      <c r="B1105" t="s">
        <v>46</v>
      </c>
      <c r="C1105">
        <v>24</v>
      </c>
      <c r="D1105">
        <v>1.0714410000000001</v>
      </c>
      <c r="E1105">
        <v>1.0714410000000001</v>
      </c>
      <c r="F1105">
        <v>65.627700000000004</v>
      </c>
      <c r="G1105">
        <v>4.5778199999999998E-2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4.2938210000000003</v>
      </c>
      <c r="N1105">
        <v>28146</v>
      </c>
      <c r="O1105">
        <v>6555</v>
      </c>
      <c r="P1105">
        <v>7023.2950000000001</v>
      </c>
      <c r="Q1105">
        <v>7023.2950000000001</v>
      </c>
    </row>
    <row r="1106" spans="1:17" ht="14.25">
      <c r="A1106" t="s">
        <v>44</v>
      </c>
      <c r="B1106" s="93">
        <v>40781</v>
      </c>
      <c r="C1106">
        <v>1</v>
      </c>
      <c r="D1106">
        <v>0.72697540000000005</v>
      </c>
      <c r="E1106">
        <v>0.72697540000000005</v>
      </c>
      <c r="F1106">
        <v>67.654399999999995</v>
      </c>
      <c r="G1106">
        <v>3.4527599999999999E-2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4.3980990000000002</v>
      </c>
      <c r="N1106">
        <v>32400.799999999999</v>
      </c>
      <c r="O1106">
        <v>7367</v>
      </c>
      <c r="P1106">
        <v>5355.6279999999997</v>
      </c>
      <c r="Q1106">
        <v>5355.6279999999997</v>
      </c>
    </row>
    <row r="1107" spans="1:17" ht="14.25">
      <c r="A1107" t="s">
        <v>44</v>
      </c>
      <c r="B1107" s="93">
        <v>40781</v>
      </c>
      <c r="C1107">
        <v>2</v>
      </c>
      <c r="D1107">
        <v>0.62497610000000003</v>
      </c>
      <c r="E1107">
        <v>0.62497610000000003</v>
      </c>
      <c r="F1107">
        <v>67.442400000000006</v>
      </c>
      <c r="G1107">
        <v>3.45064E-2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4.3980990000000002</v>
      </c>
      <c r="N1107">
        <v>32400.799999999999</v>
      </c>
      <c r="O1107">
        <v>7367</v>
      </c>
      <c r="P1107">
        <v>4604.1989999999996</v>
      </c>
      <c r="Q1107">
        <v>4604.1989999999996</v>
      </c>
    </row>
    <row r="1108" spans="1:17" ht="14.25">
      <c r="A1108" t="s">
        <v>44</v>
      </c>
      <c r="B1108" s="93">
        <v>40781</v>
      </c>
      <c r="C1108">
        <v>3</v>
      </c>
      <c r="D1108">
        <v>0.58002980000000004</v>
      </c>
      <c r="E1108">
        <v>0.58002980000000004</v>
      </c>
      <c r="F1108">
        <v>67.3917</v>
      </c>
      <c r="G1108">
        <v>3.4461800000000001E-2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4.3980990000000002</v>
      </c>
      <c r="N1108">
        <v>32400.799999999999</v>
      </c>
      <c r="O1108">
        <v>7367</v>
      </c>
      <c r="P1108">
        <v>4273.08</v>
      </c>
      <c r="Q1108">
        <v>4273.08</v>
      </c>
    </row>
    <row r="1109" spans="1:17" ht="14.25">
      <c r="A1109" t="s">
        <v>44</v>
      </c>
      <c r="B1109" s="93">
        <v>40781</v>
      </c>
      <c r="C1109">
        <v>4</v>
      </c>
      <c r="D1109">
        <v>0.55665739999999997</v>
      </c>
      <c r="E1109">
        <v>0.55665739999999997</v>
      </c>
      <c r="F1109">
        <v>66.755799999999994</v>
      </c>
      <c r="G1109">
        <v>3.4446600000000001E-2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4.3980990000000002</v>
      </c>
      <c r="N1109">
        <v>32400.799999999999</v>
      </c>
      <c r="O1109">
        <v>7367</v>
      </c>
      <c r="P1109">
        <v>4100.8950000000004</v>
      </c>
      <c r="Q1109">
        <v>4100.8950000000004</v>
      </c>
    </row>
    <row r="1110" spans="1:17" ht="14.25">
      <c r="A1110" t="s">
        <v>44</v>
      </c>
      <c r="B1110" s="93">
        <v>40781</v>
      </c>
      <c r="C1110">
        <v>5</v>
      </c>
      <c r="D1110">
        <v>0.54379310000000003</v>
      </c>
      <c r="E1110">
        <v>0.54379310000000003</v>
      </c>
      <c r="F1110">
        <v>66.995400000000004</v>
      </c>
      <c r="G1110">
        <v>3.4446900000000003E-2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4.3980990000000002</v>
      </c>
      <c r="N1110">
        <v>32400.799999999999</v>
      </c>
      <c r="O1110">
        <v>7367</v>
      </c>
      <c r="P1110">
        <v>4006.1239999999998</v>
      </c>
      <c r="Q1110">
        <v>4006.1239999999998</v>
      </c>
    </row>
    <row r="1111" spans="1:17" ht="14.25">
      <c r="A1111" t="s">
        <v>44</v>
      </c>
      <c r="B1111" s="93">
        <v>40781</v>
      </c>
      <c r="C1111">
        <v>6</v>
      </c>
      <c r="D1111">
        <v>0.56894940000000005</v>
      </c>
      <c r="E1111">
        <v>0.56894940000000005</v>
      </c>
      <c r="F1111">
        <v>66.387100000000004</v>
      </c>
      <c r="G1111">
        <v>3.4446900000000003E-2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4.3980990000000002</v>
      </c>
      <c r="N1111">
        <v>32400.799999999999</v>
      </c>
      <c r="O1111">
        <v>7367</v>
      </c>
      <c r="P1111">
        <v>4191.451</v>
      </c>
      <c r="Q1111">
        <v>4191.451</v>
      </c>
    </row>
    <row r="1112" spans="1:17" ht="14.25">
      <c r="A1112" t="s">
        <v>44</v>
      </c>
      <c r="B1112" s="93">
        <v>40781</v>
      </c>
      <c r="C1112">
        <v>7</v>
      </c>
      <c r="D1112">
        <v>0.65934090000000001</v>
      </c>
      <c r="E1112">
        <v>0.65934090000000001</v>
      </c>
      <c r="F1112">
        <v>67.907799999999995</v>
      </c>
      <c r="G1112">
        <v>3.44485E-2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4.3980990000000002</v>
      </c>
      <c r="N1112">
        <v>32400.799999999999</v>
      </c>
      <c r="O1112">
        <v>7367</v>
      </c>
      <c r="P1112">
        <v>4857.3649999999998</v>
      </c>
      <c r="Q1112">
        <v>4857.3649999999998</v>
      </c>
    </row>
    <row r="1113" spans="1:17" ht="14.25">
      <c r="A1113" t="s">
        <v>44</v>
      </c>
      <c r="B1113" s="93">
        <v>40781</v>
      </c>
      <c r="C1113">
        <v>8</v>
      </c>
      <c r="D1113">
        <v>0.72953749999999995</v>
      </c>
      <c r="E1113">
        <v>0.72953749999999995</v>
      </c>
      <c r="F1113">
        <v>71.787999999999997</v>
      </c>
      <c r="G1113">
        <v>3.4457799999999997E-2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4.3980990000000002</v>
      </c>
      <c r="N1113">
        <v>32400.799999999999</v>
      </c>
      <c r="O1113">
        <v>7367</v>
      </c>
      <c r="P1113">
        <v>5374.5029999999997</v>
      </c>
      <c r="Q1113">
        <v>5374.5029999999997</v>
      </c>
    </row>
    <row r="1114" spans="1:17" ht="14.25">
      <c r="A1114" t="s">
        <v>44</v>
      </c>
      <c r="B1114" s="93">
        <v>40781</v>
      </c>
      <c r="C1114">
        <v>9</v>
      </c>
      <c r="D1114">
        <v>0.75320620000000005</v>
      </c>
      <c r="E1114">
        <v>0.75320620000000005</v>
      </c>
      <c r="F1114">
        <v>77.451599999999999</v>
      </c>
      <c r="G1114">
        <v>3.4975199999999998E-2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4.3980990000000002</v>
      </c>
      <c r="N1114">
        <v>32400.799999999999</v>
      </c>
      <c r="O1114">
        <v>7367</v>
      </c>
      <c r="P1114">
        <v>5548.87</v>
      </c>
      <c r="Q1114">
        <v>5548.87</v>
      </c>
    </row>
    <row r="1115" spans="1:17" ht="14.25">
      <c r="A1115" t="s">
        <v>44</v>
      </c>
      <c r="B1115" s="93">
        <v>40781</v>
      </c>
      <c r="C1115">
        <v>10</v>
      </c>
      <c r="D1115">
        <v>0.94016460000000002</v>
      </c>
      <c r="E1115">
        <v>0.94016460000000002</v>
      </c>
      <c r="F1115">
        <v>79.792599999999993</v>
      </c>
      <c r="G1115">
        <v>3.8603899999999997E-2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4.3980990000000002</v>
      </c>
      <c r="N1115">
        <v>32400.799999999999</v>
      </c>
      <c r="O1115">
        <v>7367</v>
      </c>
      <c r="P1115">
        <v>6926.1930000000002</v>
      </c>
      <c r="Q1115">
        <v>6926.1930000000002</v>
      </c>
    </row>
    <row r="1116" spans="1:17" ht="14.25">
      <c r="A1116" t="s">
        <v>44</v>
      </c>
      <c r="B1116" s="93">
        <v>40781</v>
      </c>
      <c r="C1116">
        <v>11</v>
      </c>
      <c r="D1116">
        <v>0.94552729999999996</v>
      </c>
      <c r="E1116">
        <v>0.94552729999999996</v>
      </c>
      <c r="F1116">
        <v>81.465400000000002</v>
      </c>
      <c r="G1116">
        <v>3.61461E-2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4.3980990000000002</v>
      </c>
      <c r="N1116">
        <v>32400.799999999999</v>
      </c>
      <c r="O1116">
        <v>7367</v>
      </c>
      <c r="P1116">
        <v>6965.7</v>
      </c>
      <c r="Q1116">
        <v>6965.7</v>
      </c>
    </row>
    <row r="1117" spans="1:17" ht="14.25">
      <c r="A1117" t="s">
        <v>44</v>
      </c>
      <c r="B1117" s="93">
        <v>40781</v>
      </c>
      <c r="C1117">
        <v>12</v>
      </c>
      <c r="D1117">
        <v>1.0428539999999999</v>
      </c>
      <c r="E1117">
        <v>1.0428539999999999</v>
      </c>
      <c r="F1117">
        <v>83.253500000000003</v>
      </c>
      <c r="G1117">
        <v>3.5582700000000002E-2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4.3980990000000002</v>
      </c>
      <c r="N1117">
        <v>32400.799999999999</v>
      </c>
      <c r="O1117">
        <v>7367</v>
      </c>
      <c r="P1117">
        <v>7682.7089999999998</v>
      </c>
      <c r="Q1117">
        <v>7682.7089999999998</v>
      </c>
    </row>
    <row r="1118" spans="1:17" ht="14.25">
      <c r="A1118" t="s">
        <v>44</v>
      </c>
      <c r="B1118" s="93">
        <v>40781</v>
      </c>
      <c r="C1118">
        <v>13</v>
      </c>
      <c r="D1118">
        <v>1.1475919999999999</v>
      </c>
      <c r="E1118">
        <v>1.1475919999999999</v>
      </c>
      <c r="F1118">
        <v>86.345600000000005</v>
      </c>
      <c r="G1118">
        <v>3.55368E-2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4.3980990000000002</v>
      </c>
      <c r="N1118">
        <v>32400.799999999999</v>
      </c>
      <c r="O1118">
        <v>7367</v>
      </c>
      <c r="P1118">
        <v>8454.3119999999999</v>
      </c>
      <c r="Q1118">
        <v>8454.3119999999999</v>
      </c>
    </row>
    <row r="1119" spans="1:17" ht="14.25">
      <c r="A1119" t="s">
        <v>44</v>
      </c>
      <c r="B1119" s="93">
        <v>40781</v>
      </c>
      <c r="C1119">
        <v>14</v>
      </c>
      <c r="D1119">
        <v>1.2986059999999999</v>
      </c>
      <c r="E1119">
        <v>1.2986059999999999</v>
      </c>
      <c r="F1119">
        <v>86.193600000000004</v>
      </c>
      <c r="G1119">
        <v>3.5559599999999997E-2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4.3980990000000002</v>
      </c>
      <c r="N1119">
        <v>32400.799999999999</v>
      </c>
      <c r="O1119">
        <v>7367</v>
      </c>
      <c r="P1119">
        <v>9566.8279999999995</v>
      </c>
      <c r="Q1119">
        <v>9566.8279999999995</v>
      </c>
    </row>
    <row r="1120" spans="1:17" ht="14.25">
      <c r="A1120" t="s">
        <v>44</v>
      </c>
      <c r="B1120" s="93">
        <v>40781</v>
      </c>
      <c r="C1120">
        <v>15</v>
      </c>
      <c r="D1120">
        <v>1.452353</v>
      </c>
      <c r="E1120">
        <v>1.1741740000000001</v>
      </c>
      <c r="F1120">
        <v>86.571399999999997</v>
      </c>
      <c r="G1120">
        <v>3.8778600000000003E-2</v>
      </c>
      <c r="H1120">
        <v>0.2284824</v>
      </c>
      <c r="I1120">
        <v>0.25784360000000001</v>
      </c>
      <c r="J1120">
        <v>0.27817920000000002</v>
      </c>
      <c r="K1120">
        <v>0.29851470000000002</v>
      </c>
      <c r="L1120">
        <v>0.3278759</v>
      </c>
      <c r="M1120">
        <v>4.3980990000000002</v>
      </c>
      <c r="N1120">
        <v>32400.799999999999</v>
      </c>
      <c r="O1120">
        <v>7367</v>
      </c>
      <c r="P1120">
        <v>10699.49</v>
      </c>
      <c r="Q1120">
        <v>8650.1389999999992</v>
      </c>
    </row>
    <row r="1121" spans="1:17" ht="14.25">
      <c r="A1121" t="s">
        <v>44</v>
      </c>
      <c r="B1121" s="93">
        <v>40781</v>
      </c>
      <c r="C1121">
        <v>16</v>
      </c>
      <c r="D1121">
        <v>1.603308</v>
      </c>
      <c r="E1121">
        <v>1.124023</v>
      </c>
      <c r="F1121">
        <v>83.806399999999996</v>
      </c>
      <c r="G1121">
        <v>3.8865299999999998E-2</v>
      </c>
      <c r="H1121">
        <v>0.42947780000000002</v>
      </c>
      <c r="I1121">
        <v>0.4589046</v>
      </c>
      <c r="J1121">
        <v>0.47928559999999998</v>
      </c>
      <c r="K1121">
        <v>0.49966660000000002</v>
      </c>
      <c r="L1121">
        <v>0.52909340000000005</v>
      </c>
      <c r="M1121">
        <v>4.3980990000000002</v>
      </c>
      <c r="N1121">
        <v>32400.799999999999</v>
      </c>
      <c r="O1121">
        <v>7367</v>
      </c>
      <c r="P1121">
        <v>11811.57</v>
      </c>
      <c r="Q1121">
        <v>8280.6769999999997</v>
      </c>
    </row>
    <row r="1122" spans="1:17" ht="14.25">
      <c r="A1122" t="s">
        <v>44</v>
      </c>
      <c r="B1122" s="93">
        <v>40781</v>
      </c>
      <c r="C1122">
        <v>17</v>
      </c>
      <c r="D1122">
        <v>1.654196</v>
      </c>
      <c r="E1122">
        <v>1.1890430000000001</v>
      </c>
      <c r="F1122">
        <v>82.682000000000002</v>
      </c>
      <c r="G1122">
        <v>3.8869399999999998E-2</v>
      </c>
      <c r="H1122">
        <v>0.41533999999999999</v>
      </c>
      <c r="I1122">
        <v>0.44477</v>
      </c>
      <c r="J1122">
        <v>0.46515309999999999</v>
      </c>
      <c r="K1122">
        <v>0.48553619999999997</v>
      </c>
      <c r="L1122">
        <v>0.51496620000000004</v>
      </c>
      <c r="M1122">
        <v>4.3980990000000002</v>
      </c>
      <c r="N1122">
        <v>32400.799999999999</v>
      </c>
      <c r="O1122">
        <v>7367</v>
      </c>
      <c r="P1122">
        <v>12186.46</v>
      </c>
      <c r="Q1122">
        <v>8759.6769999999997</v>
      </c>
    </row>
    <row r="1123" spans="1:17" ht="14.25">
      <c r="A1123" t="s">
        <v>44</v>
      </c>
      <c r="B1123" s="93">
        <v>40781</v>
      </c>
      <c r="C1123">
        <v>18</v>
      </c>
      <c r="D1123">
        <v>1.6596059999999999</v>
      </c>
      <c r="E1123">
        <v>1.2894570000000001</v>
      </c>
      <c r="F1123">
        <v>80.907799999999995</v>
      </c>
      <c r="G1123">
        <v>3.9021899999999998E-2</v>
      </c>
      <c r="H1123">
        <v>0.32013979999999997</v>
      </c>
      <c r="I1123">
        <v>0.34968529999999998</v>
      </c>
      <c r="J1123">
        <v>0.37014839999999999</v>
      </c>
      <c r="K1123">
        <v>0.3906115</v>
      </c>
      <c r="L1123">
        <v>0.420157</v>
      </c>
      <c r="M1123">
        <v>4.3980990000000002</v>
      </c>
      <c r="N1123">
        <v>32400.799999999999</v>
      </c>
      <c r="O1123">
        <v>7367</v>
      </c>
      <c r="P1123">
        <v>12226.31</v>
      </c>
      <c r="Q1123">
        <v>9499.4310000000005</v>
      </c>
    </row>
    <row r="1124" spans="1:17" ht="14.25">
      <c r="A1124" t="s">
        <v>44</v>
      </c>
      <c r="B1124" s="93">
        <v>40781</v>
      </c>
      <c r="C1124">
        <v>19</v>
      </c>
      <c r="D1124">
        <v>1.574665</v>
      </c>
      <c r="E1124">
        <v>1.725338</v>
      </c>
      <c r="F1124">
        <v>80.493099999999998</v>
      </c>
      <c r="G1124">
        <v>3.9318899999999997E-2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4.3980990000000002</v>
      </c>
      <c r="N1124">
        <v>32400.799999999999</v>
      </c>
      <c r="O1124">
        <v>7367</v>
      </c>
      <c r="P1124">
        <v>11600.55</v>
      </c>
      <c r="Q1124">
        <v>12710.57</v>
      </c>
    </row>
    <row r="1125" spans="1:17" ht="14.25">
      <c r="A1125" t="s">
        <v>44</v>
      </c>
      <c r="B1125" s="93">
        <v>40781</v>
      </c>
      <c r="C1125">
        <v>20</v>
      </c>
      <c r="D1125">
        <v>1.542616</v>
      </c>
      <c r="E1125">
        <v>1.9455469999999999</v>
      </c>
      <c r="F1125">
        <v>74.161299999999997</v>
      </c>
      <c r="G1125">
        <v>3.9976499999999998E-2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4.3980990000000002</v>
      </c>
      <c r="N1125">
        <v>32400.799999999999</v>
      </c>
      <c r="O1125">
        <v>7367</v>
      </c>
      <c r="P1125">
        <v>11364.46</v>
      </c>
      <c r="Q1125">
        <v>14332.85</v>
      </c>
    </row>
    <row r="1126" spans="1:17" ht="14.25">
      <c r="A1126" t="s">
        <v>44</v>
      </c>
      <c r="B1126" s="93">
        <v>40781</v>
      </c>
      <c r="C1126">
        <v>21</v>
      </c>
      <c r="D1126">
        <v>1.590902</v>
      </c>
      <c r="E1126">
        <v>1.590902</v>
      </c>
      <c r="F1126">
        <v>73.433199999999999</v>
      </c>
      <c r="G1126">
        <v>3.6559300000000003E-2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4.3980990000000002</v>
      </c>
      <c r="N1126">
        <v>32400.799999999999</v>
      </c>
      <c r="O1126">
        <v>7367</v>
      </c>
      <c r="P1126">
        <v>11720.17</v>
      </c>
      <c r="Q1126">
        <v>11720.17</v>
      </c>
    </row>
    <row r="1127" spans="1:17" ht="14.25">
      <c r="A1127" t="s">
        <v>44</v>
      </c>
      <c r="B1127" s="93">
        <v>40781</v>
      </c>
      <c r="C1127">
        <v>22</v>
      </c>
      <c r="D1127">
        <v>1.4545349999999999</v>
      </c>
      <c r="E1127">
        <v>1.4545349999999999</v>
      </c>
      <c r="F1127">
        <v>70.7834</v>
      </c>
      <c r="G1127">
        <v>3.8169599999999998E-2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4.3980990000000002</v>
      </c>
      <c r="N1127">
        <v>32400.799999999999</v>
      </c>
      <c r="O1127">
        <v>7367</v>
      </c>
      <c r="P1127">
        <v>10715.56</v>
      </c>
      <c r="Q1127">
        <v>10715.56</v>
      </c>
    </row>
    <row r="1128" spans="1:17" ht="14.25">
      <c r="A1128" t="s">
        <v>44</v>
      </c>
      <c r="B1128" s="93">
        <v>40781</v>
      </c>
      <c r="C1128">
        <v>23</v>
      </c>
      <c r="D1128">
        <v>1.1665270000000001</v>
      </c>
      <c r="E1128">
        <v>1.1665270000000001</v>
      </c>
      <c r="F1128">
        <v>69.612899999999996</v>
      </c>
      <c r="G1128">
        <v>3.6908299999999998E-2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4.3980990000000002</v>
      </c>
      <c r="N1128">
        <v>32400.799999999999</v>
      </c>
      <c r="O1128">
        <v>7367</v>
      </c>
      <c r="P1128">
        <v>8593.8040000000001</v>
      </c>
      <c r="Q1128">
        <v>8593.8040000000001</v>
      </c>
    </row>
    <row r="1129" spans="1:17" ht="14.25">
      <c r="A1129" t="s">
        <v>44</v>
      </c>
      <c r="B1129" s="93">
        <v>40781</v>
      </c>
      <c r="C1129">
        <v>24</v>
      </c>
      <c r="D1129">
        <v>0.93555710000000003</v>
      </c>
      <c r="E1129">
        <v>0.93555710000000003</v>
      </c>
      <c r="F1129">
        <v>69.599100000000007</v>
      </c>
      <c r="G1129">
        <v>3.6447599999999997E-2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4.3980990000000002</v>
      </c>
      <c r="N1129">
        <v>32400.799999999999</v>
      </c>
      <c r="O1129">
        <v>7367</v>
      </c>
      <c r="P1129">
        <v>6892.25</v>
      </c>
      <c r="Q1129">
        <v>6892.25</v>
      </c>
    </row>
    <row r="1130" spans="1:17" ht="14.25">
      <c r="A1130" t="s">
        <v>44</v>
      </c>
      <c r="B1130" s="93">
        <v>40793</v>
      </c>
      <c r="C1130">
        <v>1</v>
      </c>
      <c r="D1130">
        <v>0.84736540000000005</v>
      </c>
      <c r="E1130">
        <v>0.84736540000000005</v>
      </c>
      <c r="F1130">
        <v>72.952399999999997</v>
      </c>
      <c r="G1130">
        <v>3.5715799999999999E-2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4.3980990000000002</v>
      </c>
      <c r="N1130">
        <v>32400.799999999999</v>
      </c>
      <c r="O1130">
        <v>7367</v>
      </c>
      <c r="P1130">
        <v>6242.5420000000004</v>
      </c>
      <c r="Q1130">
        <v>6242.5420000000004</v>
      </c>
    </row>
    <row r="1131" spans="1:17" ht="14.25">
      <c r="A1131" t="s">
        <v>44</v>
      </c>
      <c r="B1131" s="93">
        <v>40793</v>
      </c>
      <c r="C1131">
        <v>2</v>
      </c>
      <c r="D1131">
        <v>0.70623250000000004</v>
      </c>
      <c r="E1131">
        <v>0.70623250000000004</v>
      </c>
      <c r="F1131">
        <v>71.450199999999995</v>
      </c>
      <c r="G1131">
        <v>3.66878E-2</v>
      </c>
      <c r="H1131">
        <v>0</v>
      </c>
      <c r="I1131">
        <v>0</v>
      </c>
      <c r="J1131">
        <v>0</v>
      </c>
      <c r="K1131">
        <v>0</v>
      </c>
      <c r="L1131">
        <v>0</v>
      </c>
      <c r="M1131">
        <v>4.3980990000000002</v>
      </c>
      <c r="N1131">
        <v>32400.799999999999</v>
      </c>
      <c r="O1131">
        <v>7367</v>
      </c>
      <c r="P1131">
        <v>5202.8149999999996</v>
      </c>
      <c r="Q1131">
        <v>5202.8149999999996</v>
      </c>
    </row>
    <row r="1132" spans="1:17" ht="14.25">
      <c r="A1132" t="s">
        <v>44</v>
      </c>
      <c r="B1132" s="93">
        <v>40793</v>
      </c>
      <c r="C1132">
        <v>3</v>
      </c>
      <c r="D1132">
        <v>0.64801940000000002</v>
      </c>
      <c r="E1132">
        <v>0.64801940000000002</v>
      </c>
      <c r="F1132">
        <v>70.575800000000001</v>
      </c>
      <c r="G1132">
        <v>3.6846700000000003E-2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4.3980990000000002</v>
      </c>
      <c r="N1132">
        <v>32400.799999999999</v>
      </c>
      <c r="O1132">
        <v>7367</v>
      </c>
      <c r="P1132">
        <v>4773.9589999999998</v>
      </c>
      <c r="Q1132">
        <v>4773.9589999999998</v>
      </c>
    </row>
    <row r="1133" spans="1:17" ht="14.25">
      <c r="A1133" t="s">
        <v>44</v>
      </c>
      <c r="B1133" s="93">
        <v>40793</v>
      </c>
      <c r="C1133">
        <v>4</v>
      </c>
      <c r="D1133">
        <v>0.63269260000000005</v>
      </c>
      <c r="E1133">
        <v>0.63269260000000005</v>
      </c>
      <c r="F1133">
        <v>70.562799999999996</v>
      </c>
      <c r="G1133">
        <v>3.4861999999999997E-2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4.3980990000000002</v>
      </c>
      <c r="N1133">
        <v>32400.799999999999</v>
      </c>
      <c r="O1133">
        <v>7367</v>
      </c>
      <c r="P1133">
        <v>4661.0469999999996</v>
      </c>
      <c r="Q1133">
        <v>4661.0469999999996</v>
      </c>
    </row>
    <row r="1134" spans="1:17" ht="14.25">
      <c r="A1134" t="s">
        <v>44</v>
      </c>
      <c r="B1134" s="93">
        <v>40793</v>
      </c>
      <c r="C1134">
        <v>5</v>
      </c>
      <c r="D1134">
        <v>0.60828139999999997</v>
      </c>
      <c r="E1134">
        <v>0.60828139999999997</v>
      </c>
      <c r="F1134">
        <v>69.567099999999996</v>
      </c>
      <c r="G1134">
        <v>3.4875400000000001E-2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4.3980990000000002</v>
      </c>
      <c r="N1134">
        <v>32400.799999999999</v>
      </c>
      <c r="O1134">
        <v>7367</v>
      </c>
      <c r="P1134">
        <v>4481.2089999999998</v>
      </c>
      <c r="Q1134">
        <v>4481.2089999999998</v>
      </c>
    </row>
    <row r="1135" spans="1:17" ht="14.25">
      <c r="A1135" t="s">
        <v>44</v>
      </c>
      <c r="B1135" s="93">
        <v>40793</v>
      </c>
      <c r="C1135">
        <v>6</v>
      </c>
      <c r="D1135">
        <v>0.62177780000000005</v>
      </c>
      <c r="E1135">
        <v>0.62177780000000005</v>
      </c>
      <c r="F1135">
        <v>69.1905</v>
      </c>
      <c r="G1135">
        <v>3.4881799999999998E-2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4.3980990000000002</v>
      </c>
      <c r="N1135">
        <v>32400.799999999999</v>
      </c>
      <c r="O1135">
        <v>7367</v>
      </c>
      <c r="P1135">
        <v>4580.6379999999999</v>
      </c>
      <c r="Q1135">
        <v>4580.6379999999999</v>
      </c>
    </row>
    <row r="1136" spans="1:17" ht="14.25">
      <c r="A1136" t="s">
        <v>44</v>
      </c>
      <c r="B1136" s="93">
        <v>40793</v>
      </c>
      <c r="C1136">
        <v>7</v>
      </c>
      <c r="D1136">
        <v>0.70139929999999995</v>
      </c>
      <c r="E1136">
        <v>0.70139929999999995</v>
      </c>
      <c r="F1136">
        <v>71.1905</v>
      </c>
      <c r="G1136">
        <v>3.4878100000000002E-2</v>
      </c>
      <c r="H1136">
        <v>0</v>
      </c>
      <c r="I1136">
        <v>0</v>
      </c>
      <c r="J1136">
        <v>0</v>
      </c>
      <c r="K1136">
        <v>0</v>
      </c>
      <c r="L1136">
        <v>0</v>
      </c>
      <c r="M1136">
        <v>4.3980990000000002</v>
      </c>
      <c r="N1136">
        <v>32400.799999999999</v>
      </c>
      <c r="O1136">
        <v>7367</v>
      </c>
      <c r="P1136">
        <v>5167.2089999999998</v>
      </c>
      <c r="Q1136">
        <v>5167.2089999999998</v>
      </c>
    </row>
    <row r="1137" spans="1:17" ht="14.25">
      <c r="A1137" t="s">
        <v>44</v>
      </c>
      <c r="B1137" s="93">
        <v>40793</v>
      </c>
      <c r="C1137">
        <v>8</v>
      </c>
      <c r="D1137">
        <v>0.75068840000000003</v>
      </c>
      <c r="E1137">
        <v>0.75068840000000003</v>
      </c>
      <c r="F1137">
        <v>77.636399999999995</v>
      </c>
      <c r="G1137">
        <v>3.4884400000000003E-2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4.3980990000000002</v>
      </c>
      <c r="N1137">
        <v>32400.799999999999</v>
      </c>
      <c r="O1137">
        <v>7367</v>
      </c>
      <c r="P1137">
        <v>5530.3220000000001</v>
      </c>
      <c r="Q1137">
        <v>5530.3220000000001</v>
      </c>
    </row>
    <row r="1138" spans="1:17" ht="14.25">
      <c r="A1138" t="s">
        <v>44</v>
      </c>
      <c r="B1138" s="93">
        <v>40793</v>
      </c>
      <c r="C1138">
        <v>9</v>
      </c>
      <c r="D1138">
        <v>0.82855979999999996</v>
      </c>
      <c r="E1138">
        <v>0.82855979999999996</v>
      </c>
      <c r="F1138">
        <v>83.013000000000005</v>
      </c>
      <c r="G1138">
        <v>4.0126000000000002E-2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4.3980990000000002</v>
      </c>
      <c r="N1138">
        <v>32400.799999999999</v>
      </c>
      <c r="O1138">
        <v>7367</v>
      </c>
      <c r="P1138">
        <v>6104</v>
      </c>
      <c r="Q1138">
        <v>6104</v>
      </c>
    </row>
    <row r="1139" spans="1:17" ht="14.25">
      <c r="A1139" t="s">
        <v>44</v>
      </c>
      <c r="B1139" s="93">
        <v>40793</v>
      </c>
      <c r="C1139">
        <v>10</v>
      </c>
      <c r="D1139">
        <v>0.91475359999999994</v>
      </c>
      <c r="E1139">
        <v>0.91475359999999994</v>
      </c>
      <c r="F1139">
        <v>89.051900000000003</v>
      </c>
      <c r="G1139">
        <v>3.8832800000000001E-2</v>
      </c>
      <c r="H1139">
        <v>0</v>
      </c>
      <c r="I1139">
        <v>0</v>
      </c>
      <c r="J1139">
        <v>0</v>
      </c>
      <c r="K1139">
        <v>0</v>
      </c>
      <c r="L1139">
        <v>0</v>
      </c>
      <c r="M1139">
        <v>4.3980990000000002</v>
      </c>
      <c r="N1139">
        <v>32400.799999999999</v>
      </c>
      <c r="O1139">
        <v>7367</v>
      </c>
      <c r="P1139">
        <v>6738.99</v>
      </c>
      <c r="Q1139">
        <v>6738.99</v>
      </c>
    </row>
    <row r="1140" spans="1:17" ht="14.25">
      <c r="A1140" t="s">
        <v>44</v>
      </c>
      <c r="B1140" s="93">
        <v>40793</v>
      </c>
      <c r="C1140">
        <v>11</v>
      </c>
      <c r="D1140">
        <v>1.0322750000000001</v>
      </c>
      <c r="E1140">
        <v>1.0322750000000001</v>
      </c>
      <c r="F1140">
        <v>92.333299999999994</v>
      </c>
      <c r="G1140">
        <v>3.7996000000000002E-2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4.3980990000000002</v>
      </c>
      <c r="N1140">
        <v>32400.799999999999</v>
      </c>
      <c r="O1140">
        <v>7367</v>
      </c>
      <c r="P1140">
        <v>7604.7719999999999</v>
      </c>
      <c r="Q1140">
        <v>7604.7719999999999</v>
      </c>
    </row>
    <row r="1141" spans="1:17" ht="14.25">
      <c r="A1141" t="s">
        <v>44</v>
      </c>
      <c r="B1141" s="93">
        <v>40793</v>
      </c>
      <c r="C1141">
        <v>12</v>
      </c>
      <c r="D1141">
        <v>1.2163459999999999</v>
      </c>
      <c r="E1141">
        <v>1.2163459999999999</v>
      </c>
      <c r="F1141">
        <v>94.359300000000005</v>
      </c>
      <c r="G1141">
        <v>3.7143000000000002E-2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4.3980990000000002</v>
      </c>
      <c r="N1141">
        <v>32400.799999999999</v>
      </c>
      <c r="O1141">
        <v>7367</v>
      </c>
      <c r="P1141">
        <v>8960.8209999999999</v>
      </c>
      <c r="Q1141">
        <v>8960.8209999999999</v>
      </c>
    </row>
    <row r="1142" spans="1:17" ht="14.25">
      <c r="A1142" t="s">
        <v>44</v>
      </c>
      <c r="B1142" s="93">
        <v>40793</v>
      </c>
      <c r="C1142">
        <v>13</v>
      </c>
      <c r="D1142">
        <v>1.4750970000000001</v>
      </c>
      <c r="E1142">
        <v>1.4750970000000001</v>
      </c>
      <c r="F1142">
        <v>92.419899999999998</v>
      </c>
      <c r="G1142">
        <v>3.7021100000000001E-2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4.3980990000000002</v>
      </c>
      <c r="N1142">
        <v>32400.799999999999</v>
      </c>
      <c r="O1142">
        <v>7367</v>
      </c>
      <c r="P1142">
        <v>10867.04</v>
      </c>
      <c r="Q1142">
        <v>10867.04</v>
      </c>
    </row>
    <row r="1143" spans="1:17" ht="14.25">
      <c r="A1143" t="s">
        <v>44</v>
      </c>
      <c r="B1143" s="93">
        <v>40793</v>
      </c>
      <c r="C1143">
        <v>14</v>
      </c>
      <c r="D1143">
        <v>1.8392919999999999</v>
      </c>
      <c r="E1143">
        <v>1.8392919999999999</v>
      </c>
      <c r="F1143">
        <v>92.787899999999993</v>
      </c>
      <c r="G1143">
        <v>3.90912E-2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4.3980990000000002</v>
      </c>
      <c r="N1143">
        <v>32400.799999999999</v>
      </c>
      <c r="O1143">
        <v>7367</v>
      </c>
      <c r="P1143">
        <v>13550.06</v>
      </c>
      <c r="Q1143">
        <v>13550.06</v>
      </c>
    </row>
    <row r="1144" spans="1:17" ht="14.25">
      <c r="A1144" t="s">
        <v>44</v>
      </c>
      <c r="B1144" s="93">
        <v>40793</v>
      </c>
      <c r="C1144">
        <v>15</v>
      </c>
      <c r="D1144">
        <v>1.954726</v>
      </c>
      <c r="E1144">
        <v>1.3880870000000001</v>
      </c>
      <c r="F1144">
        <v>90.264099999999999</v>
      </c>
      <c r="G1144">
        <v>4.3889600000000001E-2</v>
      </c>
      <c r="H1144">
        <v>0.51039230000000002</v>
      </c>
      <c r="I1144">
        <v>0.54362330000000003</v>
      </c>
      <c r="J1144">
        <v>0.56663909999999995</v>
      </c>
      <c r="K1144">
        <v>0.58965480000000003</v>
      </c>
      <c r="L1144">
        <v>0.62288580000000004</v>
      </c>
      <c r="M1144">
        <v>4.3980990000000002</v>
      </c>
      <c r="N1144">
        <v>32400.799999999999</v>
      </c>
      <c r="O1144">
        <v>7367</v>
      </c>
      <c r="P1144">
        <v>14400.47</v>
      </c>
      <c r="Q1144">
        <v>10226.040000000001</v>
      </c>
    </row>
    <row r="1145" spans="1:17" ht="14.25">
      <c r="A1145" t="s">
        <v>44</v>
      </c>
      <c r="B1145" s="93">
        <v>40793</v>
      </c>
      <c r="C1145">
        <v>16</v>
      </c>
      <c r="D1145">
        <v>2.1527289999999999</v>
      </c>
      <c r="E1145">
        <v>1.217141</v>
      </c>
      <c r="F1145">
        <v>90.376599999999996</v>
      </c>
      <c r="G1145">
        <v>4.3822899999999998E-2</v>
      </c>
      <c r="H1145">
        <v>0.87942690000000001</v>
      </c>
      <c r="I1145">
        <v>0.91260739999999996</v>
      </c>
      <c r="J1145">
        <v>0.93558810000000003</v>
      </c>
      <c r="K1145">
        <v>0.95856889999999995</v>
      </c>
      <c r="L1145">
        <v>0.99174929999999994</v>
      </c>
      <c r="M1145">
        <v>4.3980990000000002</v>
      </c>
      <c r="N1145">
        <v>32400.799999999999</v>
      </c>
      <c r="O1145">
        <v>7367</v>
      </c>
      <c r="P1145">
        <v>15859.16</v>
      </c>
      <c r="Q1145">
        <v>8966.68</v>
      </c>
    </row>
    <row r="1146" spans="1:17" ht="14.25">
      <c r="A1146" t="s">
        <v>44</v>
      </c>
      <c r="B1146" s="93">
        <v>40793</v>
      </c>
      <c r="C1146">
        <v>17</v>
      </c>
      <c r="D1146">
        <v>2.1550120000000001</v>
      </c>
      <c r="E1146">
        <v>1.245746</v>
      </c>
      <c r="F1146">
        <v>90.852800000000002</v>
      </c>
      <c r="G1146">
        <v>4.3857699999999999E-2</v>
      </c>
      <c r="H1146">
        <v>0.85306040000000005</v>
      </c>
      <c r="I1146">
        <v>0.88626720000000003</v>
      </c>
      <c r="J1146">
        <v>0.90926620000000002</v>
      </c>
      <c r="K1146">
        <v>0.93226520000000002</v>
      </c>
      <c r="L1146">
        <v>0.96547210000000006</v>
      </c>
      <c r="M1146">
        <v>4.3980990000000002</v>
      </c>
      <c r="N1146">
        <v>32400.799999999999</v>
      </c>
      <c r="O1146">
        <v>7367</v>
      </c>
      <c r="P1146">
        <v>15875.98</v>
      </c>
      <c r="Q1146">
        <v>9177.4120000000003</v>
      </c>
    </row>
    <row r="1147" spans="1:17" ht="14.25">
      <c r="A1147" t="s">
        <v>44</v>
      </c>
      <c r="B1147" s="93">
        <v>40793</v>
      </c>
      <c r="C1147">
        <v>18</v>
      </c>
      <c r="D1147">
        <v>2.0584349999999998</v>
      </c>
      <c r="E1147">
        <v>1.3500259999999999</v>
      </c>
      <c r="F1147">
        <v>88.025999999999996</v>
      </c>
      <c r="G1147">
        <v>4.3855999999999999E-2</v>
      </c>
      <c r="H1147">
        <v>0.65220500000000003</v>
      </c>
      <c r="I1147">
        <v>0.68541059999999998</v>
      </c>
      <c r="J1147">
        <v>0.7084087</v>
      </c>
      <c r="K1147">
        <v>0.73140680000000002</v>
      </c>
      <c r="L1147">
        <v>0.76461239999999997</v>
      </c>
      <c r="M1147">
        <v>4.3980990000000002</v>
      </c>
      <c r="N1147">
        <v>32400.799999999999</v>
      </c>
      <c r="O1147">
        <v>7367</v>
      </c>
      <c r="P1147">
        <v>15164.49</v>
      </c>
      <c r="Q1147">
        <v>9945.643</v>
      </c>
    </row>
    <row r="1148" spans="1:17" ht="14.25">
      <c r="A1148" t="s">
        <v>44</v>
      </c>
      <c r="B1148" s="93">
        <v>40793</v>
      </c>
      <c r="C1148">
        <v>19</v>
      </c>
      <c r="D1148">
        <v>1.918377</v>
      </c>
      <c r="E1148">
        <v>2.1795040000000001</v>
      </c>
      <c r="F1148">
        <v>83.519499999999994</v>
      </c>
      <c r="G1148">
        <v>4.3871E-2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4.3980990000000002</v>
      </c>
      <c r="N1148">
        <v>32400.799999999999</v>
      </c>
      <c r="O1148">
        <v>7367</v>
      </c>
      <c r="P1148">
        <v>14132.68</v>
      </c>
      <c r="Q1148">
        <v>16056.4</v>
      </c>
    </row>
    <row r="1149" spans="1:17" ht="14.25">
      <c r="A1149" t="s">
        <v>44</v>
      </c>
      <c r="B1149" s="93">
        <v>40793</v>
      </c>
      <c r="C1149">
        <v>20</v>
      </c>
      <c r="D1149">
        <v>1.848781</v>
      </c>
      <c r="E1149">
        <v>2.559409</v>
      </c>
      <c r="F1149">
        <v>81.233800000000002</v>
      </c>
      <c r="G1149">
        <v>4.3829E-2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4.3980990000000002</v>
      </c>
      <c r="N1149">
        <v>32400.799999999999</v>
      </c>
      <c r="O1149">
        <v>7367</v>
      </c>
      <c r="P1149">
        <v>13619.97</v>
      </c>
      <c r="Q1149">
        <v>18855.169999999998</v>
      </c>
    </row>
    <row r="1150" spans="1:17" ht="14.25">
      <c r="A1150" t="s">
        <v>44</v>
      </c>
      <c r="B1150" s="93">
        <v>40793</v>
      </c>
      <c r="C1150">
        <v>21</v>
      </c>
      <c r="D1150">
        <v>2.1135320000000002</v>
      </c>
      <c r="E1150">
        <v>2.1135320000000002</v>
      </c>
      <c r="F1150">
        <v>79.774900000000002</v>
      </c>
      <c r="G1150">
        <v>3.8948999999999998E-2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4.3980990000000002</v>
      </c>
      <c r="N1150">
        <v>32400.799999999999</v>
      </c>
      <c r="O1150">
        <v>7367</v>
      </c>
      <c r="P1150">
        <v>15570.39</v>
      </c>
      <c r="Q1150">
        <v>15570.39</v>
      </c>
    </row>
    <row r="1151" spans="1:17" ht="14.25">
      <c r="A1151" t="s">
        <v>44</v>
      </c>
      <c r="B1151" s="93">
        <v>40793</v>
      </c>
      <c r="C1151">
        <v>22</v>
      </c>
      <c r="D1151">
        <v>2.0083449999999998</v>
      </c>
      <c r="E1151">
        <v>2.0083449999999998</v>
      </c>
      <c r="F1151">
        <v>78.844200000000001</v>
      </c>
      <c r="G1151">
        <v>3.9907100000000001E-2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4.3980990000000002</v>
      </c>
      <c r="N1151">
        <v>32400.799999999999</v>
      </c>
      <c r="O1151">
        <v>7367</v>
      </c>
      <c r="P1151">
        <v>14795.48</v>
      </c>
      <c r="Q1151">
        <v>14795.48</v>
      </c>
    </row>
    <row r="1152" spans="1:17" ht="14.25">
      <c r="A1152" t="s">
        <v>44</v>
      </c>
      <c r="B1152" s="93">
        <v>40793</v>
      </c>
      <c r="C1152">
        <v>23</v>
      </c>
      <c r="D1152">
        <v>1.638862</v>
      </c>
      <c r="E1152">
        <v>1.638862</v>
      </c>
      <c r="F1152">
        <v>74.679699999999997</v>
      </c>
      <c r="G1152">
        <v>4.0661999999999997E-2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4.3980990000000002</v>
      </c>
      <c r="N1152">
        <v>32400.799999999999</v>
      </c>
      <c r="O1152">
        <v>7367</v>
      </c>
      <c r="P1152">
        <v>12073.49</v>
      </c>
      <c r="Q1152">
        <v>12073.49</v>
      </c>
    </row>
    <row r="1153" spans="1:17" ht="14.25">
      <c r="A1153" t="s">
        <v>44</v>
      </c>
      <c r="B1153" s="93">
        <v>40793</v>
      </c>
      <c r="C1153">
        <v>24</v>
      </c>
      <c r="D1153">
        <v>1.1727019999999999</v>
      </c>
      <c r="E1153">
        <v>1.1727019999999999</v>
      </c>
      <c r="F1153">
        <v>70.904799999999994</v>
      </c>
      <c r="G1153">
        <v>4.1878899999999997E-2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4.3980990000000002</v>
      </c>
      <c r="N1153">
        <v>32400.799999999999</v>
      </c>
      <c r="O1153">
        <v>7367</v>
      </c>
      <c r="P1153">
        <v>8639.2970000000005</v>
      </c>
      <c r="Q1153">
        <v>8639.2970000000005</v>
      </c>
    </row>
    <row r="1154" spans="1:17" ht="14.25">
      <c r="A1154" t="s">
        <v>44</v>
      </c>
      <c r="B1154" s="93">
        <v>40794</v>
      </c>
      <c r="C1154">
        <v>1</v>
      </c>
      <c r="D1154">
        <v>0.96643820000000003</v>
      </c>
      <c r="E1154">
        <v>0.96643820000000003</v>
      </c>
      <c r="F1154">
        <v>68.618600000000001</v>
      </c>
      <c r="G1154">
        <v>4.2388299999999997E-2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4.3980990000000002</v>
      </c>
      <c r="N1154">
        <v>32400.799999999999</v>
      </c>
      <c r="O1154">
        <v>7367</v>
      </c>
      <c r="P1154">
        <v>7119.75</v>
      </c>
      <c r="Q1154">
        <v>7119.75</v>
      </c>
    </row>
    <row r="1155" spans="1:17" ht="14.25">
      <c r="A1155" t="s">
        <v>44</v>
      </c>
      <c r="B1155" s="93">
        <v>40794</v>
      </c>
      <c r="C1155">
        <v>2</v>
      </c>
      <c r="D1155">
        <v>0.82385560000000002</v>
      </c>
      <c r="E1155">
        <v>0.82385560000000002</v>
      </c>
      <c r="F1155">
        <v>69.609300000000005</v>
      </c>
      <c r="G1155">
        <v>4.19321E-2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4.3980990000000002</v>
      </c>
      <c r="N1155">
        <v>32400.799999999999</v>
      </c>
      <c r="O1155">
        <v>7367</v>
      </c>
      <c r="P1155">
        <v>6069.3440000000001</v>
      </c>
      <c r="Q1155">
        <v>6069.3440000000001</v>
      </c>
    </row>
    <row r="1156" spans="1:17" ht="14.25">
      <c r="A1156" t="s">
        <v>44</v>
      </c>
      <c r="B1156" s="93">
        <v>40794</v>
      </c>
      <c r="C1156">
        <v>3</v>
      </c>
      <c r="D1156">
        <v>0.7050592</v>
      </c>
      <c r="E1156">
        <v>0.7050592</v>
      </c>
      <c r="F1156">
        <v>70.083699999999993</v>
      </c>
      <c r="G1156">
        <v>3.7141500000000001E-2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4.3980990000000002</v>
      </c>
      <c r="N1156">
        <v>32400.799999999999</v>
      </c>
      <c r="O1156">
        <v>7367</v>
      </c>
      <c r="P1156">
        <v>5194.1710000000003</v>
      </c>
      <c r="Q1156">
        <v>5194.1710000000003</v>
      </c>
    </row>
    <row r="1157" spans="1:17" ht="14.25">
      <c r="A1157" t="s">
        <v>44</v>
      </c>
      <c r="B1157" s="93">
        <v>40794</v>
      </c>
      <c r="C1157">
        <v>4</v>
      </c>
      <c r="D1157">
        <v>0.66454820000000003</v>
      </c>
      <c r="E1157">
        <v>0.66454820000000003</v>
      </c>
      <c r="F1157">
        <v>68.158100000000005</v>
      </c>
      <c r="G1157">
        <v>3.6916999999999998E-2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4.3980990000000002</v>
      </c>
      <c r="N1157">
        <v>32400.799999999999</v>
      </c>
      <c r="O1157">
        <v>7367</v>
      </c>
      <c r="P1157">
        <v>4895.7269999999999</v>
      </c>
      <c r="Q1157">
        <v>4895.7269999999999</v>
      </c>
    </row>
    <row r="1158" spans="1:17" ht="14.25">
      <c r="A1158" t="s">
        <v>44</v>
      </c>
      <c r="B1158" s="93">
        <v>40794</v>
      </c>
      <c r="C1158">
        <v>5</v>
      </c>
      <c r="D1158">
        <v>0.63339630000000002</v>
      </c>
      <c r="E1158">
        <v>0.63339630000000002</v>
      </c>
      <c r="F1158">
        <v>67.981399999999994</v>
      </c>
      <c r="G1158">
        <v>3.69033E-2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4.3980990000000002</v>
      </c>
      <c r="N1158">
        <v>32400.799999999999</v>
      </c>
      <c r="O1158">
        <v>7367</v>
      </c>
      <c r="P1158">
        <v>4666.2309999999998</v>
      </c>
      <c r="Q1158">
        <v>4666.2309999999998</v>
      </c>
    </row>
    <row r="1159" spans="1:17" ht="14.25">
      <c r="A1159" t="s">
        <v>44</v>
      </c>
      <c r="B1159" s="93">
        <v>40794</v>
      </c>
      <c r="C1159">
        <v>6</v>
      </c>
      <c r="D1159">
        <v>0.63966610000000002</v>
      </c>
      <c r="E1159">
        <v>0.63966610000000002</v>
      </c>
      <c r="F1159">
        <v>68.013999999999996</v>
      </c>
      <c r="G1159">
        <v>3.6901200000000002E-2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4.3980990000000002</v>
      </c>
      <c r="N1159">
        <v>32400.799999999999</v>
      </c>
      <c r="O1159">
        <v>7367</v>
      </c>
      <c r="P1159">
        <v>4712.42</v>
      </c>
      <c r="Q1159">
        <v>4712.42</v>
      </c>
    </row>
    <row r="1160" spans="1:17" ht="14.25">
      <c r="A1160" t="s">
        <v>44</v>
      </c>
      <c r="B1160" s="93">
        <v>40794</v>
      </c>
      <c r="C1160">
        <v>7</v>
      </c>
      <c r="D1160">
        <v>0.72170219999999996</v>
      </c>
      <c r="E1160">
        <v>0.72170219999999996</v>
      </c>
      <c r="F1160">
        <v>69.2744</v>
      </c>
      <c r="G1160">
        <v>3.6871000000000001E-2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4.3980990000000002</v>
      </c>
      <c r="N1160">
        <v>32400.799999999999</v>
      </c>
      <c r="O1160">
        <v>7367</v>
      </c>
      <c r="P1160">
        <v>5316.78</v>
      </c>
      <c r="Q1160">
        <v>5316.78</v>
      </c>
    </row>
    <row r="1161" spans="1:17" ht="14.25">
      <c r="A1161" t="s">
        <v>44</v>
      </c>
      <c r="B1161" s="93">
        <v>40794</v>
      </c>
      <c r="C1161">
        <v>8</v>
      </c>
      <c r="D1161">
        <v>0.7818465</v>
      </c>
      <c r="E1161">
        <v>0.7818465</v>
      </c>
      <c r="F1161">
        <v>78.060500000000005</v>
      </c>
      <c r="G1161">
        <v>3.6794300000000002E-2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4.3980990000000002</v>
      </c>
      <c r="N1161">
        <v>32400.799999999999</v>
      </c>
      <c r="O1161">
        <v>7367</v>
      </c>
      <c r="P1161">
        <v>5759.8630000000003</v>
      </c>
      <c r="Q1161">
        <v>5759.8630000000003</v>
      </c>
    </row>
    <row r="1162" spans="1:17" ht="14.25">
      <c r="A1162" t="s">
        <v>44</v>
      </c>
      <c r="B1162" s="93">
        <v>40794</v>
      </c>
      <c r="C1162">
        <v>9</v>
      </c>
      <c r="D1162">
        <v>0.82694900000000005</v>
      </c>
      <c r="E1162">
        <v>0.82694900000000005</v>
      </c>
      <c r="F1162">
        <v>84.6233</v>
      </c>
      <c r="G1162">
        <v>3.8631400000000003E-2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4.3980990000000002</v>
      </c>
      <c r="N1162">
        <v>32400.799999999999</v>
      </c>
      <c r="O1162">
        <v>7367</v>
      </c>
      <c r="P1162">
        <v>6092.134</v>
      </c>
      <c r="Q1162">
        <v>6092.134</v>
      </c>
    </row>
    <row r="1163" spans="1:17" ht="14.25">
      <c r="A1163" t="s">
        <v>44</v>
      </c>
      <c r="B1163" s="93">
        <v>40794</v>
      </c>
      <c r="C1163">
        <v>10</v>
      </c>
      <c r="D1163">
        <v>0.94165489999999996</v>
      </c>
      <c r="E1163">
        <v>0.94165489999999996</v>
      </c>
      <c r="F1163">
        <v>88.790700000000001</v>
      </c>
      <c r="G1163">
        <v>4.1075899999999999E-2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4.3980990000000002</v>
      </c>
      <c r="N1163">
        <v>32400.799999999999</v>
      </c>
      <c r="O1163">
        <v>7367</v>
      </c>
      <c r="P1163">
        <v>6937.1719999999996</v>
      </c>
      <c r="Q1163">
        <v>6937.1719999999996</v>
      </c>
    </row>
    <row r="1164" spans="1:17" ht="14.25">
      <c r="A1164" t="s">
        <v>44</v>
      </c>
      <c r="B1164" s="93">
        <v>40794</v>
      </c>
      <c r="C1164">
        <v>11</v>
      </c>
      <c r="D1164">
        <v>1.0567569999999999</v>
      </c>
      <c r="E1164">
        <v>1.0567569999999999</v>
      </c>
      <c r="F1164">
        <v>91.311599999999999</v>
      </c>
      <c r="G1164">
        <v>3.9748100000000001E-2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4.3980990000000002</v>
      </c>
      <c r="N1164">
        <v>32400.799999999999</v>
      </c>
      <c r="O1164">
        <v>7367</v>
      </c>
      <c r="P1164">
        <v>7785.1319999999996</v>
      </c>
      <c r="Q1164">
        <v>7785.1319999999996</v>
      </c>
    </row>
    <row r="1165" spans="1:17" ht="14.25">
      <c r="A1165" t="s">
        <v>44</v>
      </c>
      <c r="B1165" s="93">
        <v>40794</v>
      </c>
      <c r="C1165">
        <v>12</v>
      </c>
      <c r="D1165">
        <v>1.2282</v>
      </c>
      <c r="E1165">
        <v>1.2282</v>
      </c>
      <c r="F1165">
        <v>93.488399999999999</v>
      </c>
      <c r="G1165">
        <v>3.8685400000000002E-2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4.3980990000000002</v>
      </c>
      <c r="N1165">
        <v>32400.799999999999</v>
      </c>
      <c r="O1165">
        <v>7367</v>
      </c>
      <c r="P1165">
        <v>9048.1530000000002</v>
      </c>
      <c r="Q1165">
        <v>9048.1530000000002</v>
      </c>
    </row>
    <row r="1166" spans="1:17" ht="14.25">
      <c r="A1166" t="s">
        <v>44</v>
      </c>
      <c r="B1166" s="93">
        <v>40794</v>
      </c>
      <c r="C1166">
        <v>13</v>
      </c>
      <c r="D1166">
        <v>1.4914780000000001</v>
      </c>
      <c r="E1166">
        <v>1.4914780000000001</v>
      </c>
      <c r="F1166">
        <v>95.385999999999996</v>
      </c>
      <c r="G1166">
        <v>3.84976E-2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4.3980990000000002</v>
      </c>
      <c r="N1166">
        <v>32400.799999999999</v>
      </c>
      <c r="O1166">
        <v>7367</v>
      </c>
      <c r="P1166">
        <v>10987.72</v>
      </c>
      <c r="Q1166">
        <v>10987.72</v>
      </c>
    </row>
    <row r="1167" spans="1:17" ht="14.25">
      <c r="A1167" t="s">
        <v>44</v>
      </c>
      <c r="B1167" s="93">
        <v>40794</v>
      </c>
      <c r="C1167">
        <v>14</v>
      </c>
      <c r="D1167">
        <v>1.9143060000000001</v>
      </c>
      <c r="E1167">
        <v>1.2294350000000001</v>
      </c>
      <c r="F1167">
        <v>92.683700000000002</v>
      </c>
      <c r="G1167">
        <v>4.3430400000000001E-2</v>
      </c>
      <c r="H1167">
        <v>0.62921269999999996</v>
      </c>
      <c r="I1167">
        <v>0.66209600000000002</v>
      </c>
      <c r="J1167">
        <v>0.68487100000000001</v>
      </c>
      <c r="K1167">
        <v>0.70764590000000005</v>
      </c>
      <c r="L1167">
        <v>0.7405292</v>
      </c>
      <c r="M1167">
        <v>4.3980990000000002</v>
      </c>
      <c r="N1167">
        <v>32400.799999999999</v>
      </c>
      <c r="O1167">
        <v>7367</v>
      </c>
      <c r="P1167">
        <v>14102.69</v>
      </c>
      <c r="Q1167">
        <v>9057.2450000000008</v>
      </c>
    </row>
    <row r="1168" spans="1:17" ht="14.25">
      <c r="A1168" t="s">
        <v>44</v>
      </c>
      <c r="B1168" s="93">
        <v>40794</v>
      </c>
      <c r="C1168">
        <v>15</v>
      </c>
      <c r="D1168">
        <v>2.0537359999999998</v>
      </c>
      <c r="E1168">
        <v>1.1756260000000001</v>
      </c>
      <c r="F1168">
        <v>92.437200000000004</v>
      </c>
      <c r="G1168">
        <v>4.3475300000000001E-2</v>
      </c>
      <c r="H1168">
        <v>0.82239410000000002</v>
      </c>
      <c r="I1168">
        <v>0.8553115</v>
      </c>
      <c r="J1168">
        <v>0.8781099</v>
      </c>
      <c r="K1168">
        <v>0.90090840000000005</v>
      </c>
      <c r="L1168">
        <v>0.93382580000000004</v>
      </c>
      <c r="M1168">
        <v>4.3980990000000002</v>
      </c>
      <c r="N1168">
        <v>32400.799999999999</v>
      </c>
      <c r="O1168">
        <v>7367</v>
      </c>
      <c r="P1168">
        <v>15129.88</v>
      </c>
      <c r="Q1168">
        <v>8660.8389999999999</v>
      </c>
    </row>
    <row r="1169" spans="1:17" ht="14.25">
      <c r="A1169" t="s">
        <v>44</v>
      </c>
      <c r="B1169" s="93">
        <v>40794</v>
      </c>
      <c r="C1169">
        <v>16</v>
      </c>
      <c r="D1169">
        <v>2.312433</v>
      </c>
      <c r="E1169">
        <v>0.99653429999999998</v>
      </c>
      <c r="F1169">
        <v>89.674400000000006</v>
      </c>
      <c r="G1169">
        <v>0.2581273</v>
      </c>
      <c r="H1169">
        <v>0.98509500000000005</v>
      </c>
      <c r="I1169">
        <v>1.180536</v>
      </c>
      <c r="J1169">
        <v>1.315898</v>
      </c>
      <c r="K1169">
        <v>1.45126</v>
      </c>
      <c r="L1169">
        <v>1.6467020000000001</v>
      </c>
      <c r="M1169">
        <v>4.3980990000000002</v>
      </c>
      <c r="N1169">
        <v>32400.799999999999</v>
      </c>
      <c r="O1169">
        <v>7367</v>
      </c>
      <c r="P1169">
        <v>17035.689999999999</v>
      </c>
      <c r="Q1169">
        <v>7341.4679999999998</v>
      </c>
    </row>
    <row r="1170" spans="1:17" ht="14.25">
      <c r="A1170" t="s">
        <v>44</v>
      </c>
      <c r="B1170" s="93">
        <v>40794</v>
      </c>
      <c r="C1170">
        <v>17</v>
      </c>
      <c r="D1170">
        <v>2.2977620000000001</v>
      </c>
      <c r="E1170">
        <v>1.271166</v>
      </c>
      <c r="F1170">
        <v>89.734899999999996</v>
      </c>
      <c r="G1170">
        <v>6.3668100000000005E-2</v>
      </c>
      <c r="H1170">
        <v>0.94500229999999996</v>
      </c>
      <c r="I1170">
        <v>0.9932086</v>
      </c>
      <c r="J1170">
        <v>1.0265960000000001</v>
      </c>
      <c r="K1170">
        <v>1.059984</v>
      </c>
      <c r="L1170">
        <v>1.10819</v>
      </c>
      <c r="M1170">
        <v>4.3980990000000002</v>
      </c>
      <c r="N1170">
        <v>32400.799999999999</v>
      </c>
      <c r="O1170">
        <v>7367</v>
      </c>
      <c r="P1170">
        <v>16927.62</v>
      </c>
      <c r="Q1170">
        <v>9364.6820000000007</v>
      </c>
    </row>
    <row r="1171" spans="1:17" ht="14.25">
      <c r="A1171" t="s">
        <v>44</v>
      </c>
      <c r="B1171" s="93">
        <v>40794</v>
      </c>
      <c r="C1171">
        <v>18</v>
      </c>
      <c r="D1171">
        <v>1.5496319999999999</v>
      </c>
      <c r="E1171">
        <v>1.5496319999999999</v>
      </c>
      <c r="F1171">
        <v>84.6233</v>
      </c>
      <c r="G1171">
        <v>6.7981100000000003E-2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4.3980990000000002</v>
      </c>
      <c r="N1171">
        <v>32400.799999999999</v>
      </c>
      <c r="O1171">
        <v>7367</v>
      </c>
      <c r="P1171">
        <v>11416.14</v>
      </c>
      <c r="Q1171">
        <v>11416.14</v>
      </c>
    </row>
    <row r="1172" spans="1:17" ht="14.25">
      <c r="A1172" t="s">
        <v>44</v>
      </c>
      <c r="B1172" s="93">
        <v>40794</v>
      </c>
      <c r="C1172">
        <v>19</v>
      </c>
      <c r="D1172">
        <v>1.6588309999999999</v>
      </c>
      <c r="E1172">
        <v>1.6588309999999999</v>
      </c>
      <c r="F1172">
        <v>79.530199999999994</v>
      </c>
      <c r="G1172">
        <v>7.6658699999999996E-2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4.3980990000000002</v>
      </c>
      <c r="N1172">
        <v>32400.799999999999</v>
      </c>
      <c r="O1172">
        <v>7367</v>
      </c>
      <c r="P1172">
        <v>12220.61</v>
      </c>
      <c r="Q1172">
        <v>12220.61</v>
      </c>
    </row>
    <row r="1173" spans="1:17" ht="14.25">
      <c r="A1173" t="s">
        <v>44</v>
      </c>
      <c r="B1173" s="93">
        <v>40794</v>
      </c>
      <c r="C1173">
        <v>20</v>
      </c>
      <c r="D1173">
        <v>1.872576</v>
      </c>
      <c r="E1173">
        <v>1.872576</v>
      </c>
      <c r="F1173">
        <v>73.604699999999994</v>
      </c>
      <c r="G1173">
        <v>4.4330599999999998E-2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4.3980990000000002</v>
      </c>
      <c r="N1173">
        <v>32400.799999999999</v>
      </c>
      <c r="O1173">
        <v>7367</v>
      </c>
      <c r="P1173">
        <v>13795.26</v>
      </c>
      <c r="Q1173">
        <v>13795.26</v>
      </c>
    </row>
    <row r="1174" spans="1:17" ht="14.25">
      <c r="A1174" t="s">
        <v>44</v>
      </c>
      <c r="B1174" s="93">
        <v>40794</v>
      </c>
      <c r="C1174">
        <v>21</v>
      </c>
      <c r="D1174">
        <v>2.1037810000000001</v>
      </c>
      <c r="E1174">
        <v>2.1037810000000001</v>
      </c>
      <c r="F1174">
        <v>70.688400000000001</v>
      </c>
      <c r="G1174">
        <v>4.0561199999999999E-2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4.3980990000000002</v>
      </c>
      <c r="N1174">
        <v>32400.799999999999</v>
      </c>
      <c r="O1174">
        <v>7367</v>
      </c>
      <c r="P1174">
        <v>15498.56</v>
      </c>
      <c r="Q1174">
        <v>15498.56</v>
      </c>
    </row>
    <row r="1175" spans="1:17" ht="14.25">
      <c r="A1175" t="s">
        <v>44</v>
      </c>
      <c r="B1175" s="93">
        <v>40794</v>
      </c>
      <c r="C1175">
        <v>22</v>
      </c>
      <c r="D1175">
        <v>1.9600329999999999</v>
      </c>
      <c r="E1175">
        <v>1.9600329999999999</v>
      </c>
      <c r="F1175">
        <v>68.930199999999999</v>
      </c>
      <c r="G1175">
        <v>4.14461E-2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4.3980990000000002</v>
      </c>
      <c r="N1175">
        <v>32400.799999999999</v>
      </c>
      <c r="O1175">
        <v>7367</v>
      </c>
      <c r="P1175">
        <v>14439.56</v>
      </c>
      <c r="Q1175">
        <v>14439.56</v>
      </c>
    </row>
    <row r="1176" spans="1:17" ht="14.25">
      <c r="A1176" t="s">
        <v>44</v>
      </c>
      <c r="B1176" s="93">
        <v>40794</v>
      </c>
      <c r="C1176">
        <v>23</v>
      </c>
      <c r="D1176">
        <v>1.290789</v>
      </c>
      <c r="E1176">
        <v>1.290789</v>
      </c>
      <c r="F1176">
        <v>65.679100000000005</v>
      </c>
      <c r="G1176">
        <v>3.80285E-2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4.3980990000000002</v>
      </c>
      <c r="N1176">
        <v>32400.799999999999</v>
      </c>
      <c r="O1176">
        <v>7367</v>
      </c>
      <c r="P1176">
        <v>9509.2430000000004</v>
      </c>
      <c r="Q1176">
        <v>9509.2430000000004</v>
      </c>
    </row>
    <row r="1177" spans="1:17" ht="14.25">
      <c r="A1177" t="s">
        <v>44</v>
      </c>
      <c r="B1177" s="93">
        <v>40794</v>
      </c>
      <c r="C1177">
        <v>24</v>
      </c>
      <c r="D1177">
        <v>1.0367200000000001</v>
      </c>
      <c r="E1177">
        <v>1.0367200000000001</v>
      </c>
      <c r="F1177">
        <v>64.2</v>
      </c>
      <c r="G1177">
        <v>3.6779699999999999E-2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4.3980990000000002</v>
      </c>
      <c r="N1177">
        <v>32400.799999999999</v>
      </c>
      <c r="O1177">
        <v>7367</v>
      </c>
      <c r="P1177">
        <v>7637.52</v>
      </c>
      <c r="Q1177">
        <v>7637.52</v>
      </c>
    </row>
    <row r="1178" spans="1:17" ht="14.25">
      <c r="A1178" t="s">
        <v>44</v>
      </c>
      <c r="B1178" s="93">
        <v>40795</v>
      </c>
      <c r="C1178">
        <v>1</v>
      </c>
      <c r="D1178">
        <v>0.38526510000000003</v>
      </c>
      <c r="E1178">
        <v>0.38526510000000003</v>
      </c>
      <c r="F1178">
        <v>64.265100000000004</v>
      </c>
      <c r="G1178">
        <v>3.6754299999999997E-2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4.3980990000000002</v>
      </c>
      <c r="N1178">
        <v>32400.799999999999</v>
      </c>
      <c r="O1178">
        <v>7367</v>
      </c>
      <c r="P1178">
        <v>2838.248</v>
      </c>
      <c r="Q1178">
        <v>2838.248</v>
      </c>
    </row>
    <row r="1179" spans="1:17" ht="14.25">
      <c r="A1179" t="s">
        <v>44</v>
      </c>
      <c r="B1179" s="93">
        <v>40795</v>
      </c>
      <c r="C1179">
        <v>2</v>
      </c>
      <c r="D1179">
        <v>0.54378599999999999</v>
      </c>
      <c r="E1179">
        <v>0.54378599999999999</v>
      </c>
      <c r="F1179">
        <v>63.2744</v>
      </c>
      <c r="G1179">
        <v>3.6553500000000003E-2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4.3980990000000002</v>
      </c>
      <c r="N1179">
        <v>32400.799999999999</v>
      </c>
      <c r="O1179">
        <v>7367</v>
      </c>
      <c r="P1179">
        <v>4006.0720000000001</v>
      </c>
      <c r="Q1179">
        <v>4006.0720000000001</v>
      </c>
    </row>
    <row r="1180" spans="1:17" ht="14.25">
      <c r="A1180" t="s">
        <v>44</v>
      </c>
      <c r="B1180" s="93">
        <v>40795</v>
      </c>
      <c r="C1180">
        <v>3</v>
      </c>
      <c r="D1180">
        <v>0.71760930000000001</v>
      </c>
      <c r="E1180">
        <v>0.71760930000000001</v>
      </c>
      <c r="F1180">
        <v>63.032600000000002</v>
      </c>
      <c r="G1180">
        <v>3.6264600000000001E-2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4.3980990000000002</v>
      </c>
      <c r="N1180">
        <v>32400.799999999999</v>
      </c>
      <c r="O1180">
        <v>7367</v>
      </c>
      <c r="P1180">
        <v>5286.6279999999997</v>
      </c>
      <c r="Q1180">
        <v>5286.6279999999997</v>
      </c>
    </row>
    <row r="1181" spans="1:17" ht="14.25">
      <c r="A1181" t="s">
        <v>44</v>
      </c>
      <c r="B1181" s="93">
        <v>40795</v>
      </c>
      <c r="C1181">
        <v>4</v>
      </c>
      <c r="D1181">
        <v>0.67150240000000005</v>
      </c>
      <c r="E1181">
        <v>0.67150240000000005</v>
      </c>
      <c r="F1181">
        <v>62.014000000000003</v>
      </c>
      <c r="G1181">
        <v>3.6117900000000001E-2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4.3980990000000002</v>
      </c>
      <c r="N1181">
        <v>32400.799999999999</v>
      </c>
      <c r="O1181">
        <v>7367</v>
      </c>
      <c r="P1181">
        <v>4946.9579999999996</v>
      </c>
      <c r="Q1181">
        <v>4946.9579999999996</v>
      </c>
    </row>
    <row r="1182" spans="1:17" ht="14.25">
      <c r="A1182" t="s">
        <v>44</v>
      </c>
      <c r="B1182" s="93">
        <v>40795</v>
      </c>
      <c r="C1182">
        <v>5</v>
      </c>
      <c r="D1182">
        <v>0.60366980000000003</v>
      </c>
      <c r="E1182">
        <v>0.60366980000000003</v>
      </c>
      <c r="F1182">
        <v>61.660499999999999</v>
      </c>
      <c r="G1182">
        <v>3.61082E-2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4.3980990000000002</v>
      </c>
      <c r="N1182">
        <v>32400.799999999999</v>
      </c>
      <c r="O1182">
        <v>7367</v>
      </c>
      <c r="P1182">
        <v>4447.2349999999997</v>
      </c>
      <c r="Q1182">
        <v>4447.2349999999997</v>
      </c>
    </row>
    <row r="1183" spans="1:17" ht="14.25">
      <c r="A1183" t="s">
        <v>44</v>
      </c>
      <c r="B1183" s="93">
        <v>40795</v>
      </c>
      <c r="C1183">
        <v>6</v>
      </c>
      <c r="D1183">
        <v>0.63136740000000002</v>
      </c>
      <c r="E1183">
        <v>0.63136740000000002</v>
      </c>
      <c r="F1183">
        <v>60.655799999999999</v>
      </c>
      <c r="G1183">
        <v>3.6104999999999998E-2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4.3980990000000002</v>
      </c>
      <c r="N1183">
        <v>32400.799999999999</v>
      </c>
      <c r="O1183">
        <v>7367</v>
      </c>
      <c r="P1183">
        <v>4651.2839999999997</v>
      </c>
      <c r="Q1183">
        <v>4651.2839999999997</v>
      </c>
    </row>
    <row r="1184" spans="1:17" ht="14.25">
      <c r="A1184" t="s">
        <v>44</v>
      </c>
      <c r="B1184" s="93">
        <v>40795</v>
      </c>
      <c r="C1184">
        <v>7</v>
      </c>
      <c r="D1184">
        <v>0.6965209</v>
      </c>
      <c r="E1184">
        <v>0.6965209</v>
      </c>
      <c r="F1184">
        <v>63.186</v>
      </c>
      <c r="G1184">
        <v>3.6086800000000002E-2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4.3980990000000002</v>
      </c>
      <c r="N1184">
        <v>32400.799999999999</v>
      </c>
      <c r="O1184">
        <v>7367</v>
      </c>
      <c r="P1184">
        <v>5131.2700000000004</v>
      </c>
      <c r="Q1184">
        <v>5131.2700000000004</v>
      </c>
    </row>
    <row r="1185" spans="1:17" ht="14.25">
      <c r="A1185" t="s">
        <v>44</v>
      </c>
      <c r="B1185" s="93">
        <v>40795</v>
      </c>
      <c r="C1185">
        <v>8</v>
      </c>
      <c r="D1185">
        <v>0.73257669999999997</v>
      </c>
      <c r="E1185">
        <v>0.73257669999999997</v>
      </c>
      <c r="F1185">
        <v>65.409300000000002</v>
      </c>
      <c r="G1185">
        <v>3.5967300000000001E-2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4.3980990000000002</v>
      </c>
      <c r="N1185">
        <v>32400.799999999999</v>
      </c>
      <c r="O1185">
        <v>7367</v>
      </c>
      <c r="P1185">
        <v>5396.893</v>
      </c>
      <c r="Q1185">
        <v>5396.893</v>
      </c>
    </row>
    <row r="1186" spans="1:17" ht="14.25">
      <c r="A1186" t="s">
        <v>44</v>
      </c>
      <c r="B1186" s="93">
        <v>40795</v>
      </c>
      <c r="C1186">
        <v>9</v>
      </c>
      <c r="D1186">
        <v>0.76809300000000003</v>
      </c>
      <c r="E1186">
        <v>0.76809300000000003</v>
      </c>
      <c r="F1186">
        <v>69.395300000000006</v>
      </c>
      <c r="G1186">
        <v>3.6420800000000003E-2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4.3980990000000002</v>
      </c>
      <c r="N1186">
        <v>32400.799999999999</v>
      </c>
      <c r="O1186">
        <v>7367</v>
      </c>
      <c r="P1186">
        <v>5658.5420000000004</v>
      </c>
      <c r="Q1186">
        <v>5658.5420000000004</v>
      </c>
    </row>
    <row r="1187" spans="1:17" ht="14.25">
      <c r="A1187" t="s">
        <v>44</v>
      </c>
      <c r="B1187" s="93">
        <v>40795</v>
      </c>
      <c r="C1187">
        <v>10</v>
      </c>
      <c r="D1187">
        <v>0.79381860000000004</v>
      </c>
      <c r="E1187">
        <v>0.79381860000000004</v>
      </c>
      <c r="F1187">
        <v>70.953500000000005</v>
      </c>
      <c r="G1187">
        <v>3.83024E-2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4.3980990000000002</v>
      </c>
      <c r="N1187">
        <v>32400.799999999999</v>
      </c>
      <c r="O1187">
        <v>7367</v>
      </c>
      <c r="P1187">
        <v>5848.0619999999999</v>
      </c>
      <c r="Q1187">
        <v>5848.0619999999999</v>
      </c>
    </row>
    <row r="1188" spans="1:17" ht="14.25">
      <c r="A1188" t="s">
        <v>44</v>
      </c>
      <c r="B1188" s="93">
        <v>40795</v>
      </c>
      <c r="C1188">
        <v>11</v>
      </c>
      <c r="D1188">
        <v>0.79848370000000002</v>
      </c>
      <c r="E1188">
        <v>0.79848370000000002</v>
      </c>
      <c r="F1188">
        <v>74.627899999999997</v>
      </c>
      <c r="G1188">
        <v>3.7733200000000001E-2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4.3980990000000002</v>
      </c>
      <c r="N1188">
        <v>32400.799999999999</v>
      </c>
      <c r="O1188">
        <v>7367</v>
      </c>
      <c r="P1188">
        <v>5882.43</v>
      </c>
      <c r="Q1188">
        <v>5882.43</v>
      </c>
    </row>
    <row r="1189" spans="1:17" ht="14.25">
      <c r="A1189" t="s">
        <v>44</v>
      </c>
      <c r="B1189" s="93">
        <v>40795</v>
      </c>
      <c r="C1189">
        <v>12</v>
      </c>
      <c r="D1189">
        <v>0.78197209999999995</v>
      </c>
      <c r="E1189">
        <v>0.78197209999999995</v>
      </c>
      <c r="F1189">
        <v>75.079099999999997</v>
      </c>
      <c r="G1189">
        <v>3.6248599999999999E-2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4.3980990000000002</v>
      </c>
      <c r="N1189">
        <v>32400.799999999999</v>
      </c>
      <c r="O1189">
        <v>7367</v>
      </c>
      <c r="P1189">
        <v>5760.7889999999998</v>
      </c>
      <c r="Q1189">
        <v>5760.7889999999998</v>
      </c>
    </row>
    <row r="1190" spans="1:17" ht="14.25">
      <c r="A1190" t="s">
        <v>44</v>
      </c>
      <c r="B1190" s="93">
        <v>40795</v>
      </c>
      <c r="C1190">
        <v>13</v>
      </c>
      <c r="D1190">
        <v>0.84212560000000003</v>
      </c>
      <c r="E1190">
        <v>0.84212560000000003</v>
      </c>
      <c r="F1190">
        <v>75.688400000000001</v>
      </c>
      <c r="G1190">
        <v>3.56596E-2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4.3980990000000002</v>
      </c>
      <c r="N1190">
        <v>32400.799999999999</v>
      </c>
      <c r="O1190">
        <v>7367</v>
      </c>
      <c r="P1190">
        <v>6203.9390000000003</v>
      </c>
      <c r="Q1190">
        <v>6203.9390000000003</v>
      </c>
    </row>
    <row r="1191" spans="1:17" ht="14.25">
      <c r="A1191" t="s">
        <v>44</v>
      </c>
      <c r="B1191" s="93">
        <v>40795</v>
      </c>
      <c r="C1191">
        <v>14</v>
      </c>
      <c r="D1191">
        <v>0.81083720000000004</v>
      </c>
      <c r="E1191">
        <v>0.81083720000000004</v>
      </c>
      <c r="F1191">
        <v>74.665099999999995</v>
      </c>
      <c r="G1191">
        <v>3.5793100000000001E-2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4.3980990000000002</v>
      </c>
      <c r="N1191">
        <v>32400.799999999999</v>
      </c>
      <c r="O1191">
        <v>7367</v>
      </c>
      <c r="P1191">
        <v>5973.4380000000001</v>
      </c>
      <c r="Q1191">
        <v>5973.4380000000001</v>
      </c>
    </row>
    <row r="1192" spans="1:17" ht="14.25">
      <c r="A1192" t="s">
        <v>44</v>
      </c>
      <c r="B1192" s="93">
        <v>40795</v>
      </c>
      <c r="C1192">
        <v>15</v>
      </c>
      <c r="D1192">
        <v>1.195926</v>
      </c>
      <c r="E1192">
        <v>0.83307909999999996</v>
      </c>
      <c r="F1192">
        <v>75.265100000000004</v>
      </c>
      <c r="G1192">
        <v>3.6508800000000001E-2</v>
      </c>
      <c r="H1192">
        <v>0.31605889999999998</v>
      </c>
      <c r="I1192">
        <v>0.3437016</v>
      </c>
      <c r="J1192">
        <v>0.36284689999999997</v>
      </c>
      <c r="K1192">
        <v>0.3819921</v>
      </c>
      <c r="L1192">
        <v>0.40963480000000002</v>
      </c>
      <c r="M1192">
        <v>4.3980990000000002</v>
      </c>
      <c r="N1192">
        <v>32400.799999999999</v>
      </c>
      <c r="O1192">
        <v>7367</v>
      </c>
      <c r="P1192">
        <v>8810.3870000000006</v>
      </c>
      <c r="Q1192">
        <v>6137.2939999999999</v>
      </c>
    </row>
    <row r="1193" spans="1:17" ht="14.25">
      <c r="A1193" t="s">
        <v>44</v>
      </c>
      <c r="B1193" s="93">
        <v>40795</v>
      </c>
      <c r="C1193">
        <v>16</v>
      </c>
      <c r="D1193">
        <v>1.1482680000000001</v>
      </c>
      <c r="E1193">
        <v>0.84915350000000001</v>
      </c>
      <c r="F1193">
        <v>73.599999999999994</v>
      </c>
      <c r="G1193">
        <v>3.62344E-2</v>
      </c>
      <c r="H1193">
        <v>0.25267810000000002</v>
      </c>
      <c r="I1193">
        <v>0.280113</v>
      </c>
      <c r="J1193">
        <v>0.2991144</v>
      </c>
      <c r="K1193">
        <v>0.3181158</v>
      </c>
      <c r="L1193">
        <v>0.34555069999999999</v>
      </c>
      <c r="M1193">
        <v>4.3980990000000002</v>
      </c>
      <c r="N1193">
        <v>32400.799999999999</v>
      </c>
      <c r="O1193">
        <v>7367</v>
      </c>
      <c r="P1193">
        <v>8459.2900000000009</v>
      </c>
      <c r="Q1193">
        <v>6255.7139999999999</v>
      </c>
    </row>
    <row r="1194" spans="1:17" ht="14.25">
      <c r="A1194" t="s">
        <v>44</v>
      </c>
      <c r="B1194" s="93">
        <v>40795</v>
      </c>
      <c r="C1194">
        <v>17</v>
      </c>
      <c r="D1194">
        <v>1.078176</v>
      </c>
      <c r="E1194">
        <v>0.86155809999999999</v>
      </c>
      <c r="F1194">
        <v>71.609300000000005</v>
      </c>
      <c r="G1194">
        <v>3.6014900000000002E-2</v>
      </c>
      <c r="H1194">
        <v>0.17046320000000001</v>
      </c>
      <c r="I1194">
        <v>0.19773189999999999</v>
      </c>
      <c r="J1194">
        <v>0.21661810000000001</v>
      </c>
      <c r="K1194">
        <v>0.2355043</v>
      </c>
      <c r="L1194">
        <v>0.26277299999999998</v>
      </c>
      <c r="M1194">
        <v>4.3980990000000002</v>
      </c>
      <c r="N1194">
        <v>32400.799999999999</v>
      </c>
      <c r="O1194">
        <v>7367</v>
      </c>
      <c r="P1194">
        <v>7942.9250000000002</v>
      </c>
      <c r="Q1194">
        <v>6347.0990000000002</v>
      </c>
    </row>
    <row r="1195" spans="1:17" ht="14.25">
      <c r="A1195" t="s">
        <v>44</v>
      </c>
      <c r="B1195" s="93">
        <v>40795</v>
      </c>
      <c r="C1195">
        <v>18</v>
      </c>
      <c r="D1195">
        <v>1.0162910000000001</v>
      </c>
      <c r="E1195">
        <v>0.89886049999999995</v>
      </c>
      <c r="F1195">
        <v>68.520899999999997</v>
      </c>
      <c r="G1195">
        <v>3.6220700000000002E-2</v>
      </c>
      <c r="H1195">
        <v>7.10118E-2</v>
      </c>
      <c r="I1195">
        <v>9.8436399999999993E-2</v>
      </c>
      <c r="J1195">
        <v>0.1174306</v>
      </c>
      <c r="K1195">
        <v>0.13642470000000001</v>
      </c>
      <c r="L1195">
        <v>0.1638493</v>
      </c>
      <c r="M1195">
        <v>4.3980990000000002</v>
      </c>
      <c r="N1195">
        <v>32400.799999999999</v>
      </c>
      <c r="O1195">
        <v>7367</v>
      </c>
      <c r="P1195">
        <v>7487.0159999999996</v>
      </c>
      <c r="Q1195">
        <v>6621.9049999999997</v>
      </c>
    </row>
    <row r="1196" spans="1:17" ht="14.25">
      <c r="A1196" t="s">
        <v>44</v>
      </c>
      <c r="B1196" s="93">
        <v>40795</v>
      </c>
      <c r="C1196">
        <v>19</v>
      </c>
      <c r="D1196">
        <v>1.024378</v>
      </c>
      <c r="E1196">
        <v>1.062535</v>
      </c>
      <c r="F1196">
        <v>64.302300000000002</v>
      </c>
      <c r="G1196">
        <v>3.5090900000000001E-2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4.3980990000000002</v>
      </c>
      <c r="N1196">
        <v>32400.799999999999</v>
      </c>
      <c r="O1196">
        <v>7367</v>
      </c>
      <c r="P1196">
        <v>7546.5940000000001</v>
      </c>
      <c r="Q1196">
        <v>7827.6949999999997</v>
      </c>
    </row>
    <row r="1197" spans="1:17" ht="14.25">
      <c r="A1197" t="s">
        <v>44</v>
      </c>
      <c r="B1197" s="93">
        <v>40795</v>
      </c>
      <c r="C1197">
        <v>20</v>
      </c>
      <c r="D1197">
        <v>1.0920730000000001</v>
      </c>
      <c r="E1197">
        <v>1.0866089999999999</v>
      </c>
      <c r="F1197">
        <v>62.060499999999998</v>
      </c>
      <c r="G1197">
        <v>3.4944000000000003E-2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4.3980990000000002</v>
      </c>
      <c r="N1197">
        <v>32400.799999999999</v>
      </c>
      <c r="O1197">
        <v>7367</v>
      </c>
      <c r="P1197">
        <v>8045.3019999999997</v>
      </c>
      <c r="Q1197">
        <v>8005.0510000000004</v>
      </c>
    </row>
    <row r="1198" spans="1:17" ht="14.25">
      <c r="A1198" t="s">
        <v>44</v>
      </c>
      <c r="B1198" s="93">
        <v>40795</v>
      </c>
      <c r="C1198">
        <v>21</v>
      </c>
      <c r="D1198">
        <v>1.1004510000000001</v>
      </c>
      <c r="E1198">
        <v>1.1004510000000001</v>
      </c>
      <c r="F1198">
        <v>61.386000000000003</v>
      </c>
      <c r="G1198">
        <v>3.4446999999999998E-2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4.3980990000000002</v>
      </c>
      <c r="N1198">
        <v>32400.799999999999</v>
      </c>
      <c r="O1198">
        <v>7367</v>
      </c>
      <c r="P1198">
        <v>8107.0240000000003</v>
      </c>
      <c r="Q1198">
        <v>8107.0240000000003</v>
      </c>
    </row>
    <row r="1199" spans="1:17" ht="14.25">
      <c r="A1199" t="s">
        <v>44</v>
      </c>
      <c r="B1199" s="93">
        <v>40795</v>
      </c>
      <c r="C1199">
        <v>22</v>
      </c>
      <c r="D1199">
        <v>1.0649949999999999</v>
      </c>
      <c r="E1199">
        <v>1.0649949999999999</v>
      </c>
      <c r="F1199">
        <v>61.265099999999997</v>
      </c>
      <c r="G1199">
        <v>3.4376200000000003E-2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4.3980990000000002</v>
      </c>
      <c r="N1199">
        <v>32400.799999999999</v>
      </c>
      <c r="O1199">
        <v>7367</v>
      </c>
      <c r="P1199">
        <v>7845.8209999999999</v>
      </c>
      <c r="Q1199">
        <v>7845.8209999999999</v>
      </c>
    </row>
    <row r="1200" spans="1:17" ht="14.25">
      <c r="A1200" t="s">
        <v>44</v>
      </c>
      <c r="B1200" s="93">
        <v>40795</v>
      </c>
      <c r="C1200">
        <v>23</v>
      </c>
      <c r="D1200">
        <v>0.92786979999999997</v>
      </c>
      <c r="E1200">
        <v>0.92786979999999997</v>
      </c>
      <c r="F1200">
        <v>61.6372</v>
      </c>
      <c r="G1200">
        <v>3.43491E-2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4.3980990000000002</v>
      </c>
      <c r="N1200">
        <v>32400.799999999999</v>
      </c>
      <c r="O1200">
        <v>7367</v>
      </c>
      <c r="P1200">
        <v>6835.6170000000002</v>
      </c>
      <c r="Q1200">
        <v>6835.6170000000002</v>
      </c>
    </row>
    <row r="1201" spans="1:17" ht="14.25">
      <c r="A1201" t="s">
        <v>44</v>
      </c>
      <c r="B1201" s="93">
        <v>40795</v>
      </c>
      <c r="C1201">
        <v>24</v>
      </c>
      <c r="D1201">
        <v>0.75038609999999994</v>
      </c>
      <c r="E1201">
        <v>0.75038609999999994</v>
      </c>
      <c r="F1201">
        <v>61.734900000000003</v>
      </c>
      <c r="G1201">
        <v>3.43428E-2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4.3980990000000002</v>
      </c>
      <c r="N1201">
        <v>32400.799999999999</v>
      </c>
      <c r="O1201">
        <v>7367</v>
      </c>
      <c r="P1201">
        <v>5528.0940000000001</v>
      </c>
      <c r="Q1201">
        <v>5528.0940000000001</v>
      </c>
    </row>
    <row r="1202" spans="1:17" ht="14.25">
      <c r="A1202" t="s">
        <v>44</v>
      </c>
      <c r="B1202" s="93">
        <v>40828</v>
      </c>
      <c r="C1202">
        <v>1</v>
      </c>
      <c r="D1202">
        <v>0.61355590000000004</v>
      </c>
      <c r="E1202">
        <v>0.61355590000000004</v>
      </c>
      <c r="F1202">
        <v>59.7074</v>
      </c>
      <c r="G1202">
        <v>3.3075599999999997E-2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4.3980990000000002</v>
      </c>
      <c r="N1202">
        <v>32400.799999999999</v>
      </c>
      <c r="O1202">
        <v>7367</v>
      </c>
      <c r="P1202">
        <v>4520.0659999999998</v>
      </c>
      <c r="Q1202">
        <v>4520.0659999999998</v>
      </c>
    </row>
    <row r="1203" spans="1:17" ht="14.25">
      <c r="A1203" t="s">
        <v>44</v>
      </c>
      <c r="B1203" s="93">
        <v>40828</v>
      </c>
      <c r="C1203">
        <v>2</v>
      </c>
      <c r="D1203">
        <v>0.53739630000000005</v>
      </c>
      <c r="E1203">
        <v>0.53739630000000005</v>
      </c>
      <c r="F1203">
        <v>59.458500000000001</v>
      </c>
      <c r="G1203">
        <v>3.3074899999999997E-2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4.3980990000000002</v>
      </c>
      <c r="N1203">
        <v>32400.799999999999</v>
      </c>
      <c r="O1203">
        <v>7367</v>
      </c>
      <c r="P1203">
        <v>3958.9989999999998</v>
      </c>
      <c r="Q1203">
        <v>3958.9989999999998</v>
      </c>
    </row>
    <row r="1204" spans="1:17" ht="14.25">
      <c r="A1204" t="s">
        <v>44</v>
      </c>
      <c r="B1204" s="93">
        <v>40828</v>
      </c>
      <c r="C1204">
        <v>3</v>
      </c>
      <c r="D1204">
        <v>0.50185049999999998</v>
      </c>
      <c r="E1204">
        <v>0.50185049999999998</v>
      </c>
      <c r="F1204">
        <v>59.8996</v>
      </c>
      <c r="G1204">
        <v>3.3070299999999997E-2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4.3980990000000002</v>
      </c>
      <c r="N1204">
        <v>32400.799999999999</v>
      </c>
      <c r="O1204">
        <v>7367</v>
      </c>
      <c r="P1204">
        <v>3697.1329999999998</v>
      </c>
      <c r="Q1204">
        <v>3697.1329999999998</v>
      </c>
    </row>
    <row r="1205" spans="1:17" ht="14.25">
      <c r="A1205" t="s">
        <v>44</v>
      </c>
      <c r="B1205" s="93">
        <v>40828</v>
      </c>
      <c r="C1205">
        <v>4</v>
      </c>
      <c r="D1205">
        <v>0.49050589999999999</v>
      </c>
      <c r="E1205">
        <v>0.49050589999999999</v>
      </c>
      <c r="F1205">
        <v>59.864600000000003</v>
      </c>
      <c r="G1205">
        <v>3.30692E-2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4.3980990000000002</v>
      </c>
      <c r="N1205">
        <v>32400.799999999999</v>
      </c>
      <c r="O1205">
        <v>7367</v>
      </c>
      <c r="P1205">
        <v>3613.5569999999998</v>
      </c>
      <c r="Q1205">
        <v>3613.5569999999998</v>
      </c>
    </row>
    <row r="1206" spans="1:17" ht="14.25">
      <c r="A1206" t="s">
        <v>44</v>
      </c>
      <c r="B1206" s="93">
        <v>40828</v>
      </c>
      <c r="C1206">
        <v>5</v>
      </c>
      <c r="D1206">
        <v>0.48820360000000002</v>
      </c>
      <c r="E1206">
        <v>0.48820360000000002</v>
      </c>
      <c r="F1206">
        <v>59.973799999999997</v>
      </c>
      <c r="G1206">
        <v>3.3070099999999998E-2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4.3980990000000002</v>
      </c>
      <c r="N1206">
        <v>32400.799999999999</v>
      </c>
      <c r="O1206">
        <v>7367</v>
      </c>
      <c r="P1206">
        <v>3596.596</v>
      </c>
      <c r="Q1206">
        <v>3596.596</v>
      </c>
    </row>
    <row r="1207" spans="1:17" ht="14.25">
      <c r="A1207" t="s">
        <v>44</v>
      </c>
      <c r="B1207" s="93">
        <v>40828</v>
      </c>
      <c r="C1207">
        <v>6</v>
      </c>
      <c r="D1207">
        <v>0.52540659999999995</v>
      </c>
      <c r="E1207">
        <v>0.52540659999999995</v>
      </c>
      <c r="F1207">
        <v>58.2926</v>
      </c>
      <c r="G1207">
        <v>3.3070099999999998E-2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4.3980990000000002</v>
      </c>
      <c r="N1207">
        <v>32400.799999999999</v>
      </c>
      <c r="O1207">
        <v>7367</v>
      </c>
      <c r="P1207">
        <v>3870.6709999999998</v>
      </c>
      <c r="Q1207">
        <v>3870.6709999999998</v>
      </c>
    </row>
    <row r="1208" spans="1:17" ht="14.25">
      <c r="A1208" t="s">
        <v>44</v>
      </c>
      <c r="B1208" s="93">
        <v>40828</v>
      </c>
      <c r="C1208">
        <v>7</v>
      </c>
      <c r="D1208">
        <v>0.6187878</v>
      </c>
      <c r="E1208">
        <v>0.6187878</v>
      </c>
      <c r="F1208">
        <v>61.729300000000002</v>
      </c>
      <c r="G1208">
        <v>3.3070099999999998E-2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4.3980990000000002</v>
      </c>
      <c r="N1208">
        <v>32400.799999999999</v>
      </c>
      <c r="O1208">
        <v>7367</v>
      </c>
      <c r="P1208">
        <v>4558.6099999999997</v>
      </c>
      <c r="Q1208">
        <v>4558.6099999999997</v>
      </c>
    </row>
    <row r="1209" spans="1:17" ht="14.25">
      <c r="A1209" t="s">
        <v>44</v>
      </c>
      <c r="B1209" s="93">
        <v>40828</v>
      </c>
      <c r="C1209">
        <v>8</v>
      </c>
      <c r="D1209">
        <v>0.68291619999999997</v>
      </c>
      <c r="E1209">
        <v>0.68291619999999997</v>
      </c>
      <c r="F1209">
        <v>67.157200000000003</v>
      </c>
      <c r="G1209">
        <v>3.3070599999999999E-2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4.3980990000000002</v>
      </c>
      <c r="N1209">
        <v>32400.799999999999</v>
      </c>
      <c r="O1209">
        <v>7367</v>
      </c>
      <c r="P1209">
        <v>5031.0429999999997</v>
      </c>
      <c r="Q1209">
        <v>5031.0429999999997</v>
      </c>
    </row>
    <row r="1210" spans="1:17" ht="14.25">
      <c r="A1210" t="s">
        <v>44</v>
      </c>
      <c r="B1210" s="93">
        <v>40828</v>
      </c>
      <c r="C1210">
        <v>9</v>
      </c>
      <c r="D1210">
        <v>0.6899651</v>
      </c>
      <c r="E1210">
        <v>0.6899651</v>
      </c>
      <c r="F1210">
        <v>77.026200000000003</v>
      </c>
      <c r="G1210">
        <v>3.30943E-2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4.3980990000000002</v>
      </c>
      <c r="N1210">
        <v>32400.799999999999</v>
      </c>
      <c r="O1210">
        <v>7367</v>
      </c>
      <c r="P1210">
        <v>5082.973</v>
      </c>
      <c r="Q1210">
        <v>5082.973</v>
      </c>
    </row>
    <row r="1211" spans="1:17" ht="14.25">
      <c r="A1211" t="s">
        <v>44</v>
      </c>
      <c r="B1211" s="93">
        <v>40828</v>
      </c>
      <c r="C1211">
        <v>10</v>
      </c>
      <c r="D1211">
        <v>0.64971800000000002</v>
      </c>
      <c r="E1211">
        <v>0.64971800000000002</v>
      </c>
      <c r="F1211">
        <v>85.017499999999998</v>
      </c>
      <c r="G1211">
        <v>3.8506199999999997E-2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4.3980990000000002</v>
      </c>
      <c r="N1211">
        <v>32400.799999999999</v>
      </c>
      <c r="O1211">
        <v>7367</v>
      </c>
      <c r="P1211">
        <v>4786.473</v>
      </c>
      <c r="Q1211">
        <v>4786.473</v>
      </c>
    </row>
    <row r="1212" spans="1:17" ht="14.25">
      <c r="A1212" t="s">
        <v>44</v>
      </c>
      <c r="B1212" s="93">
        <v>40828</v>
      </c>
      <c r="C1212">
        <v>11</v>
      </c>
      <c r="D1212">
        <v>0.64420719999999998</v>
      </c>
      <c r="E1212">
        <v>0.64420719999999998</v>
      </c>
      <c r="F1212">
        <v>88.179000000000002</v>
      </c>
      <c r="G1212">
        <v>3.8921200000000003E-2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4.3980990000000002</v>
      </c>
      <c r="N1212">
        <v>32400.799999999999</v>
      </c>
      <c r="O1212">
        <v>7367</v>
      </c>
      <c r="P1212">
        <v>4745.875</v>
      </c>
      <c r="Q1212">
        <v>4745.875</v>
      </c>
    </row>
    <row r="1213" spans="1:17" ht="14.25">
      <c r="A1213" t="s">
        <v>44</v>
      </c>
      <c r="B1213" s="93">
        <v>40828</v>
      </c>
      <c r="C1213">
        <v>12</v>
      </c>
      <c r="D1213">
        <v>0.76676840000000002</v>
      </c>
      <c r="E1213">
        <v>0.76676840000000002</v>
      </c>
      <c r="F1213">
        <v>92.275099999999995</v>
      </c>
      <c r="G1213">
        <v>3.5874200000000002E-2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4.3980990000000002</v>
      </c>
      <c r="N1213">
        <v>32400.799999999999</v>
      </c>
      <c r="O1213">
        <v>7367</v>
      </c>
      <c r="P1213">
        <v>5648.7830000000004</v>
      </c>
      <c r="Q1213">
        <v>5648.7830000000004</v>
      </c>
    </row>
    <row r="1214" spans="1:17" ht="14.25">
      <c r="A1214" t="s">
        <v>44</v>
      </c>
      <c r="B1214" s="93">
        <v>40828</v>
      </c>
      <c r="C1214">
        <v>13</v>
      </c>
      <c r="D1214">
        <v>0.89763309999999996</v>
      </c>
      <c r="E1214">
        <v>0.89763309999999996</v>
      </c>
      <c r="F1214">
        <v>92.109200000000001</v>
      </c>
      <c r="G1214">
        <v>3.5509400000000003E-2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4.3980990000000002</v>
      </c>
      <c r="N1214">
        <v>32400.799999999999</v>
      </c>
      <c r="O1214">
        <v>7367</v>
      </c>
      <c r="P1214">
        <v>6612.8639999999996</v>
      </c>
      <c r="Q1214">
        <v>6612.8639999999996</v>
      </c>
    </row>
    <row r="1215" spans="1:17" ht="14.25">
      <c r="A1215" t="s">
        <v>44</v>
      </c>
      <c r="B1215" s="93">
        <v>40828</v>
      </c>
      <c r="C1215">
        <v>14</v>
      </c>
      <c r="D1215">
        <v>1.093866</v>
      </c>
      <c r="E1215">
        <v>0.82036880000000001</v>
      </c>
      <c r="F1215">
        <v>93.165899999999993</v>
      </c>
      <c r="G1215">
        <v>3.6371399999999998E-2</v>
      </c>
      <c r="H1215">
        <v>0.2268859</v>
      </c>
      <c r="I1215">
        <v>0.2544245</v>
      </c>
      <c r="J1215">
        <v>0.27349770000000001</v>
      </c>
      <c r="K1215">
        <v>0.29257090000000002</v>
      </c>
      <c r="L1215">
        <v>0.32010949999999999</v>
      </c>
      <c r="M1215">
        <v>4.3980990000000002</v>
      </c>
      <c r="N1215">
        <v>32400.799999999999</v>
      </c>
      <c r="O1215">
        <v>7367</v>
      </c>
      <c r="P1215">
        <v>8058.5150000000003</v>
      </c>
      <c r="Q1215">
        <v>6043.6570000000002</v>
      </c>
    </row>
    <row r="1216" spans="1:17" ht="14.25">
      <c r="A1216" t="s">
        <v>44</v>
      </c>
      <c r="B1216" s="93">
        <v>40828</v>
      </c>
      <c r="C1216">
        <v>15</v>
      </c>
      <c r="D1216">
        <v>1.2169080000000001</v>
      </c>
      <c r="E1216">
        <v>0.80934830000000002</v>
      </c>
      <c r="F1216">
        <v>94.200900000000004</v>
      </c>
      <c r="G1216">
        <v>3.6639699999999997E-2</v>
      </c>
      <c r="H1216">
        <v>0.36060360000000002</v>
      </c>
      <c r="I1216">
        <v>0.38834540000000001</v>
      </c>
      <c r="J1216">
        <v>0.40755920000000001</v>
      </c>
      <c r="K1216">
        <v>0.42677310000000002</v>
      </c>
      <c r="L1216">
        <v>0.4545149</v>
      </c>
      <c r="M1216">
        <v>4.3980990000000002</v>
      </c>
      <c r="N1216">
        <v>32400.799999999999</v>
      </c>
      <c r="O1216">
        <v>7367</v>
      </c>
      <c r="P1216">
        <v>8964.9580000000005</v>
      </c>
      <c r="Q1216">
        <v>5962.4690000000001</v>
      </c>
    </row>
    <row r="1217" spans="1:17" ht="14.25">
      <c r="A1217" t="s">
        <v>44</v>
      </c>
      <c r="B1217" s="93">
        <v>40828</v>
      </c>
      <c r="C1217">
        <v>16</v>
      </c>
      <c r="D1217">
        <v>1.590797</v>
      </c>
      <c r="E1217">
        <v>0.91008990000000001</v>
      </c>
      <c r="F1217">
        <v>93.842799999999997</v>
      </c>
      <c r="G1217">
        <v>3.9418099999999998E-2</v>
      </c>
      <c r="H1217">
        <v>0.63019080000000005</v>
      </c>
      <c r="I1217">
        <v>0.66003630000000002</v>
      </c>
      <c r="J1217">
        <v>0.68070719999999996</v>
      </c>
      <c r="K1217">
        <v>0.70137799999999995</v>
      </c>
      <c r="L1217">
        <v>0.73122350000000003</v>
      </c>
      <c r="M1217">
        <v>4.3980990000000002</v>
      </c>
      <c r="N1217">
        <v>32400.799999999999</v>
      </c>
      <c r="O1217">
        <v>7367</v>
      </c>
      <c r="P1217">
        <v>11719.4</v>
      </c>
      <c r="Q1217">
        <v>6704.6329999999998</v>
      </c>
    </row>
    <row r="1218" spans="1:17" ht="14.25">
      <c r="A1218" t="s">
        <v>44</v>
      </c>
      <c r="B1218" s="93">
        <v>40828</v>
      </c>
      <c r="C1218">
        <v>17</v>
      </c>
      <c r="D1218">
        <v>1.539901</v>
      </c>
      <c r="E1218">
        <v>0.92539490000000002</v>
      </c>
      <c r="F1218">
        <v>90.746700000000004</v>
      </c>
      <c r="G1218">
        <v>3.9714600000000003E-2</v>
      </c>
      <c r="H1218">
        <v>0.56361030000000001</v>
      </c>
      <c r="I1218">
        <v>0.59368019999999999</v>
      </c>
      <c r="J1218">
        <v>0.61450660000000001</v>
      </c>
      <c r="K1218">
        <v>0.63533300000000004</v>
      </c>
      <c r="L1218">
        <v>0.66540290000000002</v>
      </c>
      <c r="M1218">
        <v>4.3980990000000002</v>
      </c>
      <c r="N1218">
        <v>32400.799999999999</v>
      </c>
      <c r="O1218">
        <v>7367</v>
      </c>
      <c r="P1218">
        <v>11344.46</v>
      </c>
      <c r="Q1218">
        <v>6817.384</v>
      </c>
    </row>
    <row r="1219" spans="1:17" ht="14.25">
      <c r="A1219" t="s">
        <v>44</v>
      </c>
      <c r="B1219" s="93">
        <v>40828</v>
      </c>
      <c r="C1219">
        <v>18</v>
      </c>
      <c r="D1219">
        <v>1.266507</v>
      </c>
      <c r="E1219">
        <v>1.266507</v>
      </c>
      <c r="F1219">
        <v>87.218299999999999</v>
      </c>
      <c r="G1219">
        <v>4.0518899999999997E-2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4.3980990000000002</v>
      </c>
      <c r="N1219">
        <v>32400.799999999999</v>
      </c>
      <c r="O1219">
        <v>7367</v>
      </c>
      <c r="P1219">
        <v>9330.3539999999994</v>
      </c>
      <c r="Q1219">
        <v>9330.3539999999994</v>
      </c>
    </row>
    <row r="1220" spans="1:17" ht="14.25">
      <c r="A1220" t="s">
        <v>44</v>
      </c>
      <c r="B1220" s="93">
        <v>40828</v>
      </c>
      <c r="C1220">
        <v>19</v>
      </c>
      <c r="D1220">
        <v>1.5060640000000001</v>
      </c>
      <c r="E1220">
        <v>1.5060640000000001</v>
      </c>
      <c r="F1220">
        <v>80.812200000000004</v>
      </c>
      <c r="G1220">
        <v>4.1111399999999999E-2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4.3980990000000002</v>
      </c>
      <c r="N1220">
        <v>32400.799999999999</v>
      </c>
      <c r="O1220">
        <v>7367</v>
      </c>
      <c r="P1220">
        <v>11095.17</v>
      </c>
      <c r="Q1220">
        <v>11095.17</v>
      </c>
    </row>
    <row r="1221" spans="1:17" ht="14.25">
      <c r="A1221" t="s">
        <v>44</v>
      </c>
      <c r="B1221" s="93">
        <v>40828</v>
      </c>
      <c r="C1221">
        <v>20</v>
      </c>
      <c r="D1221">
        <v>1.6073789999999999</v>
      </c>
      <c r="E1221">
        <v>1.6073789999999999</v>
      </c>
      <c r="F1221">
        <v>76.436700000000002</v>
      </c>
      <c r="G1221">
        <v>3.8926000000000002E-2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4.3980990000000002</v>
      </c>
      <c r="N1221">
        <v>32400.799999999999</v>
      </c>
      <c r="O1221">
        <v>7367</v>
      </c>
      <c r="P1221">
        <v>11841.56</v>
      </c>
      <c r="Q1221">
        <v>11841.56</v>
      </c>
    </row>
    <row r="1222" spans="1:17" ht="14.25">
      <c r="A1222" t="s">
        <v>44</v>
      </c>
      <c r="B1222" s="93">
        <v>40828</v>
      </c>
      <c r="C1222">
        <v>21</v>
      </c>
      <c r="D1222">
        <v>1.53975</v>
      </c>
      <c r="E1222">
        <v>1.53975</v>
      </c>
      <c r="F1222">
        <v>70.567700000000002</v>
      </c>
      <c r="G1222">
        <v>3.9869799999999997E-2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4.3980990000000002</v>
      </c>
      <c r="N1222">
        <v>32400.799999999999</v>
      </c>
      <c r="O1222">
        <v>7367</v>
      </c>
      <c r="P1222">
        <v>11343.34</v>
      </c>
      <c r="Q1222">
        <v>11343.34</v>
      </c>
    </row>
    <row r="1223" spans="1:17" ht="14.25">
      <c r="A1223" t="s">
        <v>44</v>
      </c>
      <c r="B1223" s="93">
        <v>40828</v>
      </c>
      <c r="C1223">
        <v>22</v>
      </c>
      <c r="D1223">
        <v>1.396585</v>
      </c>
      <c r="E1223">
        <v>1.396585</v>
      </c>
      <c r="F1223">
        <v>70.161600000000007</v>
      </c>
      <c r="G1223">
        <v>4.5767500000000003E-2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4.3980990000000002</v>
      </c>
      <c r="N1223">
        <v>32400.799999999999</v>
      </c>
      <c r="O1223">
        <v>7367</v>
      </c>
      <c r="P1223">
        <v>10288.64</v>
      </c>
      <c r="Q1223">
        <v>10288.64</v>
      </c>
    </row>
    <row r="1224" spans="1:17" ht="14.25">
      <c r="A1224" t="s">
        <v>44</v>
      </c>
      <c r="B1224" s="93">
        <v>40828</v>
      </c>
      <c r="C1224">
        <v>23</v>
      </c>
      <c r="D1224">
        <v>1.113283</v>
      </c>
      <c r="E1224">
        <v>1.113283</v>
      </c>
      <c r="F1224">
        <v>68.510900000000007</v>
      </c>
      <c r="G1224">
        <v>4.4233099999999997E-2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4.3980990000000002</v>
      </c>
      <c r="N1224">
        <v>32400.799999999999</v>
      </c>
      <c r="O1224">
        <v>7367</v>
      </c>
      <c r="P1224">
        <v>8201.56</v>
      </c>
      <c r="Q1224">
        <v>8201.56</v>
      </c>
    </row>
    <row r="1225" spans="1:17" ht="14.25">
      <c r="A1225" t="s">
        <v>44</v>
      </c>
      <c r="B1225" s="93">
        <v>40828</v>
      </c>
      <c r="C1225">
        <v>24</v>
      </c>
      <c r="D1225">
        <v>0.991865</v>
      </c>
      <c r="E1225">
        <v>0.991865</v>
      </c>
      <c r="F1225">
        <v>67.244500000000002</v>
      </c>
      <c r="G1225">
        <v>3.5193700000000001E-2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4.3980990000000002</v>
      </c>
      <c r="N1225">
        <v>32400.799999999999</v>
      </c>
      <c r="O1225">
        <v>7367</v>
      </c>
      <c r="P1225">
        <v>7307.07</v>
      </c>
      <c r="Q1225">
        <v>7307.07</v>
      </c>
    </row>
    <row r="1226" spans="1:17" ht="14.25">
      <c r="A1226" t="s">
        <v>44</v>
      </c>
      <c r="B1226" s="93">
        <v>40829</v>
      </c>
      <c r="C1226">
        <v>1</v>
      </c>
      <c r="D1226">
        <v>0.81905229999999996</v>
      </c>
      <c r="E1226">
        <v>0.81905229999999996</v>
      </c>
      <c r="F1226">
        <v>65.833299999999994</v>
      </c>
      <c r="G1226">
        <v>3.5099900000000003E-2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4.3980990000000002</v>
      </c>
      <c r="N1226">
        <v>32400.799999999999</v>
      </c>
      <c r="O1226">
        <v>7367</v>
      </c>
      <c r="P1226">
        <v>6033.9579999999996</v>
      </c>
      <c r="Q1226">
        <v>6033.9579999999996</v>
      </c>
    </row>
    <row r="1227" spans="1:17" ht="14.25">
      <c r="A1227" t="s">
        <v>44</v>
      </c>
      <c r="B1227" s="93">
        <v>40829</v>
      </c>
      <c r="C1227">
        <v>2</v>
      </c>
      <c r="D1227">
        <v>0.69836759999999998</v>
      </c>
      <c r="E1227">
        <v>0.69836759999999998</v>
      </c>
      <c r="F1227">
        <v>67.75</v>
      </c>
      <c r="G1227">
        <v>3.4948E-2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4.3980990000000002</v>
      </c>
      <c r="N1227">
        <v>32400.799999999999</v>
      </c>
      <c r="O1227">
        <v>7367</v>
      </c>
      <c r="P1227">
        <v>5144.875</v>
      </c>
      <c r="Q1227">
        <v>5144.875</v>
      </c>
    </row>
    <row r="1228" spans="1:17" ht="14.25">
      <c r="A1228" t="s">
        <v>44</v>
      </c>
      <c r="B1228" s="93">
        <v>40829</v>
      </c>
      <c r="C1228">
        <v>3</v>
      </c>
      <c r="D1228">
        <v>0.64536590000000005</v>
      </c>
      <c r="E1228">
        <v>0.64536590000000005</v>
      </c>
      <c r="F1228">
        <v>67.245599999999996</v>
      </c>
      <c r="G1228">
        <v>3.46536E-2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4.3980990000000002</v>
      </c>
      <c r="N1228">
        <v>32400.799999999999</v>
      </c>
      <c r="O1228">
        <v>7367</v>
      </c>
      <c r="P1228">
        <v>4754.4110000000001</v>
      </c>
      <c r="Q1228">
        <v>4754.4110000000001</v>
      </c>
    </row>
    <row r="1229" spans="1:17" ht="14.25">
      <c r="A1229" t="s">
        <v>44</v>
      </c>
      <c r="B1229" s="93">
        <v>40829</v>
      </c>
      <c r="C1229">
        <v>4</v>
      </c>
      <c r="D1229">
        <v>0.61504360000000002</v>
      </c>
      <c r="E1229">
        <v>0.61504360000000002</v>
      </c>
      <c r="F1229">
        <v>66.649100000000004</v>
      </c>
      <c r="G1229">
        <v>3.4538100000000002E-2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4.3980990000000002</v>
      </c>
      <c r="N1229">
        <v>32400.799999999999</v>
      </c>
      <c r="O1229">
        <v>7367</v>
      </c>
      <c r="P1229">
        <v>4531.027</v>
      </c>
      <c r="Q1229">
        <v>4531.027</v>
      </c>
    </row>
    <row r="1230" spans="1:17" ht="14.25">
      <c r="A1230" t="s">
        <v>44</v>
      </c>
      <c r="B1230" s="93">
        <v>40829</v>
      </c>
      <c r="C1230">
        <v>5</v>
      </c>
      <c r="D1230">
        <v>0.5943889</v>
      </c>
      <c r="E1230">
        <v>0.5943889</v>
      </c>
      <c r="F1230">
        <v>63.732500000000002</v>
      </c>
      <c r="G1230">
        <v>3.4553199999999999E-2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4.3980990000000002</v>
      </c>
      <c r="N1230">
        <v>32400.799999999999</v>
      </c>
      <c r="O1230">
        <v>7367</v>
      </c>
      <c r="P1230">
        <v>4378.8630000000003</v>
      </c>
      <c r="Q1230">
        <v>4378.8630000000003</v>
      </c>
    </row>
    <row r="1231" spans="1:17" ht="14.25">
      <c r="A1231" t="s">
        <v>44</v>
      </c>
      <c r="B1231" s="93">
        <v>40829</v>
      </c>
      <c r="C1231">
        <v>6</v>
      </c>
      <c r="D1231">
        <v>0.60460999999999998</v>
      </c>
      <c r="E1231">
        <v>0.60460999999999998</v>
      </c>
      <c r="F1231">
        <v>64</v>
      </c>
      <c r="G1231">
        <v>3.4545399999999997E-2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4.3980990000000002</v>
      </c>
      <c r="N1231">
        <v>32400.799999999999</v>
      </c>
      <c r="O1231">
        <v>7367</v>
      </c>
      <c r="P1231">
        <v>4454.1620000000003</v>
      </c>
      <c r="Q1231">
        <v>4454.1620000000003</v>
      </c>
    </row>
    <row r="1232" spans="1:17" ht="14.25">
      <c r="A1232" t="s">
        <v>44</v>
      </c>
      <c r="B1232" s="93">
        <v>40829</v>
      </c>
      <c r="C1232">
        <v>7</v>
      </c>
      <c r="D1232">
        <v>0.68477449999999995</v>
      </c>
      <c r="E1232">
        <v>0.68477449999999995</v>
      </c>
      <c r="F1232">
        <v>64.697400000000002</v>
      </c>
      <c r="G1232">
        <v>3.45513E-2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4.3980990000000002</v>
      </c>
      <c r="N1232">
        <v>32400.799999999999</v>
      </c>
      <c r="O1232">
        <v>7367</v>
      </c>
      <c r="P1232">
        <v>5044.7340000000004</v>
      </c>
      <c r="Q1232">
        <v>5044.7340000000004</v>
      </c>
    </row>
    <row r="1233" spans="1:17" ht="14.25">
      <c r="A1233" t="s">
        <v>44</v>
      </c>
      <c r="B1233" s="93">
        <v>40829</v>
      </c>
      <c r="C1233">
        <v>8</v>
      </c>
      <c r="D1233">
        <v>0.74058489999999999</v>
      </c>
      <c r="E1233">
        <v>0.74058489999999999</v>
      </c>
      <c r="F1233">
        <v>72.3947</v>
      </c>
      <c r="G1233">
        <v>3.4575500000000002E-2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4.3980990000000002</v>
      </c>
      <c r="N1233">
        <v>32400.799999999999</v>
      </c>
      <c r="O1233">
        <v>7367</v>
      </c>
      <c r="P1233">
        <v>5455.8890000000001</v>
      </c>
      <c r="Q1233">
        <v>5455.8890000000001</v>
      </c>
    </row>
    <row r="1234" spans="1:17" ht="14.25">
      <c r="A1234" t="s">
        <v>44</v>
      </c>
      <c r="B1234" s="93">
        <v>40829</v>
      </c>
      <c r="C1234">
        <v>9</v>
      </c>
      <c r="D1234">
        <v>0.71095940000000002</v>
      </c>
      <c r="E1234">
        <v>0.71095940000000002</v>
      </c>
      <c r="F1234">
        <v>81.811400000000006</v>
      </c>
      <c r="G1234">
        <v>3.9593099999999999E-2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4.3980990000000002</v>
      </c>
      <c r="N1234">
        <v>32400.799999999999</v>
      </c>
      <c r="O1234">
        <v>7367</v>
      </c>
      <c r="P1234">
        <v>5237.6379999999999</v>
      </c>
      <c r="Q1234">
        <v>5237.6379999999999</v>
      </c>
    </row>
    <row r="1235" spans="1:17" ht="14.25">
      <c r="A1235" t="s">
        <v>44</v>
      </c>
      <c r="B1235" s="93">
        <v>40829</v>
      </c>
      <c r="C1235">
        <v>10</v>
      </c>
      <c r="D1235">
        <v>0.73587910000000001</v>
      </c>
      <c r="E1235">
        <v>0.73587910000000001</v>
      </c>
      <c r="F1235">
        <v>89.719300000000004</v>
      </c>
      <c r="G1235">
        <v>4.2081599999999997E-2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4.3980990000000002</v>
      </c>
      <c r="N1235">
        <v>32400.799999999999</v>
      </c>
      <c r="O1235">
        <v>7367</v>
      </c>
      <c r="P1235">
        <v>5421.2219999999998</v>
      </c>
      <c r="Q1235">
        <v>5421.2219999999998</v>
      </c>
    </row>
    <row r="1236" spans="1:17" ht="14.25">
      <c r="A1236" t="s">
        <v>44</v>
      </c>
      <c r="B1236" s="93">
        <v>40829</v>
      </c>
      <c r="C1236">
        <v>11</v>
      </c>
      <c r="D1236">
        <v>0.79166320000000001</v>
      </c>
      <c r="E1236">
        <v>0.79166320000000001</v>
      </c>
      <c r="F1236">
        <v>92.096500000000006</v>
      </c>
      <c r="G1236">
        <v>3.8928200000000003E-2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4.3980990000000002</v>
      </c>
      <c r="N1236">
        <v>32400.799999999999</v>
      </c>
      <c r="O1236">
        <v>7367</v>
      </c>
      <c r="P1236">
        <v>5832.183</v>
      </c>
      <c r="Q1236">
        <v>5832.183</v>
      </c>
    </row>
    <row r="1237" spans="1:17" ht="14.25">
      <c r="A1237" t="s">
        <v>44</v>
      </c>
      <c r="B1237" s="93">
        <v>40829</v>
      </c>
      <c r="C1237">
        <v>12</v>
      </c>
      <c r="D1237">
        <v>1.0302659999999999</v>
      </c>
      <c r="E1237">
        <v>1.0302659999999999</v>
      </c>
      <c r="F1237">
        <v>93.8947</v>
      </c>
      <c r="G1237">
        <v>3.7493199999999997E-2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4.3980990000000002</v>
      </c>
      <c r="N1237">
        <v>32400.799999999999</v>
      </c>
      <c r="O1237">
        <v>7367</v>
      </c>
      <c r="P1237">
        <v>7589.9690000000001</v>
      </c>
      <c r="Q1237">
        <v>7589.9690000000001</v>
      </c>
    </row>
    <row r="1238" spans="1:17" ht="14.25">
      <c r="A1238" t="s">
        <v>44</v>
      </c>
      <c r="B1238" s="93">
        <v>40829</v>
      </c>
      <c r="C1238">
        <v>13</v>
      </c>
      <c r="D1238">
        <v>1.2627189999999999</v>
      </c>
      <c r="E1238">
        <v>1.2627189999999999</v>
      </c>
      <c r="F1238">
        <v>91.3947</v>
      </c>
      <c r="G1238">
        <v>3.7071899999999998E-2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4.3980990000000002</v>
      </c>
      <c r="N1238">
        <v>32400.799999999999</v>
      </c>
      <c r="O1238">
        <v>7367</v>
      </c>
      <c r="P1238">
        <v>9302.4519999999993</v>
      </c>
      <c r="Q1238">
        <v>9302.4519999999993</v>
      </c>
    </row>
    <row r="1239" spans="1:17" ht="14.25">
      <c r="A1239" t="s">
        <v>44</v>
      </c>
      <c r="B1239" s="93">
        <v>40829</v>
      </c>
      <c r="C1239">
        <v>14</v>
      </c>
      <c r="D1239">
        <v>1.5826849999999999</v>
      </c>
      <c r="E1239">
        <v>1.065895</v>
      </c>
      <c r="F1239">
        <v>90.925399999999996</v>
      </c>
      <c r="G1239">
        <v>3.9578299999999997E-2</v>
      </c>
      <c r="H1239">
        <v>0.46606789999999998</v>
      </c>
      <c r="I1239">
        <v>0.4960347</v>
      </c>
      <c r="J1239">
        <v>0.51678959999999996</v>
      </c>
      <c r="K1239">
        <v>0.53754440000000003</v>
      </c>
      <c r="L1239">
        <v>0.56751119999999999</v>
      </c>
      <c r="M1239">
        <v>4.3980990000000002</v>
      </c>
      <c r="N1239">
        <v>32400.799999999999</v>
      </c>
      <c r="O1239">
        <v>7367</v>
      </c>
      <c r="P1239">
        <v>11659.64</v>
      </c>
      <c r="Q1239">
        <v>7852.451</v>
      </c>
    </row>
    <row r="1240" spans="1:17" ht="14.25">
      <c r="A1240" t="s">
        <v>44</v>
      </c>
      <c r="B1240" s="93">
        <v>40829</v>
      </c>
      <c r="C1240">
        <v>15</v>
      </c>
      <c r="D1240">
        <v>1.6728419999999999</v>
      </c>
      <c r="E1240">
        <v>1.0144299999999999</v>
      </c>
      <c r="F1240">
        <v>90.135999999999996</v>
      </c>
      <c r="G1240">
        <v>3.9336799999999998E-2</v>
      </c>
      <c r="H1240">
        <v>0.60799950000000003</v>
      </c>
      <c r="I1240">
        <v>0.6377834</v>
      </c>
      <c r="J1240">
        <v>0.65841159999999999</v>
      </c>
      <c r="K1240">
        <v>0.67903979999999997</v>
      </c>
      <c r="L1240">
        <v>0.70882369999999995</v>
      </c>
      <c r="M1240">
        <v>4.3980990000000002</v>
      </c>
      <c r="N1240">
        <v>32400.799999999999</v>
      </c>
      <c r="O1240">
        <v>7367</v>
      </c>
      <c r="P1240">
        <v>12323.83</v>
      </c>
      <c r="Q1240">
        <v>7473.308</v>
      </c>
    </row>
    <row r="1241" spans="1:17" ht="14.25">
      <c r="A1241" t="s">
        <v>44</v>
      </c>
      <c r="B1241" s="93">
        <v>40829</v>
      </c>
      <c r="C1241">
        <v>16</v>
      </c>
      <c r="D1241">
        <v>1.964396</v>
      </c>
      <c r="E1241">
        <v>1.014578</v>
      </c>
      <c r="F1241">
        <v>88.447400000000002</v>
      </c>
      <c r="G1241">
        <v>4.2956500000000002E-2</v>
      </c>
      <c r="H1241">
        <v>0.89476679999999997</v>
      </c>
      <c r="I1241">
        <v>0.92729130000000004</v>
      </c>
      <c r="J1241">
        <v>0.94981780000000005</v>
      </c>
      <c r="K1241">
        <v>0.97234419999999999</v>
      </c>
      <c r="L1241">
        <v>1.004869</v>
      </c>
      <c r="M1241">
        <v>4.3980990000000002</v>
      </c>
      <c r="N1241">
        <v>32400.799999999999</v>
      </c>
      <c r="O1241">
        <v>7367</v>
      </c>
      <c r="P1241">
        <v>14471.7</v>
      </c>
      <c r="Q1241">
        <v>7474.3959999999997</v>
      </c>
    </row>
    <row r="1242" spans="1:17" ht="14.25">
      <c r="A1242" t="s">
        <v>44</v>
      </c>
      <c r="B1242" s="93">
        <v>40829</v>
      </c>
      <c r="C1242">
        <v>17</v>
      </c>
      <c r="D1242">
        <v>1.7957639999999999</v>
      </c>
      <c r="E1242">
        <v>1.0090319999999999</v>
      </c>
      <c r="F1242">
        <v>84.153499999999994</v>
      </c>
      <c r="G1242">
        <v>4.1754800000000002E-2</v>
      </c>
      <c r="H1242">
        <v>0.73322100000000001</v>
      </c>
      <c r="I1242">
        <v>0.76483570000000001</v>
      </c>
      <c r="J1242">
        <v>0.78673199999999999</v>
      </c>
      <c r="K1242">
        <v>0.80862820000000002</v>
      </c>
      <c r="L1242">
        <v>0.84024290000000001</v>
      </c>
      <c r="M1242">
        <v>4.3980990000000002</v>
      </c>
      <c r="N1242">
        <v>32400.799999999999</v>
      </c>
      <c r="O1242">
        <v>7367</v>
      </c>
      <c r="P1242">
        <v>13229.4</v>
      </c>
      <c r="Q1242">
        <v>7433.5420000000004</v>
      </c>
    </row>
    <row r="1243" spans="1:17" ht="14.25">
      <c r="A1243" t="s">
        <v>44</v>
      </c>
      <c r="B1243" s="93">
        <v>40829</v>
      </c>
      <c r="C1243">
        <v>18</v>
      </c>
      <c r="D1243">
        <v>1.3435539999999999</v>
      </c>
      <c r="E1243">
        <v>1.3435539999999999</v>
      </c>
      <c r="F1243">
        <v>78.899100000000004</v>
      </c>
      <c r="G1243">
        <v>4.10815E-2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4.3980990000000002</v>
      </c>
      <c r="N1243">
        <v>32400.799999999999</v>
      </c>
      <c r="O1243">
        <v>7367</v>
      </c>
      <c r="P1243">
        <v>9897.9609999999993</v>
      </c>
      <c r="Q1243">
        <v>9897.9609999999993</v>
      </c>
    </row>
    <row r="1244" spans="1:17" ht="14.25">
      <c r="A1244" t="s">
        <v>44</v>
      </c>
      <c r="B1244" s="93">
        <v>40829</v>
      </c>
      <c r="C1244">
        <v>19</v>
      </c>
      <c r="D1244">
        <v>1.4715130000000001</v>
      </c>
      <c r="E1244">
        <v>1.4715130000000001</v>
      </c>
      <c r="F1244">
        <v>72.2149</v>
      </c>
      <c r="G1244">
        <v>4.0538100000000001E-2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4.3980990000000002</v>
      </c>
      <c r="N1244">
        <v>32400.799999999999</v>
      </c>
      <c r="O1244">
        <v>7367</v>
      </c>
      <c r="P1244">
        <v>10840.64</v>
      </c>
      <c r="Q1244">
        <v>10840.64</v>
      </c>
    </row>
    <row r="1245" spans="1:17" ht="14.25">
      <c r="A1245" t="s">
        <v>44</v>
      </c>
      <c r="B1245" s="93">
        <v>40829</v>
      </c>
      <c r="C1245">
        <v>20</v>
      </c>
      <c r="D1245">
        <v>1.52745</v>
      </c>
      <c r="E1245">
        <v>1.52745</v>
      </c>
      <c r="F1245">
        <v>69.868399999999994</v>
      </c>
      <c r="G1245">
        <v>3.7605100000000002E-2</v>
      </c>
      <c r="H1245">
        <v>0</v>
      </c>
      <c r="I1245">
        <v>0</v>
      </c>
      <c r="J1245">
        <v>0</v>
      </c>
      <c r="K1245">
        <v>0</v>
      </c>
      <c r="L1245">
        <v>0</v>
      </c>
      <c r="M1245">
        <v>4.3980990000000002</v>
      </c>
      <c r="N1245">
        <v>32400.799999999999</v>
      </c>
      <c r="O1245">
        <v>7367</v>
      </c>
      <c r="P1245">
        <v>11252.72</v>
      </c>
      <c r="Q1245">
        <v>11252.72</v>
      </c>
    </row>
    <row r="1246" spans="1:17" ht="14.25">
      <c r="A1246" t="s">
        <v>44</v>
      </c>
      <c r="B1246" s="93">
        <v>40829</v>
      </c>
      <c r="C1246">
        <v>21</v>
      </c>
      <c r="D1246">
        <v>1.4570650000000001</v>
      </c>
      <c r="E1246">
        <v>1.4570650000000001</v>
      </c>
      <c r="F1246">
        <v>66.885999999999996</v>
      </c>
      <c r="G1246">
        <v>3.8857700000000002E-2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4.3980990000000002</v>
      </c>
      <c r="N1246">
        <v>32400.799999999999</v>
      </c>
      <c r="O1246">
        <v>7367</v>
      </c>
      <c r="P1246">
        <v>10734.2</v>
      </c>
      <c r="Q1246">
        <v>10734.2</v>
      </c>
    </row>
    <row r="1247" spans="1:17" ht="14.25">
      <c r="A1247" t="s">
        <v>44</v>
      </c>
      <c r="B1247" s="93">
        <v>40829</v>
      </c>
      <c r="C1247">
        <v>22</v>
      </c>
      <c r="D1247">
        <v>1.389713</v>
      </c>
      <c r="E1247">
        <v>1.389713</v>
      </c>
      <c r="F1247">
        <v>65.675399999999996</v>
      </c>
      <c r="G1247">
        <v>3.6501100000000002E-2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4.3980990000000002</v>
      </c>
      <c r="N1247">
        <v>32400.799999999999</v>
      </c>
      <c r="O1247">
        <v>7367</v>
      </c>
      <c r="P1247">
        <v>10238.01</v>
      </c>
      <c r="Q1247">
        <v>10238.01</v>
      </c>
    </row>
    <row r="1248" spans="1:17" ht="14.25">
      <c r="A1248" t="s">
        <v>44</v>
      </c>
      <c r="B1248" s="93">
        <v>40829</v>
      </c>
      <c r="C1248">
        <v>23</v>
      </c>
      <c r="D1248">
        <v>1.1743410000000001</v>
      </c>
      <c r="E1248">
        <v>1.1743410000000001</v>
      </c>
      <c r="F1248">
        <v>64.192999999999998</v>
      </c>
      <c r="G1248">
        <v>3.50952E-2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4.3980990000000002</v>
      </c>
      <c r="N1248">
        <v>32400.799999999999</v>
      </c>
      <c r="O1248">
        <v>7367</v>
      </c>
      <c r="P1248">
        <v>8651.3690000000006</v>
      </c>
      <c r="Q1248">
        <v>8651.3690000000006</v>
      </c>
    </row>
    <row r="1249" spans="1:17" ht="14.25">
      <c r="A1249" t="s">
        <v>44</v>
      </c>
      <c r="B1249" s="93">
        <v>40829</v>
      </c>
      <c r="C1249">
        <v>24</v>
      </c>
      <c r="D1249">
        <v>0.94865359999999999</v>
      </c>
      <c r="E1249">
        <v>0.94865359999999999</v>
      </c>
      <c r="F1249">
        <v>61.8553</v>
      </c>
      <c r="G1249">
        <v>3.4468899999999997E-2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4.3980990000000002</v>
      </c>
      <c r="N1249">
        <v>32400.799999999999</v>
      </c>
      <c r="O1249">
        <v>7367</v>
      </c>
      <c r="P1249">
        <v>6988.7309999999998</v>
      </c>
      <c r="Q1249">
        <v>6988.7309999999998</v>
      </c>
    </row>
    <row r="1250" spans="1:17" ht="14.25">
      <c r="A1250" t="s">
        <v>44</v>
      </c>
      <c r="B1250" t="s">
        <v>46</v>
      </c>
      <c r="C1250">
        <v>1</v>
      </c>
      <c r="D1250">
        <v>0.72644200000000003</v>
      </c>
      <c r="E1250">
        <v>0.72644200000000003</v>
      </c>
      <c r="F1250">
        <v>66.505200000000002</v>
      </c>
      <c r="G1250">
        <v>3.6260300000000002E-2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4.3980990000000002</v>
      </c>
      <c r="N1250">
        <v>32400.799999999999</v>
      </c>
      <c r="O1250">
        <v>7367</v>
      </c>
      <c r="P1250">
        <v>5351.6989999999996</v>
      </c>
      <c r="Q1250">
        <v>5351.6989999999996</v>
      </c>
    </row>
    <row r="1251" spans="1:17" ht="14.25">
      <c r="A1251" t="s">
        <v>44</v>
      </c>
      <c r="B1251" t="s">
        <v>46</v>
      </c>
      <c r="C1251">
        <v>2</v>
      </c>
      <c r="D1251">
        <v>0.65576900000000005</v>
      </c>
      <c r="E1251">
        <v>0.65576900000000005</v>
      </c>
      <c r="F1251">
        <v>66.497500000000002</v>
      </c>
      <c r="G1251">
        <v>3.6283799999999998E-2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4.3980990000000002</v>
      </c>
      <c r="N1251">
        <v>32400.799999999999</v>
      </c>
      <c r="O1251">
        <v>7367</v>
      </c>
      <c r="P1251">
        <v>4831.05</v>
      </c>
      <c r="Q1251">
        <v>4831.05</v>
      </c>
    </row>
    <row r="1252" spans="1:17" ht="14.25">
      <c r="A1252" t="s">
        <v>44</v>
      </c>
      <c r="B1252" t="s">
        <v>46</v>
      </c>
      <c r="C1252">
        <v>3</v>
      </c>
      <c r="D1252">
        <v>0.63298900000000002</v>
      </c>
      <c r="E1252">
        <v>0.63298900000000002</v>
      </c>
      <c r="F1252">
        <v>66.371499999999997</v>
      </c>
      <c r="G1252">
        <v>3.5406399999999998E-2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4.3980990000000002</v>
      </c>
      <c r="N1252">
        <v>32400.799999999999</v>
      </c>
      <c r="O1252">
        <v>7367</v>
      </c>
      <c r="P1252">
        <v>4663.2299999999996</v>
      </c>
      <c r="Q1252">
        <v>4663.2299999999996</v>
      </c>
    </row>
    <row r="1253" spans="1:17" ht="14.25">
      <c r="A1253" t="s">
        <v>44</v>
      </c>
      <c r="B1253" t="s">
        <v>46</v>
      </c>
      <c r="C1253">
        <v>4</v>
      </c>
      <c r="D1253">
        <v>0.60515830000000004</v>
      </c>
      <c r="E1253">
        <v>0.60515830000000004</v>
      </c>
      <c r="F1253">
        <v>65.667400000000001</v>
      </c>
      <c r="G1253">
        <v>3.4991800000000003E-2</v>
      </c>
      <c r="H1253">
        <v>0</v>
      </c>
      <c r="I1253">
        <v>0</v>
      </c>
      <c r="J1253">
        <v>0</v>
      </c>
      <c r="K1253">
        <v>0</v>
      </c>
      <c r="L1253">
        <v>0</v>
      </c>
      <c r="M1253">
        <v>4.3980990000000002</v>
      </c>
      <c r="N1253">
        <v>32400.799999999999</v>
      </c>
      <c r="O1253">
        <v>7367</v>
      </c>
      <c r="P1253">
        <v>4458.2020000000002</v>
      </c>
      <c r="Q1253">
        <v>4458.2020000000002</v>
      </c>
    </row>
    <row r="1254" spans="1:17" ht="14.25">
      <c r="A1254" t="s">
        <v>44</v>
      </c>
      <c r="B1254" t="s">
        <v>46</v>
      </c>
      <c r="C1254">
        <v>5</v>
      </c>
      <c r="D1254">
        <v>0.57862219999999998</v>
      </c>
      <c r="E1254">
        <v>0.57862219999999998</v>
      </c>
      <c r="F1254">
        <v>64.985100000000003</v>
      </c>
      <c r="G1254">
        <v>3.4992799999999998E-2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4.3980990000000002</v>
      </c>
      <c r="N1254">
        <v>32400.799999999999</v>
      </c>
      <c r="O1254">
        <v>7367</v>
      </c>
      <c r="P1254">
        <v>4262.71</v>
      </c>
      <c r="Q1254">
        <v>4262.71</v>
      </c>
    </row>
    <row r="1255" spans="1:17" ht="14.25">
      <c r="A1255" t="s">
        <v>44</v>
      </c>
      <c r="B1255" t="s">
        <v>46</v>
      </c>
      <c r="C1255">
        <v>6</v>
      </c>
      <c r="D1255">
        <v>0.59862950000000004</v>
      </c>
      <c r="E1255">
        <v>0.59862950000000004</v>
      </c>
      <c r="F1255">
        <v>64.423299999999998</v>
      </c>
      <c r="G1255">
        <v>3.4991700000000001E-2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4.3980990000000002</v>
      </c>
      <c r="N1255">
        <v>32400.799999999999</v>
      </c>
      <c r="O1255">
        <v>7367</v>
      </c>
      <c r="P1255">
        <v>4410.1040000000003</v>
      </c>
      <c r="Q1255">
        <v>4410.1040000000003</v>
      </c>
    </row>
    <row r="1256" spans="1:17" ht="14.25">
      <c r="A1256" t="s">
        <v>44</v>
      </c>
      <c r="B1256" t="s">
        <v>46</v>
      </c>
      <c r="C1256">
        <v>7</v>
      </c>
      <c r="D1256">
        <v>0.6804209</v>
      </c>
      <c r="E1256">
        <v>0.6804209</v>
      </c>
      <c r="F1256">
        <v>66.3309</v>
      </c>
      <c r="G1256">
        <v>3.4984300000000003E-2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4.3980990000000002</v>
      </c>
      <c r="N1256">
        <v>32400.799999999999</v>
      </c>
      <c r="O1256">
        <v>7367</v>
      </c>
      <c r="P1256">
        <v>5012.6610000000001</v>
      </c>
      <c r="Q1256">
        <v>5012.6610000000001</v>
      </c>
    </row>
    <row r="1257" spans="1:17" ht="14.25">
      <c r="A1257" t="s">
        <v>44</v>
      </c>
      <c r="B1257" t="s">
        <v>46</v>
      </c>
      <c r="C1257">
        <v>8</v>
      </c>
      <c r="D1257">
        <v>0.73635830000000002</v>
      </c>
      <c r="E1257">
        <v>0.73635830000000002</v>
      </c>
      <c r="F1257">
        <v>72.074299999999994</v>
      </c>
      <c r="G1257">
        <v>3.4958299999999998E-2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4.3980990000000002</v>
      </c>
      <c r="N1257">
        <v>32400.799999999999</v>
      </c>
      <c r="O1257">
        <v>7367</v>
      </c>
      <c r="P1257">
        <v>5424.7520000000004</v>
      </c>
      <c r="Q1257">
        <v>5424.7520000000004</v>
      </c>
    </row>
    <row r="1258" spans="1:17" ht="14.25">
      <c r="A1258" t="s">
        <v>44</v>
      </c>
      <c r="B1258" t="s">
        <v>46</v>
      </c>
      <c r="C1258">
        <v>9</v>
      </c>
      <c r="D1258">
        <v>0.76295539999999995</v>
      </c>
      <c r="E1258">
        <v>0.76295539999999995</v>
      </c>
      <c r="F1258">
        <v>78.886799999999994</v>
      </c>
      <c r="G1258">
        <v>3.7140199999999998E-2</v>
      </c>
      <c r="H1258">
        <v>0</v>
      </c>
      <c r="I1258">
        <v>0</v>
      </c>
      <c r="J1258">
        <v>0</v>
      </c>
      <c r="K1258">
        <v>0</v>
      </c>
      <c r="L1258">
        <v>0</v>
      </c>
      <c r="M1258">
        <v>4.3980990000000002</v>
      </c>
      <c r="N1258">
        <v>32400.799999999999</v>
      </c>
      <c r="O1258">
        <v>7367</v>
      </c>
      <c r="P1258">
        <v>5620.6930000000002</v>
      </c>
      <c r="Q1258">
        <v>5620.6930000000002</v>
      </c>
    </row>
    <row r="1259" spans="1:17" ht="14.25">
      <c r="A1259" t="s">
        <v>44</v>
      </c>
      <c r="B1259" t="s">
        <v>46</v>
      </c>
      <c r="C1259">
        <v>10</v>
      </c>
      <c r="D1259">
        <v>0.8293315</v>
      </c>
      <c r="E1259">
        <v>0.8293315</v>
      </c>
      <c r="F1259">
        <v>83.887600000000006</v>
      </c>
      <c r="G1259">
        <v>3.9567100000000001E-2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4.3980990000000002</v>
      </c>
      <c r="N1259">
        <v>32400.799999999999</v>
      </c>
      <c r="O1259">
        <v>7367</v>
      </c>
      <c r="P1259">
        <v>6109.6850000000004</v>
      </c>
      <c r="Q1259">
        <v>6109.6850000000004</v>
      </c>
    </row>
    <row r="1260" spans="1:17" ht="14.25">
      <c r="A1260" t="s">
        <v>44</v>
      </c>
      <c r="B1260" t="s">
        <v>46</v>
      </c>
      <c r="C1260">
        <v>11</v>
      </c>
      <c r="D1260">
        <v>0.8781523</v>
      </c>
      <c r="E1260">
        <v>0.8781523</v>
      </c>
      <c r="F1260">
        <v>86.668999999999997</v>
      </c>
      <c r="G1260">
        <v>3.8245399999999999E-2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4.3980990000000002</v>
      </c>
      <c r="N1260">
        <v>32400.799999999999</v>
      </c>
      <c r="O1260">
        <v>7367</v>
      </c>
      <c r="P1260">
        <v>6469.348</v>
      </c>
      <c r="Q1260">
        <v>6469.348</v>
      </c>
    </row>
    <row r="1261" spans="1:17" ht="14.25">
      <c r="A1261" t="s">
        <v>44</v>
      </c>
      <c r="B1261" t="s">
        <v>46</v>
      </c>
      <c r="C1261">
        <v>12</v>
      </c>
      <c r="D1261">
        <v>1.0110680000000001</v>
      </c>
      <c r="E1261">
        <v>1.0110680000000001</v>
      </c>
      <c r="F1261">
        <v>88.724999999999994</v>
      </c>
      <c r="G1261">
        <v>3.6837799999999997E-2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4.3980990000000002</v>
      </c>
      <c r="N1261">
        <v>32400.799999999999</v>
      </c>
      <c r="O1261">
        <v>7367</v>
      </c>
      <c r="P1261">
        <v>7448.5370000000003</v>
      </c>
      <c r="Q1261">
        <v>7448.5370000000003</v>
      </c>
    </row>
    <row r="1262" spans="1:17" ht="14.25">
      <c r="A1262" t="s">
        <v>44</v>
      </c>
      <c r="B1262" t="s">
        <v>46</v>
      </c>
      <c r="C1262">
        <v>13</v>
      </c>
      <c r="D1262">
        <v>1.186107</v>
      </c>
      <c r="E1262">
        <v>1.186107</v>
      </c>
      <c r="F1262">
        <v>88.890600000000006</v>
      </c>
      <c r="G1262">
        <v>3.6549400000000003E-2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4.3980990000000002</v>
      </c>
      <c r="N1262">
        <v>32400.799999999999</v>
      </c>
      <c r="O1262">
        <v>7367</v>
      </c>
      <c r="P1262">
        <v>8738.0540000000001</v>
      </c>
      <c r="Q1262">
        <v>8738.0540000000001</v>
      </c>
    </row>
    <row r="1263" spans="1:17" ht="14.25">
      <c r="A1263" t="s">
        <v>44</v>
      </c>
      <c r="B1263" t="s">
        <v>46</v>
      </c>
      <c r="C1263">
        <v>14</v>
      </c>
      <c r="D1263">
        <v>1.530286</v>
      </c>
      <c r="E1263">
        <v>1.0385660000000001</v>
      </c>
      <c r="F1263">
        <v>92.258399999999995</v>
      </c>
      <c r="G1263">
        <v>3.97934E-2</v>
      </c>
      <c r="H1263">
        <v>0.44072220000000001</v>
      </c>
      <c r="I1263">
        <v>0.47085169999999998</v>
      </c>
      <c r="J1263">
        <v>0.49171939999999997</v>
      </c>
      <c r="K1263">
        <v>0.51258709999999996</v>
      </c>
      <c r="L1263">
        <v>0.54271659999999999</v>
      </c>
      <c r="M1263">
        <v>4.3980990000000002</v>
      </c>
      <c r="N1263">
        <v>32400.799999999999</v>
      </c>
      <c r="O1263">
        <v>7367</v>
      </c>
      <c r="P1263">
        <v>11273.61</v>
      </c>
      <c r="Q1263">
        <v>7651.1180000000004</v>
      </c>
    </row>
    <row r="1264" spans="1:17" ht="14.25">
      <c r="A1264" t="s">
        <v>44</v>
      </c>
      <c r="B1264" t="s">
        <v>46</v>
      </c>
      <c r="C1264">
        <v>15</v>
      </c>
      <c r="D1264">
        <v>1.5910820000000001</v>
      </c>
      <c r="E1264">
        <v>1.0657909999999999</v>
      </c>
      <c r="F1264">
        <v>88.145799999999994</v>
      </c>
      <c r="G1264">
        <v>3.9771500000000001E-2</v>
      </c>
      <c r="H1264">
        <v>0.47432180000000002</v>
      </c>
      <c r="I1264">
        <v>0.50443479999999996</v>
      </c>
      <c r="J1264">
        <v>0.52529099999999995</v>
      </c>
      <c r="K1264">
        <v>0.54614720000000005</v>
      </c>
      <c r="L1264">
        <v>0.57626010000000005</v>
      </c>
      <c r="M1264">
        <v>4.3980990000000002</v>
      </c>
      <c r="N1264">
        <v>32400.799999999999</v>
      </c>
      <c r="O1264">
        <v>7367</v>
      </c>
      <c r="P1264">
        <v>11721.5</v>
      </c>
      <c r="Q1264">
        <v>7851.6819999999998</v>
      </c>
    </row>
    <row r="1265" spans="1:17" ht="14.25">
      <c r="A1265" t="s">
        <v>44</v>
      </c>
      <c r="B1265" t="s">
        <v>46</v>
      </c>
      <c r="C1265">
        <v>16</v>
      </c>
      <c r="D1265">
        <v>1.7953220000000001</v>
      </c>
      <c r="E1265">
        <v>1.0185869999999999</v>
      </c>
      <c r="F1265">
        <v>86.624600000000001</v>
      </c>
      <c r="G1265">
        <v>7.6570700000000005E-2</v>
      </c>
      <c r="H1265">
        <v>0.67860589999999998</v>
      </c>
      <c r="I1265">
        <v>0.7365815</v>
      </c>
      <c r="J1265">
        <v>0.77673519999999996</v>
      </c>
      <c r="K1265">
        <v>0.81688899999999998</v>
      </c>
      <c r="L1265">
        <v>0.87486459999999999</v>
      </c>
      <c r="M1265">
        <v>4.3980990000000002</v>
      </c>
      <c r="N1265">
        <v>32400.799999999999</v>
      </c>
      <c r="O1265">
        <v>7367</v>
      </c>
      <c r="P1265">
        <v>13226.14</v>
      </c>
      <c r="Q1265">
        <v>7503.9279999999999</v>
      </c>
    </row>
    <row r="1266" spans="1:17" ht="14.25">
      <c r="A1266" t="s">
        <v>44</v>
      </c>
      <c r="B1266" t="s">
        <v>46</v>
      </c>
      <c r="C1266">
        <v>17</v>
      </c>
      <c r="D1266">
        <v>1.7534689999999999</v>
      </c>
      <c r="E1266">
        <v>1.0836570000000001</v>
      </c>
      <c r="F1266">
        <v>84.963200000000001</v>
      </c>
      <c r="G1266">
        <v>4.3979900000000002E-2</v>
      </c>
      <c r="H1266">
        <v>0.61344949999999998</v>
      </c>
      <c r="I1266">
        <v>0.64674900000000002</v>
      </c>
      <c r="J1266">
        <v>0.66981199999999996</v>
      </c>
      <c r="K1266">
        <v>0.69287509999999997</v>
      </c>
      <c r="L1266">
        <v>0.72617449999999995</v>
      </c>
      <c r="M1266">
        <v>4.3980990000000002</v>
      </c>
      <c r="N1266">
        <v>32400.799999999999</v>
      </c>
      <c r="O1266">
        <v>7367</v>
      </c>
      <c r="P1266">
        <v>12917.8</v>
      </c>
      <c r="Q1266">
        <v>7983.3</v>
      </c>
    </row>
    <row r="1267" spans="1:17" ht="14.25">
      <c r="A1267" t="s">
        <v>44</v>
      </c>
      <c r="B1267" t="s">
        <v>46</v>
      </c>
      <c r="C1267">
        <v>18</v>
      </c>
      <c r="D1267">
        <v>1.5781099999999999</v>
      </c>
      <c r="E1267">
        <v>1.1794480000000001</v>
      </c>
      <c r="F1267">
        <v>79.151600000000002</v>
      </c>
      <c r="G1267">
        <v>3.9699600000000002E-2</v>
      </c>
      <c r="H1267">
        <v>0.34778550000000003</v>
      </c>
      <c r="I1267">
        <v>0.37784410000000002</v>
      </c>
      <c r="J1267">
        <v>0.39866259999999998</v>
      </c>
      <c r="K1267">
        <v>0.41948099999999999</v>
      </c>
      <c r="L1267">
        <v>0.44953959999999998</v>
      </c>
      <c r="M1267">
        <v>4.3980990000000002</v>
      </c>
      <c r="N1267">
        <v>32400.799999999999</v>
      </c>
      <c r="O1267">
        <v>7367</v>
      </c>
      <c r="P1267">
        <v>11625.94</v>
      </c>
      <c r="Q1267">
        <v>8688.9930000000004</v>
      </c>
    </row>
    <row r="1268" spans="1:17" ht="14.25">
      <c r="A1268" t="s">
        <v>44</v>
      </c>
      <c r="B1268" t="s">
        <v>46</v>
      </c>
      <c r="C1268">
        <v>19</v>
      </c>
      <c r="D1268">
        <v>1.525638</v>
      </c>
      <c r="E1268">
        <v>1.6006309999999999</v>
      </c>
      <c r="F1268">
        <v>76.811999999999998</v>
      </c>
      <c r="G1268">
        <v>4.6098199999999999E-2</v>
      </c>
      <c r="H1268">
        <v>0</v>
      </c>
      <c r="I1268">
        <v>0</v>
      </c>
      <c r="J1268">
        <v>0</v>
      </c>
      <c r="K1268">
        <v>0</v>
      </c>
      <c r="L1268">
        <v>0</v>
      </c>
      <c r="M1268">
        <v>4.3980990000000002</v>
      </c>
      <c r="N1268">
        <v>32400.799999999999</v>
      </c>
      <c r="O1268">
        <v>7367</v>
      </c>
      <c r="P1268">
        <v>11239.38</v>
      </c>
      <c r="Q1268">
        <v>11791.85</v>
      </c>
    </row>
    <row r="1269" spans="1:17" ht="14.25">
      <c r="A1269" t="s">
        <v>44</v>
      </c>
      <c r="B1269" t="s">
        <v>46</v>
      </c>
      <c r="C1269">
        <v>20</v>
      </c>
      <c r="D1269">
        <v>1.581812</v>
      </c>
      <c r="E1269">
        <v>1.7664949999999999</v>
      </c>
      <c r="F1269">
        <v>72.894199999999998</v>
      </c>
      <c r="G1269">
        <v>3.9935199999999997E-2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4.3980990000000002</v>
      </c>
      <c r="N1269">
        <v>32400.799999999999</v>
      </c>
      <c r="O1269">
        <v>7367</v>
      </c>
      <c r="P1269">
        <v>11653.21</v>
      </c>
      <c r="Q1269">
        <v>13013.77</v>
      </c>
    </row>
    <row r="1270" spans="1:17" ht="14.25">
      <c r="A1270" t="s">
        <v>44</v>
      </c>
      <c r="B1270" t="s">
        <v>46</v>
      </c>
      <c r="C1270">
        <v>21</v>
      </c>
      <c r="D1270">
        <v>1.650914</v>
      </c>
      <c r="E1270">
        <v>1.650914</v>
      </c>
      <c r="F1270">
        <v>70.456000000000003</v>
      </c>
      <c r="G1270">
        <v>3.82073E-2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4.3980990000000002</v>
      </c>
      <c r="N1270">
        <v>32400.799999999999</v>
      </c>
      <c r="O1270">
        <v>7367</v>
      </c>
      <c r="P1270">
        <v>12162.28</v>
      </c>
      <c r="Q1270">
        <v>12162.28</v>
      </c>
    </row>
    <row r="1271" spans="1:17" ht="14.25">
      <c r="A1271" t="s">
        <v>44</v>
      </c>
      <c r="B1271" t="s">
        <v>46</v>
      </c>
      <c r="C1271">
        <v>22</v>
      </c>
      <c r="D1271">
        <v>1.545701</v>
      </c>
      <c r="E1271">
        <v>1.545701</v>
      </c>
      <c r="F1271">
        <v>69.276700000000005</v>
      </c>
      <c r="G1271">
        <v>3.9361300000000002E-2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4.3980990000000002</v>
      </c>
      <c r="N1271">
        <v>32400.799999999999</v>
      </c>
      <c r="O1271">
        <v>7367</v>
      </c>
      <c r="P1271">
        <v>11387.18</v>
      </c>
      <c r="Q1271">
        <v>11387.18</v>
      </c>
    </row>
    <row r="1272" spans="1:17" ht="14.25">
      <c r="A1272" t="s">
        <v>44</v>
      </c>
      <c r="B1272" t="s">
        <v>46</v>
      </c>
      <c r="C1272">
        <v>23</v>
      </c>
      <c r="D1272">
        <v>1.218612</v>
      </c>
      <c r="E1272">
        <v>1.218612</v>
      </c>
      <c r="F1272">
        <v>67.385499999999993</v>
      </c>
      <c r="G1272">
        <v>3.8212700000000002E-2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4.3980990000000002</v>
      </c>
      <c r="N1272">
        <v>32400.799999999999</v>
      </c>
      <c r="O1272">
        <v>7367</v>
      </c>
      <c r="P1272">
        <v>8977.5149999999994</v>
      </c>
      <c r="Q1272">
        <v>8977.5149999999994</v>
      </c>
    </row>
    <row r="1273" spans="1:17" ht="14.25">
      <c r="A1273" t="s">
        <v>44</v>
      </c>
      <c r="B1273" t="s">
        <v>46</v>
      </c>
      <c r="C1273">
        <v>24</v>
      </c>
      <c r="D1273">
        <v>0.97264740000000005</v>
      </c>
      <c r="E1273">
        <v>0.97264740000000005</v>
      </c>
      <c r="F1273">
        <v>65.923100000000005</v>
      </c>
      <c r="G1273">
        <v>3.6518599999999998E-2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4.3980990000000002</v>
      </c>
      <c r="N1273">
        <v>32400.799999999999</v>
      </c>
      <c r="O1273">
        <v>7367</v>
      </c>
      <c r="P1273">
        <v>7165.4939999999997</v>
      </c>
      <c r="Q1273">
        <v>7165.4939999999997</v>
      </c>
    </row>
    <row r="1274" spans="1:17" ht="14.25">
      <c r="A1274" t="s">
        <v>45</v>
      </c>
      <c r="B1274" s="93">
        <v>40781</v>
      </c>
      <c r="C1274">
        <v>1</v>
      </c>
      <c r="D1274">
        <v>0.7772076</v>
      </c>
      <c r="E1274">
        <v>0.7772076</v>
      </c>
      <c r="F1274">
        <v>67.664400000000001</v>
      </c>
      <c r="G1274">
        <v>4.6916800000000002E-2</v>
      </c>
      <c r="H1274">
        <v>0</v>
      </c>
      <c r="I1274">
        <v>0</v>
      </c>
      <c r="J1274">
        <v>0</v>
      </c>
      <c r="K1274">
        <v>0</v>
      </c>
      <c r="L1274">
        <v>0</v>
      </c>
      <c r="M1274">
        <v>4.3284070000000003</v>
      </c>
      <c r="N1274">
        <v>24485.8</v>
      </c>
      <c r="O1274">
        <v>5657</v>
      </c>
      <c r="P1274">
        <v>4396.6629999999996</v>
      </c>
      <c r="Q1274">
        <v>4396.6629999999996</v>
      </c>
    </row>
    <row r="1275" spans="1:17" ht="14.25">
      <c r="A1275" t="s">
        <v>45</v>
      </c>
      <c r="B1275" s="93">
        <v>40781</v>
      </c>
      <c r="C1275">
        <v>2</v>
      </c>
      <c r="D1275">
        <v>0.67868459999999997</v>
      </c>
      <c r="E1275">
        <v>0.67868459999999997</v>
      </c>
      <c r="F1275">
        <v>67.496600000000001</v>
      </c>
      <c r="G1275">
        <v>4.6689700000000001E-2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4.3284070000000003</v>
      </c>
      <c r="N1275">
        <v>24485.8</v>
      </c>
      <c r="O1275">
        <v>5657</v>
      </c>
      <c r="P1275">
        <v>3839.319</v>
      </c>
      <c r="Q1275">
        <v>3839.319</v>
      </c>
    </row>
    <row r="1276" spans="1:17" ht="14.25">
      <c r="A1276" t="s">
        <v>45</v>
      </c>
      <c r="B1276" s="93">
        <v>40781</v>
      </c>
      <c r="C1276">
        <v>3</v>
      </c>
      <c r="D1276">
        <v>0.62928340000000005</v>
      </c>
      <c r="E1276">
        <v>0.62928340000000005</v>
      </c>
      <c r="F1276">
        <v>67.322199999999995</v>
      </c>
      <c r="G1276">
        <v>4.6629999999999998E-2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4.3284070000000003</v>
      </c>
      <c r="N1276">
        <v>24485.8</v>
      </c>
      <c r="O1276">
        <v>5657</v>
      </c>
      <c r="P1276">
        <v>3559.8560000000002</v>
      </c>
      <c r="Q1276">
        <v>3559.8560000000002</v>
      </c>
    </row>
    <row r="1277" spans="1:17" ht="14.25">
      <c r="A1277" t="s">
        <v>45</v>
      </c>
      <c r="B1277" s="93">
        <v>40781</v>
      </c>
      <c r="C1277">
        <v>4</v>
      </c>
      <c r="D1277">
        <v>0.60925039999999997</v>
      </c>
      <c r="E1277">
        <v>0.60925039999999997</v>
      </c>
      <c r="F1277">
        <v>66.644300000000001</v>
      </c>
      <c r="G1277">
        <v>4.6612000000000001E-2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4.3284070000000003</v>
      </c>
      <c r="N1277">
        <v>24485.8</v>
      </c>
      <c r="O1277">
        <v>5657</v>
      </c>
      <c r="P1277">
        <v>3446.53</v>
      </c>
      <c r="Q1277">
        <v>3446.53</v>
      </c>
    </row>
    <row r="1278" spans="1:17" ht="14.25">
      <c r="A1278" t="s">
        <v>45</v>
      </c>
      <c r="B1278" s="93">
        <v>40781</v>
      </c>
      <c r="C1278">
        <v>5</v>
      </c>
      <c r="D1278">
        <v>0.62272450000000001</v>
      </c>
      <c r="E1278">
        <v>0.62272450000000001</v>
      </c>
      <c r="F1278">
        <v>66.8523</v>
      </c>
      <c r="G1278">
        <v>4.66151E-2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4.3284070000000003</v>
      </c>
      <c r="N1278">
        <v>24485.8</v>
      </c>
      <c r="O1278">
        <v>5657</v>
      </c>
      <c r="P1278">
        <v>3522.752</v>
      </c>
      <c r="Q1278">
        <v>3522.752</v>
      </c>
    </row>
    <row r="1279" spans="1:17" ht="14.25">
      <c r="A1279" t="s">
        <v>45</v>
      </c>
      <c r="B1279" s="93">
        <v>40781</v>
      </c>
      <c r="C1279">
        <v>6</v>
      </c>
      <c r="D1279">
        <v>0.63744429999999996</v>
      </c>
      <c r="E1279">
        <v>0.63744429999999996</v>
      </c>
      <c r="F1279">
        <v>66.1678</v>
      </c>
      <c r="G1279">
        <v>4.6616199999999997E-2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4.3284070000000003</v>
      </c>
      <c r="N1279">
        <v>24485.8</v>
      </c>
      <c r="O1279">
        <v>5657</v>
      </c>
      <c r="P1279">
        <v>3606.0219999999999</v>
      </c>
      <c r="Q1279">
        <v>3606.0219999999999</v>
      </c>
    </row>
    <row r="1280" spans="1:17" ht="14.25">
      <c r="A1280" t="s">
        <v>45</v>
      </c>
      <c r="B1280" s="93">
        <v>40781</v>
      </c>
      <c r="C1280">
        <v>7</v>
      </c>
      <c r="D1280">
        <v>0.71587940000000005</v>
      </c>
      <c r="E1280">
        <v>0.71587940000000005</v>
      </c>
      <c r="F1280">
        <v>68.040300000000002</v>
      </c>
      <c r="G1280">
        <v>4.6617400000000003E-2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4.3284070000000003</v>
      </c>
      <c r="N1280">
        <v>24485.8</v>
      </c>
      <c r="O1280">
        <v>5657</v>
      </c>
      <c r="P1280">
        <v>4049.73</v>
      </c>
      <c r="Q1280">
        <v>4049.73</v>
      </c>
    </row>
    <row r="1281" spans="1:17" ht="14.25">
      <c r="A1281" t="s">
        <v>45</v>
      </c>
      <c r="B1281" s="93">
        <v>40781</v>
      </c>
      <c r="C1281">
        <v>8</v>
      </c>
      <c r="D1281">
        <v>0.79504169999999996</v>
      </c>
      <c r="E1281">
        <v>0.79504169999999996</v>
      </c>
      <c r="F1281">
        <v>72.1477</v>
      </c>
      <c r="G1281">
        <v>4.6630199999999997E-2</v>
      </c>
      <c r="H1281">
        <v>0</v>
      </c>
      <c r="I1281">
        <v>0</v>
      </c>
      <c r="J1281">
        <v>0</v>
      </c>
      <c r="K1281">
        <v>0</v>
      </c>
      <c r="L1281">
        <v>0</v>
      </c>
      <c r="M1281">
        <v>4.3284070000000003</v>
      </c>
      <c r="N1281">
        <v>24485.8</v>
      </c>
      <c r="O1281">
        <v>5657</v>
      </c>
      <c r="P1281">
        <v>4497.5510000000004</v>
      </c>
      <c r="Q1281">
        <v>4497.5510000000004</v>
      </c>
    </row>
    <row r="1282" spans="1:17" ht="14.25">
      <c r="A1282" t="s">
        <v>45</v>
      </c>
      <c r="B1282" s="93">
        <v>40781</v>
      </c>
      <c r="C1282">
        <v>9</v>
      </c>
      <c r="D1282">
        <v>0.84496689999999997</v>
      </c>
      <c r="E1282">
        <v>0.84496689999999997</v>
      </c>
      <c r="F1282">
        <v>78.355699999999999</v>
      </c>
      <c r="G1282">
        <v>4.7767299999999999E-2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4.3284070000000003</v>
      </c>
      <c r="N1282">
        <v>24485.8</v>
      </c>
      <c r="O1282">
        <v>5657</v>
      </c>
      <c r="P1282">
        <v>4779.9780000000001</v>
      </c>
      <c r="Q1282">
        <v>4779.9780000000001</v>
      </c>
    </row>
    <row r="1283" spans="1:17" ht="14.25">
      <c r="A1283" t="s">
        <v>45</v>
      </c>
      <c r="B1283" s="93">
        <v>40781</v>
      </c>
      <c r="C1283">
        <v>10</v>
      </c>
      <c r="D1283">
        <v>1.0020629999999999</v>
      </c>
      <c r="E1283">
        <v>1.0020629999999999</v>
      </c>
      <c r="F1283">
        <v>81.261700000000005</v>
      </c>
      <c r="G1283">
        <v>5.2063199999999997E-2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4.3284070000000003</v>
      </c>
      <c r="N1283">
        <v>24485.8</v>
      </c>
      <c r="O1283">
        <v>5657</v>
      </c>
      <c r="P1283">
        <v>5668.6729999999998</v>
      </c>
      <c r="Q1283">
        <v>5668.6729999999998</v>
      </c>
    </row>
    <row r="1284" spans="1:17" ht="14.25">
      <c r="A1284" t="s">
        <v>45</v>
      </c>
      <c r="B1284" s="93">
        <v>40781</v>
      </c>
      <c r="C1284">
        <v>11</v>
      </c>
      <c r="D1284">
        <v>1.139662</v>
      </c>
      <c r="E1284">
        <v>1.139662</v>
      </c>
      <c r="F1284">
        <v>82.845600000000005</v>
      </c>
      <c r="G1284">
        <v>4.8845199999999998E-2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4.3284070000000003</v>
      </c>
      <c r="N1284">
        <v>24485.8</v>
      </c>
      <c r="O1284">
        <v>5657</v>
      </c>
      <c r="P1284">
        <v>6447.067</v>
      </c>
      <c r="Q1284">
        <v>6447.067</v>
      </c>
    </row>
    <row r="1285" spans="1:17" ht="14.25">
      <c r="A1285" t="s">
        <v>45</v>
      </c>
      <c r="B1285" s="93">
        <v>40781</v>
      </c>
      <c r="C1285">
        <v>12</v>
      </c>
      <c r="D1285">
        <v>1.2295689999999999</v>
      </c>
      <c r="E1285">
        <v>1.2295689999999999</v>
      </c>
      <c r="F1285">
        <v>84.603999999999999</v>
      </c>
      <c r="G1285">
        <v>4.8174500000000002E-2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4.3284070000000003</v>
      </c>
      <c r="N1285">
        <v>24485.8</v>
      </c>
      <c r="O1285">
        <v>5657</v>
      </c>
      <c r="P1285">
        <v>6955.6729999999998</v>
      </c>
      <c r="Q1285">
        <v>6955.6729999999998</v>
      </c>
    </row>
    <row r="1286" spans="1:17" ht="14.25">
      <c r="A1286" t="s">
        <v>45</v>
      </c>
      <c r="B1286" s="93">
        <v>40781</v>
      </c>
      <c r="C1286">
        <v>13</v>
      </c>
      <c r="D1286">
        <v>1.3549770000000001</v>
      </c>
      <c r="E1286">
        <v>1.3549770000000001</v>
      </c>
      <c r="F1286">
        <v>88.161100000000005</v>
      </c>
      <c r="G1286">
        <v>4.7831699999999998E-2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4.3284070000000003</v>
      </c>
      <c r="N1286">
        <v>24485.8</v>
      </c>
      <c r="O1286">
        <v>5657</v>
      </c>
      <c r="P1286">
        <v>7665.1040000000003</v>
      </c>
      <c r="Q1286">
        <v>7665.1040000000003</v>
      </c>
    </row>
    <row r="1287" spans="1:17" ht="14.25">
      <c r="A1287" t="s">
        <v>45</v>
      </c>
      <c r="B1287" s="93">
        <v>40781</v>
      </c>
      <c r="C1287">
        <v>14</v>
      </c>
      <c r="D1287">
        <v>1.5153220000000001</v>
      </c>
      <c r="E1287">
        <v>1.5153220000000001</v>
      </c>
      <c r="F1287">
        <v>87.476500000000001</v>
      </c>
      <c r="G1287">
        <v>4.7948999999999999E-2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4.3284070000000003</v>
      </c>
      <c r="N1287">
        <v>24485.8</v>
      </c>
      <c r="O1287">
        <v>5657</v>
      </c>
      <c r="P1287">
        <v>8572.1759999999995</v>
      </c>
      <c r="Q1287">
        <v>8572.1759999999995</v>
      </c>
    </row>
    <row r="1288" spans="1:17" ht="14.25">
      <c r="A1288" t="s">
        <v>45</v>
      </c>
      <c r="B1288" s="93">
        <v>40781</v>
      </c>
      <c r="C1288">
        <v>15</v>
      </c>
      <c r="D1288">
        <v>1.61185</v>
      </c>
      <c r="E1288">
        <v>1.2909269999999999</v>
      </c>
      <c r="F1288">
        <v>88.2483</v>
      </c>
      <c r="G1288">
        <v>5.3039900000000001E-2</v>
      </c>
      <c r="H1288">
        <v>0.25294929999999999</v>
      </c>
      <c r="I1288">
        <v>0.29310849999999999</v>
      </c>
      <c r="J1288">
        <v>0.3209226</v>
      </c>
      <c r="K1288">
        <v>0.34873670000000001</v>
      </c>
      <c r="L1288">
        <v>0.38889590000000002</v>
      </c>
      <c r="M1288">
        <v>4.3284070000000003</v>
      </c>
      <c r="N1288">
        <v>24485.8</v>
      </c>
      <c r="O1288">
        <v>5657</v>
      </c>
      <c r="P1288">
        <v>9118.2330000000002</v>
      </c>
      <c r="Q1288">
        <v>7302.7740000000003</v>
      </c>
    </row>
    <row r="1289" spans="1:17" ht="14.25">
      <c r="A1289" t="s">
        <v>45</v>
      </c>
      <c r="B1289" s="93">
        <v>40781</v>
      </c>
      <c r="C1289">
        <v>16</v>
      </c>
      <c r="D1289">
        <v>1.749994</v>
      </c>
      <c r="E1289">
        <v>1.2060059999999999</v>
      </c>
      <c r="F1289">
        <v>85.067099999999996</v>
      </c>
      <c r="G1289">
        <v>5.30845E-2</v>
      </c>
      <c r="H1289">
        <v>0.47595769999999998</v>
      </c>
      <c r="I1289">
        <v>0.51615069999999996</v>
      </c>
      <c r="J1289">
        <v>0.54398820000000003</v>
      </c>
      <c r="K1289">
        <v>0.57182580000000005</v>
      </c>
      <c r="L1289">
        <v>0.61201879999999997</v>
      </c>
      <c r="M1289">
        <v>4.3284070000000003</v>
      </c>
      <c r="N1289">
        <v>24485.8</v>
      </c>
      <c r="O1289">
        <v>5657</v>
      </c>
      <c r="P1289">
        <v>9899.7160000000003</v>
      </c>
      <c r="Q1289">
        <v>6822.3739999999998</v>
      </c>
    </row>
    <row r="1290" spans="1:17" ht="14.25">
      <c r="A1290" t="s">
        <v>45</v>
      </c>
      <c r="B1290" s="93">
        <v>40781</v>
      </c>
      <c r="C1290">
        <v>17</v>
      </c>
      <c r="D1290">
        <v>1.8068580000000001</v>
      </c>
      <c r="E1290">
        <v>1.2109840000000001</v>
      </c>
      <c r="F1290">
        <v>84.214799999999997</v>
      </c>
      <c r="G1290">
        <v>5.3079300000000003E-2</v>
      </c>
      <c r="H1290">
        <v>0.52784949999999997</v>
      </c>
      <c r="I1290">
        <v>0.5680385</v>
      </c>
      <c r="J1290">
        <v>0.5958734</v>
      </c>
      <c r="K1290">
        <v>0.62370820000000005</v>
      </c>
      <c r="L1290">
        <v>0.66389719999999997</v>
      </c>
      <c r="M1290">
        <v>4.3284070000000003</v>
      </c>
      <c r="N1290">
        <v>24485.8</v>
      </c>
      <c r="O1290">
        <v>5657</v>
      </c>
      <c r="P1290">
        <v>10221.39</v>
      </c>
      <c r="Q1290">
        <v>6850.5389999999998</v>
      </c>
    </row>
    <row r="1291" spans="1:17" ht="14.25">
      <c r="A1291" t="s">
        <v>45</v>
      </c>
      <c r="B1291" s="93">
        <v>40781</v>
      </c>
      <c r="C1291">
        <v>18</v>
      </c>
      <c r="D1291">
        <v>1.7725500000000001</v>
      </c>
      <c r="E1291">
        <v>1.237001</v>
      </c>
      <c r="F1291">
        <v>81.859099999999998</v>
      </c>
      <c r="G1291">
        <v>5.3262799999999999E-2</v>
      </c>
      <c r="H1291">
        <v>0.46728969999999997</v>
      </c>
      <c r="I1291">
        <v>0.50761769999999995</v>
      </c>
      <c r="J1291">
        <v>0.53554869999999999</v>
      </c>
      <c r="K1291">
        <v>0.56347970000000003</v>
      </c>
      <c r="L1291">
        <v>0.60380769999999995</v>
      </c>
      <c r="M1291">
        <v>4.3284070000000003</v>
      </c>
      <c r="N1291">
        <v>24485.8</v>
      </c>
      <c r="O1291">
        <v>5657</v>
      </c>
      <c r="P1291">
        <v>10027.32</v>
      </c>
      <c r="Q1291">
        <v>6997.7169999999996</v>
      </c>
    </row>
    <row r="1292" spans="1:17" ht="14.25">
      <c r="A1292" t="s">
        <v>45</v>
      </c>
      <c r="B1292" s="93">
        <v>40781</v>
      </c>
      <c r="C1292">
        <v>19</v>
      </c>
      <c r="D1292">
        <v>1.6286890000000001</v>
      </c>
      <c r="E1292">
        <v>1.6340520000000001</v>
      </c>
      <c r="F1292">
        <v>81.187899999999999</v>
      </c>
      <c r="G1292">
        <v>5.3611100000000002E-2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4.3284070000000003</v>
      </c>
      <c r="N1292">
        <v>24485.8</v>
      </c>
      <c r="O1292">
        <v>5657</v>
      </c>
      <c r="P1292">
        <v>9213.4950000000008</v>
      </c>
      <c r="Q1292">
        <v>9243.8310000000001</v>
      </c>
    </row>
    <row r="1293" spans="1:17" ht="14.25">
      <c r="A1293" t="s">
        <v>45</v>
      </c>
      <c r="B1293" s="93">
        <v>40781</v>
      </c>
      <c r="C1293">
        <v>20</v>
      </c>
      <c r="D1293">
        <v>1.5855399999999999</v>
      </c>
      <c r="E1293">
        <v>1.943608</v>
      </c>
      <c r="F1293">
        <v>74.637600000000006</v>
      </c>
      <c r="G1293">
        <v>5.4358400000000001E-2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4.3284070000000003</v>
      </c>
      <c r="N1293">
        <v>24485.8</v>
      </c>
      <c r="O1293">
        <v>5657</v>
      </c>
      <c r="P1293">
        <v>8969.4</v>
      </c>
      <c r="Q1293">
        <v>10994.99</v>
      </c>
    </row>
    <row r="1294" spans="1:17" ht="14.25">
      <c r="A1294" t="s">
        <v>45</v>
      </c>
      <c r="B1294" s="93">
        <v>40781</v>
      </c>
      <c r="C1294">
        <v>21</v>
      </c>
      <c r="D1294">
        <v>1.6461589999999999</v>
      </c>
      <c r="E1294">
        <v>1.6461589999999999</v>
      </c>
      <c r="F1294">
        <v>74.429500000000004</v>
      </c>
      <c r="G1294">
        <v>4.8915199999999999E-2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4.3284070000000003</v>
      </c>
      <c r="N1294">
        <v>24485.8</v>
      </c>
      <c r="O1294">
        <v>5657</v>
      </c>
      <c r="P1294">
        <v>9312.3189999999995</v>
      </c>
      <c r="Q1294">
        <v>9312.3189999999995</v>
      </c>
    </row>
    <row r="1295" spans="1:17" ht="14.25">
      <c r="A1295" t="s">
        <v>45</v>
      </c>
      <c r="B1295" s="93">
        <v>40781</v>
      </c>
      <c r="C1295">
        <v>22</v>
      </c>
      <c r="D1295">
        <v>1.5442450000000001</v>
      </c>
      <c r="E1295">
        <v>1.5442450000000001</v>
      </c>
      <c r="F1295">
        <v>71.194599999999994</v>
      </c>
      <c r="G1295">
        <v>5.0701400000000001E-2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4.3284070000000003</v>
      </c>
      <c r="N1295">
        <v>24485.8</v>
      </c>
      <c r="O1295">
        <v>5657</v>
      </c>
      <c r="P1295">
        <v>8735.7939999999999</v>
      </c>
      <c r="Q1295">
        <v>8735.7939999999999</v>
      </c>
    </row>
    <row r="1296" spans="1:17" ht="14.25">
      <c r="A1296" t="s">
        <v>45</v>
      </c>
      <c r="B1296" s="93">
        <v>40781</v>
      </c>
      <c r="C1296">
        <v>23</v>
      </c>
      <c r="D1296">
        <v>1.380253</v>
      </c>
      <c r="E1296">
        <v>1.380253</v>
      </c>
      <c r="F1296">
        <v>69.791899999999998</v>
      </c>
      <c r="G1296">
        <v>5.0434800000000002E-2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4.3284070000000003</v>
      </c>
      <c r="N1296">
        <v>24485.8</v>
      </c>
      <c r="O1296">
        <v>5657</v>
      </c>
      <c r="P1296">
        <v>7808.0940000000001</v>
      </c>
      <c r="Q1296">
        <v>7808.0940000000001</v>
      </c>
    </row>
    <row r="1297" spans="1:17" ht="14.25">
      <c r="A1297" t="s">
        <v>45</v>
      </c>
      <c r="B1297" s="93">
        <v>40781</v>
      </c>
      <c r="C1297">
        <v>24</v>
      </c>
      <c r="D1297">
        <v>1.041798</v>
      </c>
      <c r="E1297">
        <v>1.041798</v>
      </c>
      <c r="F1297">
        <v>69.845600000000005</v>
      </c>
      <c r="G1297">
        <v>4.9899600000000002E-2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4.3284070000000003</v>
      </c>
      <c r="N1297">
        <v>24485.8</v>
      </c>
      <c r="O1297">
        <v>5657</v>
      </c>
      <c r="P1297">
        <v>5893.4489999999996</v>
      </c>
      <c r="Q1297">
        <v>5893.4489999999996</v>
      </c>
    </row>
    <row r="1298" spans="1:17" ht="14.25">
      <c r="A1298" t="s">
        <v>45</v>
      </c>
      <c r="B1298" s="93">
        <v>40793</v>
      </c>
      <c r="C1298">
        <v>1</v>
      </c>
      <c r="D1298">
        <v>0.89318339999999996</v>
      </c>
      <c r="E1298">
        <v>0.89318339999999996</v>
      </c>
      <c r="F1298">
        <v>72.5625</v>
      </c>
      <c r="G1298">
        <v>4.7978199999999999E-2</v>
      </c>
      <c r="H1298">
        <v>0</v>
      </c>
      <c r="I1298">
        <v>0</v>
      </c>
      <c r="J1298">
        <v>0</v>
      </c>
      <c r="K1298">
        <v>0</v>
      </c>
      <c r="L1298">
        <v>0</v>
      </c>
      <c r="M1298">
        <v>4.3284070000000003</v>
      </c>
      <c r="N1298">
        <v>24485.8</v>
      </c>
      <c r="O1298">
        <v>5657</v>
      </c>
      <c r="P1298">
        <v>5052.7380000000003</v>
      </c>
      <c r="Q1298">
        <v>5052.7380000000003</v>
      </c>
    </row>
    <row r="1299" spans="1:17" ht="14.25">
      <c r="A1299" t="s">
        <v>45</v>
      </c>
      <c r="B1299" s="93">
        <v>40793</v>
      </c>
      <c r="C1299">
        <v>2</v>
      </c>
      <c r="D1299">
        <v>0.77300749999999996</v>
      </c>
      <c r="E1299">
        <v>0.77300749999999996</v>
      </c>
      <c r="F1299">
        <v>71.231200000000001</v>
      </c>
      <c r="G1299">
        <v>4.8691400000000003E-2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4.3284070000000003</v>
      </c>
      <c r="N1299">
        <v>24485.8</v>
      </c>
      <c r="O1299">
        <v>5657</v>
      </c>
      <c r="P1299">
        <v>4372.9030000000002</v>
      </c>
      <c r="Q1299">
        <v>4372.9030000000002</v>
      </c>
    </row>
    <row r="1300" spans="1:17" ht="14.25">
      <c r="A1300" t="s">
        <v>45</v>
      </c>
      <c r="B1300" s="93">
        <v>40793</v>
      </c>
      <c r="C1300">
        <v>3</v>
      </c>
      <c r="D1300">
        <v>0.72818430000000001</v>
      </c>
      <c r="E1300">
        <v>0.72818430000000001</v>
      </c>
      <c r="F1300">
        <v>70.349999999999994</v>
      </c>
      <c r="G1300">
        <v>4.89524E-2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4.3284070000000003</v>
      </c>
      <c r="N1300">
        <v>24485.8</v>
      </c>
      <c r="O1300">
        <v>5657</v>
      </c>
      <c r="P1300">
        <v>4119.3379999999997</v>
      </c>
      <c r="Q1300">
        <v>4119.3379999999997</v>
      </c>
    </row>
    <row r="1301" spans="1:17" ht="14.25">
      <c r="A1301" t="s">
        <v>45</v>
      </c>
      <c r="B1301" s="93">
        <v>40793</v>
      </c>
      <c r="C1301">
        <v>4</v>
      </c>
      <c r="D1301">
        <v>0.67854809999999999</v>
      </c>
      <c r="E1301">
        <v>0.67854809999999999</v>
      </c>
      <c r="F1301">
        <v>70.306299999999993</v>
      </c>
      <c r="G1301">
        <v>4.6883500000000002E-2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4.3284070000000003</v>
      </c>
      <c r="N1301">
        <v>24485.8</v>
      </c>
      <c r="O1301">
        <v>5657</v>
      </c>
      <c r="P1301">
        <v>3838.547</v>
      </c>
      <c r="Q1301">
        <v>3838.547</v>
      </c>
    </row>
    <row r="1302" spans="1:17" ht="14.25">
      <c r="A1302" t="s">
        <v>45</v>
      </c>
      <c r="B1302" s="93">
        <v>40793</v>
      </c>
      <c r="C1302">
        <v>5</v>
      </c>
      <c r="D1302">
        <v>0.68038699999999996</v>
      </c>
      <c r="E1302">
        <v>0.68038699999999996</v>
      </c>
      <c r="F1302">
        <v>69.368799999999993</v>
      </c>
      <c r="G1302">
        <v>4.69018E-2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4.3284070000000003</v>
      </c>
      <c r="N1302">
        <v>24485.8</v>
      </c>
      <c r="O1302">
        <v>5657</v>
      </c>
      <c r="P1302">
        <v>3848.9490000000001</v>
      </c>
      <c r="Q1302">
        <v>3848.9490000000001</v>
      </c>
    </row>
    <row r="1303" spans="1:17" ht="14.25">
      <c r="A1303" t="s">
        <v>45</v>
      </c>
      <c r="B1303" s="93">
        <v>40793</v>
      </c>
      <c r="C1303">
        <v>6</v>
      </c>
      <c r="D1303">
        <v>0.69504730000000003</v>
      </c>
      <c r="E1303">
        <v>0.69504730000000003</v>
      </c>
      <c r="F1303">
        <v>68.849999999999994</v>
      </c>
      <c r="G1303">
        <v>4.6908699999999998E-2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4.3284070000000003</v>
      </c>
      <c r="N1303">
        <v>24485.8</v>
      </c>
      <c r="O1303">
        <v>5657</v>
      </c>
      <c r="P1303">
        <v>3931.8829999999998</v>
      </c>
      <c r="Q1303">
        <v>3931.8829999999998</v>
      </c>
    </row>
    <row r="1304" spans="1:17" ht="14.25">
      <c r="A1304" t="s">
        <v>45</v>
      </c>
      <c r="B1304" s="93">
        <v>40793</v>
      </c>
      <c r="C1304">
        <v>7</v>
      </c>
      <c r="D1304">
        <v>0.7650728</v>
      </c>
      <c r="E1304">
        <v>0.7650728</v>
      </c>
      <c r="F1304">
        <v>70.931299999999993</v>
      </c>
      <c r="G1304">
        <v>4.6911899999999999E-2</v>
      </c>
      <c r="H1304">
        <v>0</v>
      </c>
      <c r="I1304">
        <v>0</v>
      </c>
      <c r="J1304">
        <v>0</v>
      </c>
      <c r="K1304">
        <v>0</v>
      </c>
      <c r="L1304">
        <v>0</v>
      </c>
      <c r="M1304">
        <v>4.3284070000000003</v>
      </c>
      <c r="N1304">
        <v>24485.8</v>
      </c>
      <c r="O1304">
        <v>5657</v>
      </c>
      <c r="P1304">
        <v>4328.0169999999998</v>
      </c>
      <c r="Q1304">
        <v>4328.0169999999998</v>
      </c>
    </row>
    <row r="1305" spans="1:17" ht="14.25">
      <c r="A1305" t="s">
        <v>45</v>
      </c>
      <c r="B1305" s="93">
        <v>40793</v>
      </c>
      <c r="C1305">
        <v>8</v>
      </c>
      <c r="D1305">
        <v>0.8217875</v>
      </c>
      <c r="E1305">
        <v>0.8217875</v>
      </c>
      <c r="F1305">
        <v>77.7</v>
      </c>
      <c r="G1305">
        <v>4.6926700000000002E-2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4.3284070000000003</v>
      </c>
      <c r="N1305">
        <v>24485.8</v>
      </c>
      <c r="O1305">
        <v>5657</v>
      </c>
      <c r="P1305">
        <v>4648.8519999999999</v>
      </c>
      <c r="Q1305">
        <v>4648.8519999999999</v>
      </c>
    </row>
    <row r="1306" spans="1:17" ht="14.25">
      <c r="A1306" t="s">
        <v>45</v>
      </c>
      <c r="B1306" s="93">
        <v>40793</v>
      </c>
      <c r="C1306">
        <v>9</v>
      </c>
      <c r="D1306">
        <v>0.98992990000000003</v>
      </c>
      <c r="E1306">
        <v>0.98992990000000003</v>
      </c>
      <c r="F1306">
        <v>83.525000000000006</v>
      </c>
      <c r="G1306">
        <v>5.4479600000000003E-2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4.3284070000000003</v>
      </c>
      <c r="N1306">
        <v>24485.8</v>
      </c>
      <c r="O1306">
        <v>5657</v>
      </c>
      <c r="P1306">
        <v>5600.0339999999997</v>
      </c>
      <c r="Q1306">
        <v>5600.0339999999997</v>
      </c>
    </row>
    <row r="1307" spans="1:17" ht="14.25">
      <c r="A1307" t="s">
        <v>45</v>
      </c>
      <c r="B1307" s="93">
        <v>40793</v>
      </c>
      <c r="C1307">
        <v>10</v>
      </c>
      <c r="D1307">
        <v>1.0754570000000001</v>
      </c>
      <c r="E1307">
        <v>1.0754570000000001</v>
      </c>
      <c r="F1307">
        <v>89.65</v>
      </c>
      <c r="G1307">
        <v>5.2519999999999997E-2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4.3284070000000003</v>
      </c>
      <c r="N1307">
        <v>24485.8</v>
      </c>
      <c r="O1307">
        <v>5657</v>
      </c>
      <c r="P1307">
        <v>6083.8609999999999</v>
      </c>
      <c r="Q1307">
        <v>6083.8609999999999</v>
      </c>
    </row>
    <row r="1308" spans="1:17" ht="14.25">
      <c r="A1308" t="s">
        <v>45</v>
      </c>
      <c r="B1308" s="93">
        <v>40793</v>
      </c>
      <c r="C1308">
        <v>11</v>
      </c>
      <c r="D1308">
        <v>1.132293</v>
      </c>
      <c r="E1308">
        <v>1.132293</v>
      </c>
      <c r="F1308">
        <v>93.131200000000007</v>
      </c>
      <c r="G1308">
        <v>5.1119499999999998E-2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4.3284070000000003</v>
      </c>
      <c r="N1308">
        <v>24485.8</v>
      </c>
      <c r="O1308">
        <v>5657</v>
      </c>
      <c r="P1308">
        <v>6405.3789999999999</v>
      </c>
      <c r="Q1308">
        <v>6405.3789999999999</v>
      </c>
    </row>
    <row r="1309" spans="1:17" ht="14.25">
      <c r="A1309" t="s">
        <v>45</v>
      </c>
      <c r="B1309" s="93">
        <v>40793</v>
      </c>
      <c r="C1309">
        <v>12</v>
      </c>
      <c r="D1309">
        <v>1.297741</v>
      </c>
      <c r="E1309">
        <v>1.297741</v>
      </c>
      <c r="F1309">
        <v>95.862499999999997</v>
      </c>
      <c r="G1309">
        <v>4.9898199999999997E-2</v>
      </c>
      <c r="H1309">
        <v>0</v>
      </c>
      <c r="I1309">
        <v>0</v>
      </c>
      <c r="J1309">
        <v>0</v>
      </c>
      <c r="K1309">
        <v>0</v>
      </c>
      <c r="L1309">
        <v>0</v>
      </c>
      <c r="M1309">
        <v>4.3284070000000003</v>
      </c>
      <c r="N1309">
        <v>24485.8</v>
      </c>
      <c r="O1309">
        <v>5657</v>
      </c>
      <c r="P1309">
        <v>7341.3180000000002</v>
      </c>
      <c r="Q1309">
        <v>7341.3180000000002</v>
      </c>
    </row>
    <row r="1310" spans="1:17" ht="14.25">
      <c r="A1310" t="s">
        <v>45</v>
      </c>
      <c r="B1310" s="93">
        <v>40793</v>
      </c>
      <c r="C1310">
        <v>13</v>
      </c>
      <c r="D1310">
        <v>1.543965</v>
      </c>
      <c r="E1310">
        <v>1.543965</v>
      </c>
      <c r="F1310">
        <v>94.256200000000007</v>
      </c>
      <c r="G1310">
        <v>4.9766400000000002E-2</v>
      </c>
      <c r="H1310">
        <v>0</v>
      </c>
      <c r="I1310">
        <v>0</v>
      </c>
      <c r="J1310">
        <v>0</v>
      </c>
      <c r="K1310">
        <v>0</v>
      </c>
      <c r="L1310">
        <v>0</v>
      </c>
      <c r="M1310">
        <v>4.3284070000000003</v>
      </c>
      <c r="N1310">
        <v>24485.8</v>
      </c>
      <c r="O1310">
        <v>5657</v>
      </c>
      <c r="P1310">
        <v>8734.2129999999997</v>
      </c>
      <c r="Q1310">
        <v>8734.2129999999997</v>
      </c>
    </row>
    <row r="1311" spans="1:17" ht="14.25">
      <c r="A1311" t="s">
        <v>45</v>
      </c>
      <c r="B1311" s="93">
        <v>40793</v>
      </c>
      <c r="C1311">
        <v>14</v>
      </c>
      <c r="D1311">
        <v>1.7892159999999999</v>
      </c>
      <c r="E1311">
        <v>1.7892159999999999</v>
      </c>
      <c r="F1311">
        <v>94</v>
      </c>
      <c r="G1311">
        <v>5.2103299999999998E-2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4.3284070000000003</v>
      </c>
      <c r="N1311">
        <v>24485.8</v>
      </c>
      <c r="O1311">
        <v>5657</v>
      </c>
      <c r="P1311">
        <v>10121.59</v>
      </c>
      <c r="Q1311">
        <v>10121.59</v>
      </c>
    </row>
    <row r="1312" spans="1:17" ht="14.25">
      <c r="A1312" t="s">
        <v>45</v>
      </c>
      <c r="B1312" s="93">
        <v>40793</v>
      </c>
      <c r="C1312">
        <v>15</v>
      </c>
      <c r="D1312">
        <v>1.9845740000000001</v>
      </c>
      <c r="E1312">
        <v>1.440634</v>
      </c>
      <c r="F1312">
        <v>91.775000000000006</v>
      </c>
      <c r="G1312">
        <v>5.8831500000000002E-2</v>
      </c>
      <c r="H1312">
        <v>0.46854489999999999</v>
      </c>
      <c r="I1312">
        <v>0.51308920000000002</v>
      </c>
      <c r="J1312">
        <v>0.54394050000000005</v>
      </c>
      <c r="K1312">
        <v>0.57479179999999996</v>
      </c>
      <c r="L1312">
        <v>0.6193362</v>
      </c>
      <c r="M1312">
        <v>4.3284070000000003</v>
      </c>
      <c r="N1312">
        <v>24485.8</v>
      </c>
      <c r="O1312">
        <v>5657</v>
      </c>
      <c r="P1312">
        <v>11226.74</v>
      </c>
      <c r="Q1312">
        <v>8149.6660000000002</v>
      </c>
    </row>
    <row r="1313" spans="1:17" ht="14.25">
      <c r="A1313" t="s">
        <v>45</v>
      </c>
      <c r="B1313" s="93">
        <v>40793</v>
      </c>
      <c r="C1313">
        <v>16</v>
      </c>
      <c r="D1313">
        <v>2.111478</v>
      </c>
      <c r="E1313">
        <v>1.256902</v>
      </c>
      <c r="F1313">
        <v>91.362499999999997</v>
      </c>
      <c r="G1313">
        <v>5.8789599999999997E-2</v>
      </c>
      <c r="H1313">
        <v>0.77923450000000005</v>
      </c>
      <c r="I1313">
        <v>0.82374700000000001</v>
      </c>
      <c r="J1313">
        <v>0.85457629999999996</v>
      </c>
      <c r="K1313">
        <v>0.88540569999999996</v>
      </c>
      <c r="L1313">
        <v>0.92991820000000003</v>
      </c>
      <c r="M1313">
        <v>4.3284070000000003</v>
      </c>
      <c r="N1313">
        <v>24485.8</v>
      </c>
      <c r="O1313">
        <v>5657</v>
      </c>
      <c r="P1313">
        <v>11944.63</v>
      </c>
      <c r="Q1313">
        <v>7110.2939999999999</v>
      </c>
    </row>
    <row r="1314" spans="1:17" ht="14.25">
      <c r="A1314" t="s">
        <v>45</v>
      </c>
      <c r="B1314" s="93">
        <v>40793</v>
      </c>
      <c r="C1314">
        <v>17</v>
      </c>
      <c r="D1314">
        <v>2.2301449999999998</v>
      </c>
      <c r="E1314">
        <v>1.2392939999999999</v>
      </c>
      <c r="F1314">
        <v>91.35</v>
      </c>
      <c r="G1314">
        <v>5.88633E-2</v>
      </c>
      <c r="H1314">
        <v>0.91541459999999997</v>
      </c>
      <c r="I1314">
        <v>0.95998300000000003</v>
      </c>
      <c r="J1314">
        <v>0.99085089999999998</v>
      </c>
      <c r="K1314">
        <v>1.021719</v>
      </c>
      <c r="L1314">
        <v>1.066287</v>
      </c>
      <c r="M1314">
        <v>4.3284070000000003</v>
      </c>
      <c r="N1314">
        <v>24485.8</v>
      </c>
      <c r="O1314">
        <v>5657</v>
      </c>
      <c r="P1314">
        <v>12615.93</v>
      </c>
      <c r="Q1314">
        <v>7010.6840000000002</v>
      </c>
    </row>
    <row r="1315" spans="1:17" ht="14.25">
      <c r="A1315" t="s">
        <v>45</v>
      </c>
      <c r="B1315" s="93">
        <v>40793</v>
      </c>
      <c r="C1315">
        <v>18</v>
      </c>
      <c r="D1315">
        <v>2.1994069999999999</v>
      </c>
      <c r="E1315">
        <v>1.2905530000000001</v>
      </c>
      <c r="F1315">
        <v>88.518799999999999</v>
      </c>
      <c r="G1315">
        <v>5.8853999999999997E-2</v>
      </c>
      <c r="H1315">
        <v>0.83343009999999995</v>
      </c>
      <c r="I1315">
        <v>0.87799150000000004</v>
      </c>
      <c r="J1315">
        <v>0.90885459999999996</v>
      </c>
      <c r="K1315">
        <v>0.93971769999999999</v>
      </c>
      <c r="L1315">
        <v>0.98427909999999996</v>
      </c>
      <c r="M1315">
        <v>4.3284070000000003</v>
      </c>
      <c r="N1315">
        <v>24485.8</v>
      </c>
      <c r="O1315">
        <v>5657</v>
      </c>
      <c r="P1315">
        <v>12442.05</v>
      </c>
      <c r="Q1315">
        <v>7300.6570000000002</v>
      </c>
    </row>
    <row r="1316" spans="1:17" ht="14.25">
      <c r="A1316" t="s">
        <v>45</v>
      </c>
      <c r="B1316" s="93">
        <v>40793</v>
      </c>
      <c r="C1316">
        <v>19</v>
      </c>
      <c r="D1316">
        <v>2.1256439999999999</v>
      </c>
      <c r="E1316">
        <v>2.0623</v>
      </c>
      <c r="F1316">
        <v>83.481200000000001</v>
      </c>
      <c r="G1316">
        <v>5.8893599999999997E-2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4.3284070000000003</v>
      </c>
      <c r="N1316">
        <v>24485.8</v>
      </c>
      <c r="O1316">
        <v>5657</v>
      </c>
      <c r="P1316">
        <v>12024.77</v>
      </c>
      <c r="Q1316">
        <v>11666.43</v>
      </c>
    </row>
    <row r="1317" spans="1:17" ht="14.25">
      <c r="A1317" t="s">
        <v>45</v>
      </c>
      <c r="B1317" s="93">
        <v>40793</v>
      </c>
      <c r="C1317">
        <v>20</v>
      </c>
      <c r="D1317">
        <v>2.0597819999999998</v>
      </c>
      <c r="E1317">
        <v>2.5148100000000002</v>
      </c>
      <c r="F1317">
        <v>81.056299999999993</v>
      </c>
      <c r="G1317">
        <v>5.8846799999999998E-2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4.3284070000000003</v>
      </c>
      <c r="N1317">
        <v>24485.8</v>
      </c>
      <c r="O1317">
        <v>5657</v>
      </c>
      <c r="P1317">
        <v>11652.18</v>
      </c>
      <c r="Q1317">
        <v>14226.28</v>
      </c>
    </row>
    <row r="1318" spans="1:17" ht="14.25">
      <c r="A1318" t="s">
        <v>45</v>
      </c>
      <c r="B1318" s="93">
        <v>40793</v>
      </c>
      <c r="C1318">
        <v>21</v>
      </c>
      <c r="D1318">
        <v>2.1470729999999998</v>
      </c>
      <c r="E1318">
        <v>2.1470729999999998</v>
      </c>
      <c r="F1318">
        <v>79.275000000000006</v>
      </c>
      <c r="G1318">
        <v>5.2187499999999998E-2</v>
      </c>
      <c r="H1318">
        <v>0</v>
      </c>
      <c r="I1318">
        <v>0</v>
      </c>
      <c r="J1318">
        <v>0</v>
      </c>
      <c r="K1318">
        <v>0</v>
      </c>
      <c r="L1318">
        <v>0</v>
      </c>
      <c r="M1318">
        <v>4.3284070000000003</v>
      </c>
      <c r="N1318">
        <v>24485.8</v>
      </c>
      <c r="O1318">
        <v>5657</v>
      </c>
      <c r="P1318">
        <v>12145.99</v>
      </c>
      <c r="Q1318">
        <v>12145.99</v>
      </c>
    </row>
    <row r="1319" spans="1:17" ht="14.25">
      <c r="A1319" t="s">
        <v>45</v>
      </c>
      <c r="B1319" s="93">
        <v>40793</v>
      </c>
      <c r="C1319">
        <v>22</v>
      </c>
      <c r="D1319">
        <v>2.0508690000000001</v>
      </c>
      <c r="E1319">
        <v>2.0508690000000001</v>
      </c>
      <c r="F1319">
        <v>78.099999999999994</v>
      </c>
      <c r="G1319">
        <v>5.36856E-2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4.3284070000000003</v>
      </c>
      <c r="N1319">
        <v>24485.8</v>
      </c>
      <c r="O1319">
        <v>5657</v>
      </c>
      <c r="P1319">
        <v>11601.77</v>
      </c>
      <c r="Q1319">
        <v>11601.77</v>
      </c>
    </row>
    <row r="1320" spans="1:17" ht="14.25">
      <c r="A1320" t="s">
        <v>45</v>
      </c>
      <c r="B1320" s="93">
        <v>40793</v>
      </c>
      <c r="C1320">
        <v>23</v>
      </c>
      <c r="D1320">
        <v>1.77471</v>
      </c>
      <c r="E1320">
        <v>1.77471</v>
      </c>
      <c r="F1320">
        <v>74.518799999999999</v>
      </c>
      <c r="G1320">
        <v>5.4487300000000002E-2</v>
      </c>
      <c r="H1320">
        <v>0</v>
      </c>
      <c r="I1320">
        <v>0</v>
      </c>
      <c r="J1320">
        <v>0</v>
      </c>
      <c r="K1320">
        <v>0</v>
      </c>
      <c r="L1320">
        <v>0</v>
      </c>
      <c r="M1320">
        <v>4.3284070000000003</v>
      </c>
      <c r="N1320">
        <v>24485.8</v>
      </c>
      <c r="O1320">
        <v>5657</v>
      </c>
      <c r="P1320">
        <v>10039.540000000001</v>
      </c>
      <c r="Q1320">
        <v>10039.540000000001</v>
      </c>
    </row>
    <row r="1321" spans="1:17" ht="14.25">
      <c r="A1321" t="s">
        <v>45</v>
      </c>
      <c r="B1321" s="93">
        <v>40793</v>
      </c>
      <c r="C1321">
        <v>24</v>
      </c>
      <c r="D1321">
        <v>1.2886839999999999</v>
      </c>
      <c r="E1321">
        <v>1.2886839999999999</v>
      </c>
      <c r="F1321">
        <v>70.543700000000001</v>
      </c>
      <c r="G1321">
        <v>5.5933799999999999E-2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4.3284070000000003</v>
      </c>
      <c r="N1321">
        <v>24485.8</v>
      </c>
      <c r="O1321">
        <v>5657</v>
      </c>
      <c r="P1321">
        <v>7290.085</v>
      </c>
      <c r="Q1321">
        <v>7290.085</v>
      </c>
    </row>
    <row r="1322" spans="1:17" ht="14.25">
      <c r="A1322" t="s">
        <v>45</v>
      </c>
      <c r="B1322" s="93">
        <v>40794</v>
      </c>
      <c r="C1322">
        <v>1</v>
      </c>
      <c r="D1322">
        <v>0.97907920000000004</v>
      </c>
      <c r="E1322">
        <v>0.97907920000000004</v>
      </c>
      <c r="F1322">
        <v>68.483000000000004</v>
      </c>
      <c r="G1322">
        <v>5.5563899999999999E-2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4.3284070000000003</v>
      </c>
      <c r="N1322">
        <v>24485.8</v>
      </c>
      <c r="O1322">
        <v>5657</v>
      </c>
      <c r="P1322">
        <v>5538.6509999999998</v>
      </c>
      <c r="Q1322">
        <v>5538.6509999999998</v>
      </c>
    </row>
    <row r="1323" spans="1:17" ht="14.25">
      <c r="A1323" t="s">
        <v>45</v>
      </c>
      <c r="B1323" s="93">
        <v>40794</v>
      </c>
      <c r="C1323">
        <v>2</v>
      </c>
      <c r="D1323">
        <v>0.82035829999999998</v>
      </c>
      <c r="E1323">
        <v>0.82035829999999998</v>
      </c>
      <c r="F1323">
        <v>69.074799999999996</v>
      </c>
      <c r="G1323">
        <v>5.50842E-2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4.3284070000000003</v>
      </c>
      <c r="N1323">
        <v>24485.8</v>
      </c>
      <c r="O1323">
        <v>5657</v>
      </c>
      <c r="P1323">
        <v>4640.7669999999998</v>
      </c>
      <c r="Q1323">
        <v>4640.7669999999998</v>
      </c>
    </row>
    <row r="1324" spans="1:17" ht="14.25">
      <c r="A1324" t="s">
        <v>45</v>
      </c>
      <c r="B1324" s="93">
        <v>40794</v>
      </c>
      <c r="C1324">
        <v>3</v>
      </c>
      <c r="D1324">
        <v>0.74483969999999999</v>
      </c>
      <c r="E1324">
        <v>0.74483969999999999</v>
      </c>
      <c r="F1324">
        <v>69.653099999999995</v>
      </c>
      <c r="G1324">
        <v>4.93718E-2</v>
      </c>
      <c r="H1324">
        <v>0</v>
      </c>
      <c r="I1324">
        <v>0</v>
      </c>
      <c r="J1324">
        <v>0</v>
      </c>
      <c r="K1324">
        <v>0</v>
      </c>
      <c r="L1324">
        <v>0</v>
      </c>
      <c r="M1324">
        <v>4.3284070000000003</v>
      </c>
      <c r="N1324">
        <v>24485.8</v>
      </c>
      <c r="O1324">
        <v>5657</v>
      </c>
      <c r="P1324">
        <v>4213.558</v>
      </c>
      <c r="Q1324">
        <v>4213.558</v>
      </c>
    </row>
    <row r="1325" spans="1:17" ht="14.25">
      <c r="A1325" t="s">
        <v>45</v>
      </c>
      <c r="B1325" s="93">
        <v>40794</v>
      </c>
      <c r="C1325">
        <v>4</v>
      </c>
      <c r="D1325">
        <v>0.70949450000000003</v>
      </c>
      <c r="E1325">
        <v>0.70949450000000003</v>
      </c>
      <c r="F1325">
        <v>67.564599999999999</v>
      </c>
      <c r="G1325">
        <v>4.9151899999999998E-2</v>
      </c>
      <c r="H1325">
        <v>0</v>
      </c>
      <c r="I1325">
        <v>0</v>
      </c>
      <c r="J1325">
        <v>0</v>
      </c>
      <c r="K1325">
        <v>0</v>
      </c>
      <c r="L1325">
        <v>0</v>
      </c>
      <c r="M1325">
        <v>4.3284070000000003</v>
      </c>
      <c r="N1325">
        <v>24485.8</v>
      </c>
      <c r="O1325">
        <v>5657</v>
      </c>
      <c r="P1325">
        <v>4013.6109999999999</v>
      </c>
      <c r="Q1325">
        <v>4013.6109999999999</v>
      </c>
    </row>
    <row r="1326" spans="1:17" ht="14.25">
      <c r="A1326" t="s">
        <v>45</v>
      </c>
      <c r="B1326" s="93">
        <v>40794</v>
      </c>
      <c r="C1326">
        <v>5</v>
      </c>
      <c r="D1326">
        <v>0.71024670000000001</v>
      </c>
      <c r="E1326">
        <v>0.71024670000000001</v>
      </c>
      <c r="F1326">
        <v>67.278899999999993</v>
      </c>
      <c r="G1326">
        <v>4.9137599999999997E-2</v>
      </c>
      <c r="H1326">
        <v>0</v>
      </c>
      <c r="I1326">
        <v>0</v>
      </c>
      <c r="J1326">
        <v>0</v>
      </c>
      <c r="K1326">
        <v>0</v>
      </c>
      <c r="L1326">
        <v>0</v>
      </c>
      <c r="M1326">
        <v>4.3284070000000003</v>
      </c>
      <c r="N1326">
        <v>24485.8</v>
      </c>
      <c r="O1326">
        <v>5657</v>
      </c>
      <c r="P1326">
        <v>4017.866</v>
      </c>
      <c r="Q1326">
        <v>4017.866</v>
      </c>
    </row>
    <row r="1327" spans="1:17" ht="14.25">
      <c r="A1327" t="s">
        <v>45</v>
      </c>
      <c r="B1327" s="93">
        <v>40794</v>
      </c>
      <c r="C1327">
        <v>6</v>
      </c>
      <c r="D1327">
        <v>0.71275069999999996</v>
      </c>
      <c r="E1327">
        <v>0.71275069999999996</v>
      </c>
      <c r="F1327">
        <v>67.285700000000006</v>
      </c>
      <c r="G1327">
        <v>4.9132200000000001E-2</v>
      </c>
      <c r="H1327">
        <v>0</v>
      </c>
      <c r="I1327">
        <v>0</v>
      </c>
      <c r="J1327">
        <v>0</v>
      </c>
      <c r="K1327">
        <v>0</v>
      </c>
      <c r="L1327">
        <v>0</v>
      </c>
      <c r="M1327">
        <v>4.3284070000000003</v>
      </c>
      <c r="N1327">
        <v>24485.8</v>
      </c>
      <c r="O1327">
        <v>5657</v>
      </c>
      <c r="P1327">
        <v>4032.0309999999999</v>
      </c>
      <c r="Q1327">
        <v>4032.0309999999999</v>
      </c>
    </row>
    <row r="1328" spans="1:17" ht="14.25">
      <c r="A1328" t="s">
        <v>45</v>
      </c>
      <c r="B1328" s="93">
        <v>40794</v>
      </c>
      <c r="C1328">
        <v>7</v>
      </c>
      <c r="D1328">
        <v>0.77973460000000006</v>
      </c>
      <c r="E1328">
        <v>0.77973460000000006</v>
      </c>
      <c r="F1328">
        <v>68.469399999999993</v>
      </c>
      <c r="G1328">
        <v>4.9094899999999997E-2</v>
      </c>
      <c r="H1328">
        <v>0</v>
      </c>
      <c r="I1328">
        <v>0</v>
      </c>
      <c r="J1328">
        <v>0</v>
      </c>
      <c r="K1328">
        <v>0</v>
      </c>
      <c r="L1328">
        <v>0</v>
      </c>
      <c r="M1328">
        <v>4.3284070000000003</v>
      </c>
      <c r="N1328">
        <v>24485.8</v>
      </c>
      <c r="O1328">
        <v>5657</v>
      </c>
      <c r="P1328">
        <v>4410.9579999999996</v>
      </c>
      <c r="Q1328">
        <v>4410.9579999999996</v>
      </c>
    </row>
    <row r="1329" spans="1:17" ht="14.25">
      <c r="A1329" t="s">
        <v>45</v>
      </c>
      <c r="B1329" s="93">
        <v>40794</v>
      </c>
      <c r="C1329">
        <v>8</v>
      </c>
      <c r="D1329">
        <v>0.84757550000000004</v>
      </c>
      <c r="E1329">
        <v>0.84757550000000004</v>
      </c>
      <c r="F1329">
        <v>77.836699999999993</v>
      </c>
      <c r="G1329">
        <v>4.9001200000000002E-2</v>
      </c>
      <c r="H1329">
        <v>0</v>
      </c>
      <c r="I1329">
        <v>0</v>
      </c>
      <c r="J1329">
        <v>0</v>
      </c>
      <c r="K1329">
        <v>0</v>
      </c>
      <c r="L1329">
        <v>0</v>
      </c>
      <c r="M1329">
        <v>4.3284070000000003</v>
      </c>
      <c r="N1329">
        <v>24485.8</v>
      </c>
      <c r="O1329">
        <v>5657</v>
      </c>
      <c r="P1329">
        <v>4794.7340000000004</v>
      </c>
      <c r="Q1329">
        <v>4794.7340000000004</v>
      </c>
    </row>
    <row r="1330" spans="1:17" ht="14.25">
      <c r="A1330" t="s">
        <v>45</v>
      </c>
      <c r="B1330" s="93">
        <v>40794</v>
      </c>
      <c r="C1330">
        <v>9</v>
      </c>
      <c r="D1330">
        <v>0.96039110000000005</v>
      </c>
      <c r="E1330">
        <v>0.96039110000000005</v>
      </c>
      <c r="F1330">
        <v>84.721100000000007</v>
      </c>
      <c r="G1330">
        <v>5.1262700000000001E-2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4.3284070000000003</v>
      </c>
      <c r="N1330">
        <v>24485.8</v>
      </c>
      <c r="O1330">
        <v>5657</v>
      </c>
      <c r="P1330">
        <v>5432.933</v>
      </c>
      <c r="Q1330">
        <v>5432.933</v>
      </c>
    </row>
    <row r="1331" spans="1:17" ht="14.25">
      <c r="A1331" t="s">
        <v>45</v>
      </c>
      <c r="B1331" s="93">
        <v>40794</v>
      </c>
      <c r="C1331">
        <v>10</v>
      </c>
      <c r="D1331">
        <v>1.1090949999999999</v>
      </c>
      <c r="E1331">
        <v>1.1090949999999999</v>
      </c>
      <c r="F1331">
        <v>89.387799999999999</v>
      </c>
      <c r="G1331">
        <v>5.4145600000000002E-2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4.3284070000000003</v>
      </c>
      <c r="N1331">
        <v>24485.8</v>
      </c>
      <c r="O1331">
        <v>5657</v>
      </c>
      <c r="P1331">
        <v>6274.152</v>
      </c>
      <c r="Q1331">
        <v>6274.152</v>
      </c>
    </row>
    <row r="1332" spans="1:17" ht="14.25">
      <c r="A1332" t="s">
        <v>45</v>
      </c>
      <c r="B1332" s="93">
        <v>40794</v>
      </c>
      <c r="C1332">
        <v>11</v>
      </c>
      <c r="D1332">
        <v>1.1837260000000001</v>
      </c>
      <c r="E1332">
        <v>1.1837260000000001</v>
      </c>
      <c r="F1332">
        <v>91.925200000000004</v>
      </c>
      <c r="G1332">
        <v>5.2680100000000001E-2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4.3284070000000003</v>
      </c>
      <c r="N1332">
        <v>24485.8</v>
      </c>
      <c r="O1332">
        <v>5657</v>
      </c>
      <c r="P1332">
        <v>6696.3379999999997</v>
      </c>
      <c r="Q1332">
        <v>6696.3379999999997</v>
      </c>
    </row>
    <row r="1333" spans="1:17" ht="14.25">
      <c r="A1333" t="s">
        <v>45</v>
      </c>
      <c r="B1333" s="93">
        <v>40794</v>
      </c>
      <c r="C1333">
        <v>12</v>
      </c>
      <c r="D1333">
        <v>1.3443620000000001</v>
      </c>
      <c r="E1333">
        <v>1.3443620000000001</v>
      </c>
      <c r="F1333">
        <v>94.129199999999997</v>
      </c>
      <c r="G1333">
        <v>5.1425999999999999E-2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4.3284070000000003</v>
      </c>
      <c r="N1333">
        <v>24485.8</v>
      </c>
      <c r="O1333">
        <v>5657</v>
      </c>
      <c r="P1333">
        <v>7605.0529999999999</v>
      </c>
      <c r="Q1333">
        <v>7605.0529999999999</v>
      </c>
    </row>
    <row r="1334" spans="1:17" ht="14.25">
      <c r="A1334" t="s">
        <v>45</v>
      </c>
      <c r="B1334" s="93">
        <v>40794</v>
      </c>
      <c r="C1334">
        <v>13</v>
      </c>
      <c r="D1334">
        <v>1.5796779999999999</v>
      </c>
      <c r="E1334">
        <v>1.5796779999999999</v>
      </c>
      <c r="F1334">
        <v>96.952399999999997</v>
      </c>
      <c r="G1334">
        <v>5.1122500000000001E-2</v>
      </c>
      <c r="H1334">
        <v>0</v>
      </c>
      <c r="I1334">
        <v>0</v>
      </c>
      <c r="J1334">
        <v>0</v>
      </c>
      <c r="K1334">
        <v>0</v>
      </c>
      <c r="L1334">
        <v>0</v>
      </c>
      <c r="M1334">
        <v>4.3284070000000003</v>
      </c>
      <c r="N1334">
        <v>24485.8</v>
      </c>
      <c r="O1334">
        <v>5657</v>
      </c>
      <c r="P1334">
        <v>8936.241</v>
      </c>
      <c r="Q1334">
        <v>8936.241</v>
      </c>
    </row>
    <row r="1335" spans="1:17" ht="14.25">
      <c r="A1335" t="s">
        <v>45</v>
      </c>
      <c r="B1335" s="93">
        <v>40794</v>
      </c>
      <c r="C1335">
        <v>14</v>
      </c>
      <c r="D1335">
        <v>1.8577410000000001</v>
      </c>
      <c r="E1335">
        <v>1.274915</v>
      </c>
      <c r="F1335">
        <v>93.870800000000003</v>
      </c>
      <c r="G1335">
        <v>5.7777799999999997E-2</v>
      </c>
      <c r="H1335">
        <v>0.50878049999999997</v>
      </c>
      <c r="I1335">
        <v>0.55252710000000005</v>
      </c>
      <c r="J1335">
        <v>0.58282579999999995</v>
      </c>
      <c r="K1335">
        <v>0.61312449999999996</v>
      </c>
      <c r="L1335">
        <v>0.65687099999999998</v>
      </c>
      <c r="M1335">
        <v>4.3284070000000003</v>
      </c>
      <c r="N1335">
        <v>24485.8</v>
      </c>
      <c r="O1335">
        <v>5657</v>
      </c>
      <c r="P1335">
        <v>10509.24</v>
      </c>
      <c r="Q1335">
        <v>7212.1959999999999</v>
      </c>
    </row>
    <row r="1336" spans="1:17" ht="14.25">
      <c r="A1336" t="s">
        <v>45</v>
      </c>
      <c r="B1336" s="93">
        <v>40794</v>
      </c>
      <c r="C1336">
        <v>15</v>
      </c>
      <c r="D1336">
        <v>2.0837140000000001</v>
      </c>
      <c r="E1336">
        <v>1.178528</v>
      </c>
      <c r="F1336">
        <v>93.972800000000007</v>
      </c>
      <c r="G1336">
        <v>5.7721599999999998E-2</v>
      </c>
      <c r="H1336">
        <v>0.83121279999999997</v>
      </c>
      <c r="I1336">
        <v>0.87491669999999999</v>
      </c>
      <c r="J1336">
        <v>0.90518589999999999</v>
      </c>
      <c r="K1336">
        <v>0.93545509999999998</v>
      </c>
      <c r="L1336">
        <v>0.97915909999999995</v>
      </c>
      <c r="M1336">
        <v>4.3284070000000003</v>
      </c>
      <c r="N1336">
        <v>24485.8</v>
      </c>
      <c r="O1336">
        <v>5657</v>
      </c>
      <c r="P1336">
        <v>11787.57</v>
      </c>
      <c r="Q1336">
        <v>6666.9309999999996</v>
      </c>
    </row>
    <row r="1337" spans="1:17" ht="14.25">
      <c r="A1337" t="s">
        <v>45</v>
      </c>
      <c r="B1337" s="93">
        <v>40794</v>
      </c>
      <c r="C1337">
        <v>16</v>
      </c>
      <c r="D1337">
        <v>2.2565970000000002</v>
      </c>
      <c r="E1337">
        <v>1.1918230000000001</v>
      </c>
      <c r="F1337">
        <v>90.789100000000005</v>
      </c>
      <c r="G1337">
        <v>0.1585905</v>
      </c>
      <c r="H1337">
        <v>0.86153139999999995</v>
      </c>
      <c r="I1337">
        <v>0.98160840000000005</v>
      </c>
      <c r="J1337">
        <v>1.064773</v>
      </c>
      <c r="K1337">
        <v>1.1479379999999999</v>
      </c>
      <c r="L1337">
        <v>1.2680149999999999</v>
      </c>
      <c r="M1337">
        <v>4.3284070000000003</v>
      </c>
      <c r="N1337">
        <v>24485.8</v>
      </c>
      <c r="O1337">
        <v>5657</v>
      </c>
      <c r="P1337">
        <v>12765.57</v>
      </c>
      <c r="Q1337">
        <v>6742.1459999999997</v>
      </c>
    </row>
    <row r="1338" spans="1:17" ht="14.25">
      <c r="A1338" t="s">
        <v>45</v>
      </c>
      <c r="B1338" s="93">
        <v>40794</v>
      </c>
      <c r="C1338">
        <v>17</v>
      </c>
      <c r="D1338">
        <v>2.3642340000000002</v>
      </c>
      <c r="E1338">
        <v>1.2496689999999999</v>
      </c>
      <c r="F1338">
        <v>90.959199999999996</v>
      </c>
      <c r="G1338">
        <v>8.4339300000000006E-2</v>
      </c>
      <c r="H1338">
        <v>1.00648</v>
      </c>
      <c r="I1338">
        <v>1.0703370000000001</v>
      </c>
      <c r="J1338">
        <v>1.114565</v>
      </c>
      <c r="K1338">
        <v>1.158793</v>
      </c>
      <c r="L1338">
        <v>1.22265</v>
      </c>
      <c r="M1338">
        <v>4.3284070000000003</v>
      </c>
      <c r="N1338">
        <v>24485.8</v>
      </c>
      <c r="O1338">
        <v>5657</v>
      </c>
      <c r="P1338">
        <v>13374.47</v>
      </c>
      <c r="Q1338">
        <v>7069.38</v>
      </c>
    </row>
    <row r="1339" spans="1:17" ht="14.25">
      <c r="A1339" t="s">
        <v>45</v>
      </c>
      <c r="B1339" s="93">
        <v>40794</v>
      </c>
      <c r="C1339">
        <v>18</v>
      </c>
      <c r="D1339">
        <v>1.8495619999999999</v>
      </c>
      <c r="E1339">
        <v>1.8495619999999999</v>
      </c>
      <c r="F1339">
        <v>85</v>
      </c>
      <c r="G1339">
        <v>9.23543E-2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4.3284070000000003</v>
      </c>
      <c r="N1339">
        <v>24485.8</v>
      </c>
      <c r="O1339">
        <v>5657</v>
      </c>
      <c r="P1339">
        <v>10462.969999999999</v>
      </c>
      <c r="Q1339">
        <v>10462.969999999999</v>
      </c>
    </row>
    <row r="1340" spans="1:17" ht="14.25">
      <c r="A1340" t="s">
        <v>45</v>
      </c>
      <c r="B1340" s="93">
        <v>40794</v>
      </c>
      <c r="C1340">
        <v>19</v>
      </c>
      <c r="D1340">
        <v>1.9559260000000001</v>
      </c>
      <c r="E1340">
        <v>1.9559260000000001</v>
      </c>
      <c r="F1340">
        <v>80.360500000000002</v>
      </c>
      <c r="G1340">
        <v>0.1062892</v>
      </c>
      <c r="H1340">
        <v>0</v>
      </c>
      <c r="I1340">
        <v>0</v>
      </c>
      <c r="J1340">
        <v>0</v>
      </c>
      <c r="K1340">
        <v>0</v>
      </c>
      <c r="L1340">
        <v>0</v>
      </c>
      <c r="M1340">
        <v>4.3284070000000003</v>
      </c>
      <c r="N1340">
        <v>24485.8</v>
      </c>
      <c r="O1340">
        <v>5657</v>
      </c>
      <c r="P1340">
        <v>11064.67</v>
      </c>
      <c r="Q1340">
        <v>11064.67</v>
      </c>
    </row>
    <row r="1341" spans="1:17" ht="14.25">
      <c r="A1341" t="s">
        <v>45</v>
      </c>
      <c r="B1341" s="93">
        <v>40794</v>
      </c>
      <c r="C1341">
        <v>20</v>
      </c>
      <c r="D1341">
        <v>2.0676670000000001</v>
      </c>
      <c r="E1341">
        <v>2.0676670000000001</v>
      </c>
      <c r="F1341">
        <v>73.721100000000007</v>
      </c>
      <c r="G1341">
        <v>5.78013E-2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4.3284070000000003</v>
      </c>
      <c r="N1341">
        <v>24485.8</v>
      </c>
      <c r="O1341">
        <v>5657</v>
      </c>
      <c r="P1341">
        <v>11696.79</v>
      </c>
      <c r="Q1341">
        <v>11696.79</v>
      </c>
    </row>
    <row r="1342" spans="1:17" ht="14.25">
      <c r="A1342" t="s">
        <v>45</v>
      </c>
      <c r="B1342" s="93">
        <v>40794</v>
      </c>
      <c r="C1342">
        <v>21</v>
      </c>
      <c r="D1342">
        <v>2.115783</v>
      </c>
      <c r="E1342">
        <v>2.115783</v>
      </c>
      <c r="F1342">
        <v>70.789100000000005</v>
      </c>
      <c r="G1342">
        <v>5.3527900000000003E-2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4.3284070000000003</v>
      </c>
      <c r="N1342">
        <v>24485.8</v>
      </c>
      <c r="O1342">
        <v>5657</v>
      </c>
      <c r="P1342">
        <v>11968.99</v>
      </c>
      <c r="Q1342">
        <v>11968.99</v>
      </c>
    </row>
    <row r="1343" spans="1:17" ht="14.25">
      <c r="A1343" t="s">
        <v>45</v>
      </c>
      <c r="B1343" s="93">
        <v>40794</v>
      </c>
      <c r="C1343">
        <v>22</v>
      </c>
      <c r="D1343">
        <v>2.0144150000000001</v>
      </c>
      <c r="E1343">
        <v>2.0144150000000001</v>
      </c>
      <c r="F1343">
        <v>68.768699999999995</v>
      </c>
      <c r="G1343">
        <v>5.5531400000000002E-2</v>
      </c>
      <c r="H1343">
        <v>0</v>
      </c>
      <c r="I1343">
        <v>0</v>
      </c>
      <c r="J1343">
        <v>0</v>
      </c>
      <c r="K1343">
        <v>0</v>
      </c>
      <c r="L1343">
        <v>0</v>
      </c>
      <c r="M1343">
        <v>4.3284070000000003</v>
      </c>
      <c r="N1343">
        <v>24485.8</v>
      </c>
      <c r="O1343">
        <v>5657</v>
      </c>
      <c r="P1343">
        <v>11395.55</v>
      </c>
      <c r="Q1343">
        <v>11395.55</v>
      </c>
    </row>
    <row r="1344" spans="1:17" ht="14.25">
      <c r="A1344" t="s">
        <v>45</v>
      </c>
      <c r="B1344" s="93">
        <v>40794</v>
      </c>
      <c r="C1344">
        <v>23</v>
      </c>
      <c r="D1344">
        <v>1.4445760000000001</v>
      </c>
      <c r="E1344">
        <v>1.4445760000000001</v>
      </c>
      <c r="F1344">
        <v>65.381</v>
      </c>
      <c r="G1344">
        <v>5.0741599999999998E-2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4.3284070000000003</v>
      </c>
      <c r="N1344">
        <v>24485.8</v>
      </c>
      <c r="O1344">
        <v>5657</v>
      </c>
      <c r="P1344">
        <v>8171.9669999999996</v>
      </c>
      <c r="Q1344">
        <v>8171.9669999999996</v>
      </c>
    </row>
    <row r="1345" spans="1:17" ht="14.25">
      <c r="A1345" t="s">
        <v>45</v>
      </c>
      <c r="B1345" s="93">
        <v>40794</v>
      </c>
      <c r="C1345">
        <v>24</v>
      </c>
      <c r="D1345">
        <v>1.0996710000000001</v>
      </c>
      <c r="E1345">
        <v>1.0996710000000001</v>
      </c>
      <c r="F1345">
        <v>64.129199999999997</v>
      </c>
      <c r="G1345">
        <v>4.9029000000000003E-2</v>
      </c>
      <c r="H1345">
        <v>0</v>
      </c>
      <c r="I1345">
        <v>0</v>
      </c>
      <c r="J1345">
        <v>0</v>
      </c>
      <c r="K1345">
        <v>0</v>
      </c>
      <c r="L1345">
        <v>0</v>
      </c>
      <c r="M1345">
        <v>4.3284070000000003</v>
      </c>
      <c r="N1345">
        <v>24485.8</v>
      </c>
      <c r="O1345">
        <v>5657</v>
      </c>
      <c r="P1345">
        <v>6220.8370000000004</v>
      </c>
      <c r="Q1345">
        <v>6220.8370000000004</v>
      </c>
    </row>
    <row r="1346" spans="1:17" ht="14.25">
      <c r="A1346" t="s">
        <v>45</v>
      </c>
      <c r="B1346" s="93">
        <v>40795</v>
      </c>
      <c r="C1346">
        <v>1</v>
      </c>
      <c r="D1346">
        <v>0.43063760000000001</v>
      </c>
      <c r="E1346">
        <v>0.43063760000000001</v>
      </c>
      <c r="F1346">
        <v>64.1678</v>
      </c>
      <c r="G1346">
        <v>4.85388E-2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4.3284070000000003</v>
      </c>
      <c r="N1346">
        <v>24485.8</v>
      </c>
      <c r="O1346">
        <v>5657</v>
      </c>
      <c r="P1346">
        <v>2436.1170000000002</v>
      </c>
      <c r="Q1346">
        <v>2436.1170000000002</v>
      </c>
    </row>
    <row r="1347" spans="1:17" ht="14.25">
      <c r="A1347" t="s">
        <v>45</v>
      </c>
      <c r="B1347" s="93">
        <v>40795</v>
      </c>
      <c r="C1347">
        <v>2</v>
      </c>
      <c r="D1347">
        <v>0.57587250000000001</v>
      </c>
      <c r="E1347">
        <v>0.57587250000000001</v>
      </c>
      <c r="F1347">
        <v>62.932899999999997</v>
      </c>
      <c r="G1347">
        <v>4.8314099999999999E-2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4.3284070000000003</v>
      </c>
      <c r="N1347">
        <v>24485.8</v>
      </c>
      <c r="O1347">
        <v>5657</v>
      </c>
      <c r="P1347">
        <v>3257.7109999999998</v>
      </c>
      <c r="Q1347">
        <v>3257.7109999999998</v>
      </c>
    </row>
    <row r="1348" spans="1:17" ht="14.25">
      <c r="A1348" t="s">
        <v>45</v>
      </c>
      <c r="B1348" s="93">
        <v>40795</v>
      </c>
      <c r="C1348">
        <v>3</v>
      </c>
      <c r="D1348">
        <v>0.76976509999999998</v>
      </c>
      <c r="E1348">
        <v>0.76976509999999998</v>
      </c>
      <c r="F1348">
        <v>62.603999999999999</v>
      </c>
      <c r="G1348">
        <v>4.7959799999999997E-2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4.3284070000000003</v>
      </c>
      <c r="N1348">
        <v>24485.8</v>
      </c>
      <c r="O1348">
        <v>5657</v>
      </c>
      <c r="P1348">
        <v>4354.5609999999997</v>
      </c>
      <c r="Q1348">
        <v>4354.5609999999997</v>
      </c>
    </row>
    <row r="1349" spans="1:17" ht="14.25">
      <c r="A1349" t="s">
        <v>45</v>
      </c>
      <c r="B1349" s="93">
        <v>40795</v>
      </c>
      <c r="C1349">
        <v>4</v>
      </c>
      <c r="D1349">
        <v>0.70473149999999996</v>
      </c>
      <c r="E1349">
        <v>0.70473149999999996</v>
      </c>
      <c r="F1349">
        <v>61.194600000000001</v>
      </c>
      <c r="G1349">
        <v>4.7800099999999998E-2</v>
      </c>
      <c r="H1349">
        <v>0</v>
      </c>
      <c r="I1349">
        <v>0</v>
      </c>
      <c r="J1349">
        <v>0</v>
      </c>
      <c r="K1349">
        <v>0</v>
      </c>
      <c r="L1349">
        <v>0</v>
      </c>
      <c r="M1349">
        <v>4.3284070000000003</v>
      </c>
      <c r="N1349">
        <v>24485.8</v>
      </c>
      <c r="O1349">
        <v>5657</v>
      </c>
      <c r="P1349">
        <v>3986.6660000000002</v>
      </c>
      <c r="Q1349">
        <v>3986.6660000000002</v>
      </c>
    </row>
    <row r="1350" spans="1:17" ht="14.25">
      <c r="A1350" t="s">
        <v>45</v>
      </c>
      <c r="B1350" s="93">
        <v>40795</v>
      </c>
      <c r="C1350">
        <v>5</v>
      </c>
      <c r="D1350">
        <v>0.71976510000000005</v>
      </c>
      <c r="E1350">
        <v>0.71976510000000005</v>
      </c>
      <c r="F1350">
        <v>60.738300000000002</v>
      </c>
      <c r="G1350">
        <v>4.77898E-2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4.3284070000000003</v>
      </c>
      <c r="N1350">
        <v>24485.8</v>
      </c>
      <c r="O1350">
        <v>5657</v>
      </c>
      <c r="P1350">
        <v>4071.7109999999998</v>
      </c>
      <c r="Q1350">
        <v>4071.7109999999998</v>
      </c>
    </row>
    <row r="1351" spans="1:17" ht="14.25">
      <c r="A1351" t="s">
        <v>45</v>
      </c>
      <c r="B1351" s="93">
        <v>40795</v>
      </c>
      <c r="C1351">
        <v>6</v>
      </c>
      <c r="D1351">
        <v>0.72593960000000002</v>
      </c>
      <c r="E1351">
        <v>0.72593960000000002</v>
      </c>
      <c r="F1351">
        <v>59.8523</v>
      </c>
      <c r="G1351">
        <v>4.7786099999999998E-2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4.3284070000000003</v>
      </c>
      <c r="N1351">
        <v>24485.8</v>
      </c>
      <c r="O1351">
        <v>5657</v>
      </c>
      <c r="P1351">
        <v>4106.6400000000003</v>
      </c>
      <c r="Q1351">
        <v>4106.6400000000003</v>
      </c>
    </row>
    <row r="1352" spans="1:17" ht="14.25">
      <c r="A1352" t="s">
        <v>45</v>
      </c>
      <c r="B1352" s="93">
        <v>40795</v>
      </c>
      <c r="C1352">
        <v>7</v>
      </c>
      <c r="D1352">
        <v>0.78748320000000005</v>
      </c>
      <c r="E1352">
        <v>0.78748320000000005</v>
      </c>
      <c r="F1352">
        <v>62.691299999999998</v>
      </c>
      <c r="G1352">
        <v>4.7762400000000003E-2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4.3284070000000003</v>
      </c>
      <c r="N1352">
        <v>24485.8</v>
      </c>
      <c r="O1352">
        <v>5657</v>
      </c>
      <c r="P1352">
        <v>4454.7920000000004</v>
      </c>
      <c r="Q1352">
        <v>4454.7920000000004</v>
      </c>
    </row>
    <row r="1353" spans="1:17" ht="14.25">
      <c r="A1353" t="s">
        <v>45</v>
      </c>
      <c r="B1353" s="93">
        <v>40795</v>
      </c>
      <c r="C1353">
        <v>8</v>
      </c>
      <c r="D1353">
        <v>0.83060400000000001</v>
      </c>
      <c r="E1353">
        <v>0.83060400000000001</v>
      </c>
      <c r="F1353">
        <v>65.362399999999994</v>
      </c>
      <c r="G1353">
        <v>4.7625599999999997E-2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4.3284070000000003</v>
      </c>
      <c r="N1353">
        <v>24485.8</v>
      </c>
      <c r="O1353">
        <v>5657</v>
      </c>
      <c r="P1353">
        <v>4698.7269999999999</v>
      </c>
      <c r="Q1353">
        <v>4698.7269999999999</v>
      </c>
    </row>
    <row r="1354" spans="1:17" ht="14.25">
      <c r="A1354" t="s">
        <v>45</v>
      </c>
      <c r="B1354" s="93">
        <v>40795</v>
      </c>
      <c r="C1354">
        <v>9</v>
      </c>
      <c r="D1354">
        <v>0.86030200000000001</v>
      </c>
      <c r="E1354">
        <v>0.86030200000000001</v>
      </c>
      <c r="F1354">
        <v>70.067099999999996</v>
      </c>
      <c r="G1354">
        <v>4.81947E-2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4.3284070000000003</v>
      </c>
      <c r="N1354">
        <v>24485.8</v>
      </c>
      <c r="O1354">
        <v>5657</v>
      </c>
      <c r="P1354">
        <v>4866.7290000000003</v>
      </c>
      <c r="Q1354">
        <v>4866.7290000000003</v>
      </c>
    </row>
    <row r="1355" spans="1:17" ht="14.25">
      <c r="A1355" t="s">
        <v>45</v>
      </c>
      <c r="B1355" s="93">
        <v>40795</v>
      </c>
      <c r="C1355">
        <v>10</v>
      </c>
      <c r="D1355">
        <v>0.91399330000000001</v>
      </c>
      <c r="E1355">
        <v>0.91399330000000001</v>
      </c>
      <c r="F1355">
        <v>71.785200000000003</v>
      </c>
      <c r="G1355">
        <v>5.1099699999999998E-2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4.3284070000000003</v>
      </c>
      <c r="N1355">
        <v>24485.8</v>
      </c>
      <c r="O1355">
        <v>5657</v>
      </c>
      <c r="P1355">
        <v>5170.46</v>
      </c>
      <c r="Q1355">
        <v>5170.46</v>
      </c>
    </row>
    <row r="1356" spans="1:17" ht="14.25">
      <c r="A1356" t="s">
        <v>45</v>
      </c>
      <c r="B1356" s="93">
        <v>40795</v>
      </c>
      <c r="C1356">
        <v>11</v>
      </c>
      <c r="D1356">
        <v>0.89630869999999996</v>
      </c>
      <c r="E1356">
        <v>0.89630869999999996</v>
      </c>
      <c r="F1356">
        <v>75.362399999999994</v>
      </c>
      <c r="G1356">
        <v>4.9963500000000001E-2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4.3284070000000003</v>
      </c>
      <c r="N1356">
        <v>24485.8</v>
      </c>
      <c r="O1356">
        <v>5657</v>
      </c>
      <c r="P1356">
        <v>5070.4179999999997</v>
      </c>
      <c r="Q1356">
        <v>5070.4179999999997</v>
      </c>
    </row>
    <row r="1357" spans="1:17" ht="14.25">
      <c r="A1357" t="s">
        <v>45</v>
      </c>
      <c r="B1357" s="93">
        <v>40795</v>
      </c>
      <c r="C1357">
        <v>12</v>
      </c>
      <c r="D1357">
        <v>0.85120799999999996</v>
      </c>
      <c r="E1357">
        <v>0.85120799999999996</v>
      </c>
      <c r="F1357">
        <v>76.241600000000005</v>
      </c>
      <c r="G1357">
        <v>4.8119099999999998E-2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4.3284070000000003</v>
      </c>
      <c r="N1357">
        <v>24485.8</v>
      </c>
      <c r="O1357">
        <v>5657</v>
      </c>
      <c r="P1357">
        <v>4815.2839999999997</v>
      </c>
      <c r="Q1357">
        <v>4815.2839999999997</v>
      </c>
    </row>
    <row r="1358" spans="1:17" ht="14.25">
      <c r="A1358" t="s">
        <v>45</v>
      </c>
      <c r="B1358" s="93">
        <v>40795</v>
      </c>
      <c r="C1358">
        <v>13</v>
      </c>
      <c r="D1358">
        <v>0.89338930000000005</v>
      </c>
      <c r="E1358">
        <v>0.89338930000000005</v>
      </c>
      <c r="F1358">
        <v>76.939599999999999</v>
      </c>
      <c r="G1358">
        <v>4.7416899999999998E-2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4.3284070000000003</v>
      </c>
      <c r="N1358">
        <v>24485.8</v>
      </c>
      <c r="O1358">
        <v>5657</v>
      </c>
      <c r="P1358">
        <v>5053.9030000000002</v>
      </c>
      <c r="Q1358">
        <v>5053.9030000000002</v>
      </c>
    </row>
    <row r="1359" spans="1:17" ht="14.25">
      <c r="A1359" t="s">
        <v>45</v>
      </c>
      <c r="B1359" s="93">
        <v>40795</v>
      </c>
      <c r="C1359">
        <v>14</v>
      </c>
      <c r="D1359">
        <v>1.001711</v>
      </c>
      <c r="E1359">
        <v>1.001711</v>
      </c>
      <c r="F1359">
        <v>75.859099999999998</v>
      </c>
      <c r="G1359">
        <v>4.7544900000000001E-2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4.3284070000000003</v>
      </c>
      <c r="N1359">
        <v>24485.8</v>
      </c>
      <c r="O1359">
        <v>5657</v>
      </c>
      <c r="P1359">
        <v>5666.6809999999996</v>
      </c>
      <c r="Q1359">
        <v>5666.6809999999996</v>
      </c>
    </row>
    <row r="1360" spans="1:17" ht="14.25">
      <c r="A1360" t="s">
        <v>45</v>
      </c>
      <c r="B1360" s="93">
        <v>40795</v>
      </c>
      <c r="C1360">
        <v>15</v>
      </c>
      <c r="D1360">
        <v>1.2720389999999999</v>
      </c>
      <c r="E1360">
        <v>0.98755029999999999</v>
      </c>
      <c r="F1360">
        <v>76.476500000000001</v>
      </c>
      <c r="G1360">
        <v>4.8874500000000001E-2</v>
      </c>
      <c r="H1360">
        <v>0.22185350000000001</v>
      </c>
      <c r="I1360">
        <v>0.2588589</v>
      </c>
      <c r="J1360">
        <v>0.28448869999999998</v>
      </c>
      <c r="K1360">
        <v>0.31011860000000002</v>
      </c>
      <c r="L1360">
        <v>0.34712399999999999</v>
      </c>
      <c r="M1360">
        <v>4.3284070000000003</v>
      </c>
      <c r="N1360">
        <v>24485.8</v>
      </c>
      <c r="O1360">
        <v>5657</v>
      </c>
      <c r="P1360">
        <v>7195.9250000000002</v>
      </c>
      <c r="Q1360">
        <v>5586.5720000000001</v>
      </c>
    </row>
    <row r="1361" spans="1:17" ht="14.25">
      <c r="A1361" t="s">
        <v>45</v>
      </c>
      <c r="B1361" s="93">
        <v>40795</v>
      </c>
      <c r="C1361">
        <v>16</v>
      </c>
      <c r="D1361">
        <v>1.2144200000000001</v>
      </c>
      <c r="E1361">
        <v>0.95959729999999999</v>
      </c>
      <c r="F1361">
        <v>74.798699999999997</v>
      </c>
      <c r="G1361">
        <v>4.8525100000000002E-2</v>
      </c>
      <c r="H1361">
        <v>0.192635</v>
      </c>
      <c r="I1361">
        <v>0.22937579999999999</v>
      </c>
      <c r="J1361">
        <v>0.2548224</v>
      </c>
      <c r="K1361">
        <v>0.28026909999999999</v>
      </c>
      <c r="L1361">
        <v>0.31700990000000001</v>
      </c>
      <c r="M1361">
        <v>4.3284070000000003</v>
      </c>
      <c r="N1361">
        <v>24485.8</v>
      </c>
      <c r="O1361">
        <v>5657</v>
      </c>
      <c r="P1361">
        <v>6869.9719999999998</v>
      </c>
      <c r="Q1361">
        <v>5428.442</v>
      </c>
    </row>
    <row r="1362" spans="1:17" ht="14.25">
      <c r="A1362" t="s">
        <v>45</v>
      </c>
      <c r="B1362" s="93">
        <v>40795</v>
      </c>
      <c r="C1362">
        <v>17</v>
      </c>
      <c r="D1362">
        <v>1.1367240000000001</v>
      </c>
      <c r="E1362">
        <v>0.91459729999999995</v>
      </c>
      <c r="F1362">
        <v>72.530199999999994</v>
      </c>
      <c r="G1362">
        <v>4.8219900000000003E-2</v>
      </c>
      <c r="H1362">
        <v>0.16032979999999999</v>
      </c>
      <c r="I1362">
        <v>0.1968396</v>
      </c>
      <c r="J1362">
        <v>0.2221262</v>
      </c>
      <c r="K1362">
        <v>0.24741270000000001</v>
      </c>
      <c r="L1362">
        <v>0.28392250000000002</v>
      </c>
      <c r="M1362">
        <v>4.3284070000000003</v>
      </c>
      <c r="N1362">
        <v>24485.8</v>
      </c>
      <c r="O1362">
        <v>5657</v>
      </c>
      <c r="P1362">
        <v>6430.4449999999997</v>
      </c>
      <c r="Q1362">
        <v>5173.8770000000004</v>
      </c>
    </row>
    <row r="1363" spans="1:17" ht="14.25">
      <c r="A1363" t="s">
        <v>45</v>
      </c>
      <c r="B1363" s="93">
        <v>40795</v>
      </c>
      <c r="C1363">
        <v>18</v>
      </c>
      <c r="D1363">
        <v>1.0653330000000001</v>
      </c>
      <c r="E1363">
        <v>0.93983220000000001</v>
      </c>
      <c r="F1363">
        <v>69.201300000000003</v>
      </c>
      <c r="G1363">
        <v>4.84051E-2</v>
      </c>
      <c r="H1363">
        <v>6.3466900000000007E-2</v>
      </c>
      <c r="I1363">
        <v>0.10011680000000001</v>
      </c>
      <c r="J1363">
        <v>0.12550040000000001</v>
      </c>
      <c r="K1363">
        <v>0.15088409999999999</v>
      </c>
      <c r="L1363">
        <v>0.18753400000000001</v>
      </c>
      <c r="M1363">
        <v>4.3284070000000003</v>
      </c>
      <c r="N1363">
        <v>24485.8</v>
      </c>
      <c r="O1363">
        <v>5657</v>
      </c>
      <c r="P1363">
        <v>6026.5870000000004</v>
      </c>
      <c r="Q1363">
        <v>5316.6310000000003</v>
      </c>
    </row>
    <row r="1364" spans="1:17" ht="14.25">
      <c r="A1364" t="s">
        <v>45</v>
      </c>
      <c r="B1364" s="93">
        <v>40795</v>
      </c>
      <c r="C1364">
        <v>19</v>
      </c>
      <c r="D1364">
        <v>1.0717699999999999</v>
      </c>
      <c r="E1364">
        <v>1.093289</v>
      </c>
      <c r="F1364">
        <v>64.516800000000003</v>
      </c>
      <c r="G1364">
        <v>4.7049599999999997E-2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4.3284070000000003</v>
      </c>
      <c r="N1364">
        <v>24485.8</v>
      </c>
      <c r="O1364">
        <v>5657</v>
      </c>
      <c r="P1364">
        <v>6063.0020000000004</v>
      </c>
      <c r="Q1364">
        <v>6184.7330000000002</v>
      </c>
    </row>
    <row r="1365" spans="1:17" ht="14.25">
      <c r="A1365" t="s">
        <v>45</v>
      </c>
      <c r="B1365" s="93">
        <v>40795</v>
      </c>
      <c r="C1365">
        <v>20</v>
      </c>
      <c r="D1365">
        <v>1.170194</v>
      </c>
      <c r="E1365">
        <v>1.162517</v>
      </c>
      <c r="F1365">
        <v>62.094000000000001</v>
      </c>
      <c r="G1365">
        <v>4.6787000000000002E-2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4.3284070000000003</v>
      </c>
      <c r="N1365">
        <v>24485.8</v>
      </c>
      <c r="O1365">
        <v>5657</v>
      </c>
      <c r="P1365">
        <v>6619.7879999999996</v>
      </c>
      <c r="Q1365">
        <v>6576.3580000000002</v>
      </c>
    </row>
    <row r="1366" spans="1:17" ht="14.25">
      <c r="A1366" t="s">
        <v>45</v>
      </c>
      <c r="B1366" s="93">
        <v>40795</v>
      </c>
      <c r="C1366">
        <v>21</v>
      </c>
      <c r="D1366">
        <v>1.102752</v>
      </c>
      <c r="E1366">
        <v>1.102752</v>
      </c>
      <c r="F1366">
        <v>61.114100000000001</v>
      </c>
      <c r="G1366">
        <v>4.5912000000000001E-2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4.3284070000000003</v>
      </c>
      <c r="N1366">
        <v>24485.8</v>
      </c>
      <c r="O1366">
        <v>5657</v>
      </c>
      <c r="P1366">
        <v>6238.2669999999998</v>
      </c>
      <c r="Q1366">
        <v>6238.2669999999998</v>
      </c>
    </row>
    <row r="1367" spans="1:17" ht="14.25">
      <c r="A1367" t="s">
        <v>45</v>
      </c>
      <c r="B1367" s="93">
        <v>40795</v>
      </c>
      <c r="C1367">
        <v>22</v>
      </c>
      <c r="D1367">
        <v>1.0115769999999999</v>
      </c>
      <c r="E1367">
        <v>1.0115769999999999</v>
      </c>
      <c r="F1367">
        <v>60.8523</v>
      </c>
      <c r="G1367">
        <v>4.5757199999999998E-2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4.3284070000000003</v>
      </c>
      <c r="N1367">
        <v>24485.8</v>
      </c>
      <c r="O1367">
        <v>5657</v>
      </c>
      <c r="P1367">
        <v>5722.4920000000002</v>
      </c>
      <c r="Q1367">
        <v>5722.4920000000002</v>
      </c>
    </row>
    <row r="1368" spans="1:17" ht="14.25">
      <c r="A1368" t="s">
        <v>45</v>
      </c>
      <c r="B1368" s="93">
        <v>40795</v>
      </c>
      <c r="C1368">
        <v>23</v>
      </c>
      <c r="D1368">
        <v>0.88654359999999999</v>
      </c>
      <c r="E1368">
        <v>0.88654359999999999</v>
      </c>
      <c r="F1368">
        <v>61.328899999999997</v>
      </c>
      <c r="G1368">
        <v>4.5698200000000001E-2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4.3284070000000003</v>
      </c>
      <c r="N1368">
        <v>24485.8</v>
      </c>
      <c r="O1368">
        <v>5657</v>
      </c>
      <c r="P1368">
        <v>5015.1769999999997</v>
      </c>
      <c r="Q1368">
        <v>5015.1769999999997</v>
      </c>
    </row>
    <row r="1369" spans="1:17" ht="14.25">
      <c r="A1369" t="s">
        <v>45</v>
      </c>
      <c r="B1369" s="93">
        <v>40795</v>
      </c>
      <c r="C1369">
        <v>24</v>
      </c>
      <c r="D1369">
        <v>0.78949670000000005</v>
      </c>
      <c r="E1369">
        <v>0.78949670000000005</v>
      </c>
      <c r="F1369">
        <v>61.268500000000003</v>
      </c>
      <c r="G1369">
        <v>4.5684900000000001E-2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4.3284070000000003</v>
      </c>
      <c r="N1369">
        <v>24485.8</v>
      </c>
      <c r="O1369">
        <v>5657</v>
      </c>
      <c r="P1369">
        <v>4466.183</v>
      </c>
      <c r="Q1369">
        <v>4466.183</v>
      </c>
    </row>
    <row r="1370" spans="1:17" ht="14.25">
      <c r="A1370" t="s">
        <v>45</v>
      </c>
      <c r="B1370" s="93">
        <v>40828</v>
      </c>
      <c r="C1370">
        <v>1</v>
      </c>
      <c r="D1370">
        <v>0.66025829999999996</v>
      </c>
      <c r="E1370">
        <v>0.66025829999999996</v>
      </c>
      <c r="F1370">
        <v>59.1875</v>
      </c>
      <c r="G1370">
        <v>4.4532799999999997E-2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4.3284070000000003</v>
      </c>
      <c r="N1370">
        <v>24485.8</v>
      </c>
      <c r="O1370">
        <v>5657</v>
      </c>
      <c r="P1370">
        <v>3735.0810000000001</v>
      </c>
      <c r="Q1370">
        <v>3735.0810000000001</v>
      </c>
    </row>
    <row r="1371" spans="1:17" ht="14.25">
      <c r="A1371" t="s">
        <v>45</v>
      </c>
      <c r="B1371" s="93">
        <v>40828</v>
      </c>
      <c r="C1371">
        <v>2</v>
      </c>
      <c r="D1371">
        <v>0.57797659999999995</v>
      </c>
      <c r="E1371">
        <v>0.57797659999999995</v>
      </c>
      <c r="F1371">
        <v>58.975000000000001</v>
      </c>
      <c r="G1371">
        <v>4.4531500000000002E-2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4.3284070000000003</v>
      </c>
      <c r="N1371">
        <v>24485.8</v>
      </c>
      <c r="O1371">
        <v>5657</v>
      </c>
      <c r="P1371">
        <v>3269.614</v>
      </c>
      <c r="Q1371">
        <v>3269.614</v>
      </c>
    </row>
    <row r="1372" spans="1:17" ht="14.25">
      <c r="A1372" t="s">
        <v>45</v>
      </c>
      <c r="B1372" s="93">
        <v>40828</v>
      </c>
      <c r="C1372">
        <v>3</v>
      </c>
      <c r="D1372">
        <v>0.53962549999999998</v>
      </c>
      <c r="E1372">
        <v>0.53962549999999998</v>
      </c>
      <c r="F1372">
        <v>59.15</v>
      </c>
      <c r="G1372">
        <v>4.4524800000000003E-2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4.3284070000000003</v>
      </c>
      <c r="N1372">
        <v>24485.8</v>
      </c>
      <c r="O1372">
        <v>5657</v>
      </c>
      <c r="P1372">
        <v>3052.6610000000001</v>
      </c>
      <c r="Q1372">
        <v>3052.6610000000001</v>
      </c>
    </row>
    <row r="1373" spans="1:17" ht="14.25">
      <c r="A1373" t="s">
        <v>45</v>
      </c>
      <c r="B1373" s="93">
        <v>40828</v>
      </c>
      <c r="C1373">
        <v>4</v>
      </c>
      <c r="D1373">
        <v>0.52612879999999995</v>
      </c>
      <c r="E1373">
        <v>0.52612879999999995</v>
      </c>
      <c r="F1373">
        <v>59.075000000000003</v>
      </c>
      <c r="G1373">
        <v>4.4523300000000002E-2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4.3284070000000003</v>
      </c>
      <c r="N1373">
        <v>24485.8</v>
      </c>
      <c r="O1373">
        <v>5657</v>
      </c>
      <c r="P1373">
        <v>2976.3110000000001</v>
      </c>
      <c r="Q1373">
        <v>2976.3110000000001</v>
      </c>
    </row>
    <row r="1374" spans="1:17" ht="14.25">
      <c r="A1374" t="s">
        <v>45</v>
      </c>
      <c r="B1374" s="93">
        <v>40828</v>
      </c>
      <c r="C1374">
        <v>5</v>
      </c>
      <c r="D1374">
        <v>0.54264840000000003</v>
      </c>
      <c r="E1374">
        <v>0.54264840000000003</v>
      </c>
      <c r="F1374">
        <v>59.0625</v>
      </c>
      <c r="G1374">
        <v>4.4524599999999998E-2</v>
      </c>
      <c r="H1374">
        <v>0</v>
      </c>
      <c r="I1374">
        <v>0</v>
      </c>
      <c r="J1374">
        <v>0</v>
      </c>
      <c r="K1374">
        <v>0</v>
      </c>
      <c r="L1374">
        <v>0</v>
      </c>
      <c r="M1374">
        <v>4.3284070000000003</v>
      </c>
      <c r="N1374">
        <v>24485.8</v>
      </c>
      <c r="O1374">
        <v>5657</v>
      </c>
      <c r="P1374">
        <v>3069.7620000000002</v>
      </c>
      <c r="Q1374">
        <v>3069.7620000000002</v>
      </c>
    </row>
    <row r="1375" spans="1:17" ht="14.25">
      <c r="A1375" t="s">
        <v>45</v>
      </c>
      <c r="B1375" s="93">
        <v>40828</v>
      </c>
      <c r="C1375">
        <v>6</v>
      </c>
      <c r="D1375">
        <v>0.57919010000000004</v>
      </c>
      <c r="E1375">
        <v>0.57919010000000004</v>
      </c>
      <c r="F1375">
        <v>57.5563</v>
      </c>
      <c r="G1375">
        <v>4.4524599999999998E-2</v>
      </c>
      <c r="H1375">
        <v>0</v>
      </c>
      <c r="I1375">
        <v>0</v>
      </c>
      <c r="J1375">
        <v>0</v>
      </c>
      <c r="K1375">
        <v>0</v>
      </c>
      <c r="L1375">
        <v>0</v>
      </c>
      <c r="M1375">
        <v>4.3284070000000003</v>
      </c>
      <c r="N1375">
        <v>24485.8</v>
      </c>
      <c r="O1375">
        <v>5657</v>
      </c>
      <c r="P1375">
        <v>3276.4789999999998</v>
      </c>
      <c r="Q1375">
        <v>3276.4789999999998</v>
      </c>
    </row>
    <row r="1376" spans="1:17" ht="14.25">
      <c r="A1376" t="s">
        <v>45</v>
      </c>
      <c r="B1376" s="93">
        <v>40828</v>
      </c>
      <c r="C1376">
        <v>7</v>
      </c>
      <c r="D1376">
        <v>0.67255900000000002</v>
      </c>
      <c r="E1376">
        <v>0.67255900000000002</v>
      </c>
      <c r="F1376">
        <v>60.768700000000003</v>
      </c>
      <c r="G1376">
        <v>4.45247E-2</v>
      </c>
      <c r="H1376">
        <v>0</v>
      </c>
      <c r="I1376">
        <v>0</v>
      </c>
      <c r="J1376">
        <v>0</v>
      </c>
      <c r="K1376">
        <v>0</v>
      </c>
      <c r="L1376">
        <v>0</v>
      </c>
      <c r="M1376">
        <v>4.3284070000000003</v>
      </c>
      <c r="N1376">
        <v>24485.8</v>
      </c>
      <c r="O1376">
        <v>5657</v>
      </c>
      <c r="P1376">
        <v>3804.6669999999999</v>
      </c>
      <c r="Q1376">
        <v>3804.6669999999999</v>
      </c>
    </row>
    <row r="1377" spans="1:17" ht="14.25">
      <c r="A1377" t="s">
        <v>45</v>
      </c>
      <c r="B1377" s="93">
        <v>40828</v>
      </c>
      <c r="C1377">
        <v>8</v>
      </c>
      <c r="D1377">
        <v>0.74355009999999999</v>
      </c>
      <c r="E1377">
        <v>0.74355009999999999</v>
      </c>
      <c r="F1377">
        <v>66.112499999999997</v>
      </c>
      <c r="G1377">
        <v>4.4525200000000001E-2</v>
      </c>
      <c r="H1377">
        <v>0</v>
      </c>
      <c r="I1377">
        <v>0</v>
      </c>
      <c r="J1377">
        <v>0</v>
      </c>
      <c r="K1377">
        <v>0</v>
      </c>
      <c r="L1377">
        <v>0</v>
      </c>
      <c r="M1377">
        <v>4.3284070000000003</v>
      </c>
      <c r="N1377">
        <v>24485.8</v>
      </c>
      <c r="O1377">
        <v>5657</v>
      </c>
      <c r="P1377">
        <v>4206.2629999999999</v>
      </c>
      <c r="Q1377">
        <v>4206.2629999999999</v>
      </c>
    </row>
    <row r="1378" spans="1:17" ht="14.25">
      <c r="A1378" t="s">
        <v>45</v>
      </c>
      <c r="B1378" s="93">
        <v>40828</v>
      </c>
      <c r="C1378">
        <v>9</v>
      </c>
      <c r="D1378">
        <v>0.77566170000000001</v>
      </c>
      <c r="E1378">
        <v>0.77566170000000001</v>
      </c>
      <c r="F1378">
        <v>76.293700000000001</v>
      </c>
      <c r="G1378">
        <v>4.4554900000000001E-2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4.3284070000000003</v>
      </c>
      <c r="N1378">
        <v>24485.8</v>
      </c>
      <c r="O1378">
        <v>5657</v>
      </c>
      <c r="P1378">
        <v>4387.9179999999997</v>
      </c>
      <c r="Q1378">
        <v>4387.9179999999997</v>
      </c>
    </row>
    <row r="1379" spans="1:17" ht="14.25">
      <c r="A1379" t="s">
        <v>45</v>
      </c>
      <c r="B1379" s="93">
        <v>40828</v>
      </c>
      <c r="C1379">
        <v>10</v>
      </c>
      <c r="D1379">
        <v>0.69720709999999997</v>
      </c>
      <c r="E1379">
        <v>0.69720709999999997</v>
      </c>
      <c r="F1379">
        <v>84.693700000000007</v>
      </c>
      <c r="G1379">
        <v>5.1739599999999997E-2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4.3284070000000003</v>
      </c>
      <c r="N1379">
        <v>24485.8</v>
      </c>
      <c r="O1379">
        <v>5657</v>
      </c>
      <c r="P1379">
        <v>3944.1010000000001</v>
      </c>
      <c r="Q1379">
        <v>3944.1010000000001</v>
      </c>
    </row>
    <row r="1380" spans="1:17" ht="14.25">
      <c r="A1380" t="s">
        <v>45</v>
      </c>
      <c r="B1380" s="93">
        <v>40828</v>
      </c>
      <c r="C1380">
        <v>11</v>
      </c>
      <c r="D1380">
        <v>0.73042169999999995</v>
      </c>
      <c r="E1380">
        <v>0.73042169999999995</v>
      </c>
      <c r="F1380">
        <v>88.993799999999993</v>
      </c>
      <c r="G1380">
        <v>5.1597900000000002E-2</v>
      </c>
      <c r="H1380">
        <v>0</v>
      </c>
      <c r="I1380">
        <v>0</v>
      </c>
      <c r="J1380">
        <v>0</v>
      </c>
      <c r="K1380">
        <v>0</v>
      </c>
      <c r="L1380">
        <v>0</v>
      </c>
      <c r="M1380">
        <v>4.3284070000000003</v>
      </c>
      <c r="N1380">
        <v>24485.8</v>
      </c>
      <c r="O1380">
        <v>5657</v>
      </c>
      <c r="P1380">
        <v>4131.9949999999999</v>
      </c>
      <c r="Q1380">
        <v>4131.9949999999999</v>
      </c>
    </row>
    <row r="1381" spans="1:17" ht="14.25">
      <c r="A1381" t="s">
        <v>45</v>
      </c>
      <c r="B1381" s="93">
        <v>40828</v>
      </c>
      <c r="C1381">
        <v>12</v>
      </c>
      <c r="D1381">
        <v>0.88917919999999995</v>
      </c>
      <c r="E1381">
        <v>0.88917919999999995</v>
      </c>
      <c r="F1381">
        <v>93.156300000000002</v>
      </c>
      <c r="G1381">
        <v>4.7856099999999999E-2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4.3284070000000003</v>
      </c>
      <c r="N1381">
        <v>24485.8</v>
      </c>
      <c r="O1381">
        <v>5657</v>
      </c>
      <c r="P1381">
        <v>5030.0870000000004</v>
      </c>
      <c r="Q1381">
        <v>5030.0870000000004</v>
      </c>
    </row>
    <row r="1382" spans="1:17" ht="14.25">
      <c r="A1382" t="s">
        <v>45</v>
      </c>
      <c r="B1382" s="93">
        <v>40828</v>
      </c>
      <c r="C1382">
        <v>13</v>
      </c>
      <c r="D1382">
        <v>0.96363969999999999</v>
      </c>
      <c r="E1382">
        <v>0.96363969999999999</v>
      </c>
      <c r="F1382">
        <v>92.55</v>
      </c>
      <c r="G1382">
        <v>4.7325800000000001E-2</v>
      </c>
      <c r="H1382">
        <v>0</v>
      </c>
      <c r="I1382">
        <v>0</v>
      </c>
      <c r="J1382">
        <v>0</v>
      </c>
      <c r="K1382">
        <v>0</v>
      </c>
      <c r="L1382">
        <v>0</v>
      </c>
      <c r="M1382">
        <v>4.3284070000000003</v>
      </c>
      <c r="N1382">
        <v>24485.8</v>
      </c>
      <c r="O1382">
        <v>5657</v>
      </c>
      <c r="P1382">
        <v>5451.31</v>
      </c>
      <c r="Q1382">
        <v>5451.31</v>
      </c>
    </row>
    <row r="1383" spans="1:17" ht="14.25">
      <c r="A1383" t="s">
        <v>45</v>
      </c>
      <c r="B1383" s="93">
        <v>40828</v>
      </c>
      <c r="C1383">
        <v>14</v>
      </c>
      <c r="D1383">
        <v>1.11876</v>
      </c>
      <c r="E1383">
        <v>0.85859810000000003</v>
      </c>
      <c r="F1383">
        <v>93.543700000000001</v>
      </c>
      <c r="G1383">
        <v>4.8631099999999997E-2</v>
      </c>
      <c r="H1383">
        <v>0.19783819999999999</v>
      </c>
      <c r="I1383">
        <v>0.23465929999999999</v>
      </c>
      <c r="J1383">
        <v>0.26016149999999999</v>
      </c>
      <c r="K1383">
        <v>0.28566360000000002</v>
      </c>
      <c r="L1383">
        <v>0.32248470000000001</v>
      </c>
      <c r="M1383">
        <v>4.3284070000000003</v>
      </c>
      <c r="N1383">
        <v>24485.8</v>
      </c>
      <c r="O1383">
        <v>5657</v>
      </c>
      <c r="P1383">
        <v>6328.8230000000003</v>
      </c>
      <c r="Q1383">
        <v>4857.0889999999999</v>
      </c>
    </row>
    <row r="1384" spans="1:17" ht="14.25">
      <c r="A1384" t="s">
        <v>45</v>
      </c>
      <c r="B1384" s="93">
        <v>40828</v>
      </c>
      <c r="C1384">
        <v>15</v>
      </c>
      <c r="D1384">
        <v>1.27626</v>
      </c>
      <c r="E1384">
        <v>0.83685759999999998</v>
      </c>
      <c r="F1384">
        <v>95.406300000000002</v>
      </c>
      <c r="G1384">
        <v>4.89565E-2</v>
      </c>
      <c r="H1384">
        <v>0.37666240000000001</v>
      </c>
      <c r="I1384">
        <v>0.41372989999999998</v>
      </c>
      <c r="J1384">
        <v>0.43940269999999998</v>
      </c>
      <c r="K1384">
        <v>0.46507549999999998</v>
      </c>
      <c r="L1384">
        <v>0.50214300000000001</v>
      </c>
      <c r="M1384">
        <v>4.3284070000000003</v>
      </c>
      <c r="N1384">
        <v>24485.8</v>
      </c>
      <c r="O1384">
        <v>5657</v>
      </c>
      <c r="P1384">
        <v>7219.8040000000001</v>
      </c>
      <c r="Q1384">
        <v>4734.1030000000001</v>
      </c>
    </row>
    <row r="1385" spans="1:17" ht="14.25">
      <c r="A1385" t="s">
        <v>45</v>
      </c>
      <c r="B1385" s="93">
        <v>40828</v>
      </c>
      <c r="C1385">
        <v>16</v>
      </c>
      <c r="D1385">
        <v>1.4140109999999999</v>
      </c>
      <c r="E1385">
        <v>0.82691879999999995</v>
      </c>
      <c r="F1385">
        <v>94.843800000000002</v>
      </c>
      <c r="G1385">
        <v>5.2485299999999999E-2</v>
      </c>
      <c r="H1385">
        <v>0.51982980000000001</v>
      </c>
      <c r="I1385">
        <v>0.55956910000000004</v>
      </c>
      <c r="J1385">
        <v>0.58709239999999996</v>
      </c>
      <c r="K1385">
        <v>0.61461569999999999</v>
      </c>
      <c r="L1385">
        <v>0.65435500000000002</v>
      </c>
      <c r="M1385">
        <v>4.3284070000000003</v>
      </c>
      <c r="N1385">
        <v>24485.8</v>
      </c>
      <c r="O1385">
        <v>5657</v>
      </c>
      <c r="P1385">
        <v>7999.0619999999999</v>
      </c>
      <c r="Q1385">
        <v>4677.88</v>
      </c>
    </row>
    <row r="1386" spans="1:17" ht="14.25">
      <c r="A1386" t="s">
        <v>45</v>
      </c>
      <c r="B1386" s="93">
        <v>40828</v>
      </c>
      <c r="C1386">
        <v>17</v>
      </c>
      <c r="D1386">
        <v>1.5685659999999999</v>
      </c>
      <c r="E1386">
        <v>0.87996359999999996</v>
      </c>
      <c r="F1386">
        <v>91.181299999999993</v>
      </c>
      <c r="G1386">
        <v>5.3287899999999999E-2</v>
      </c>
      <c r="H1386">
        <v>0.62031099999999995</v>
      </c>
      <c r="I1386">
        <v>0.66065790000000002</v>
      </c>
      <c r="J1386">
        <v>0.68860209999999999</v>
      </c>
      <c r="K1386">
        <v>0.71654640000000003</v>
      </c>
      <c r="L1386">
        <v>0.75689329999999999</v>
      </c>
      <c r="M1386">
        <v>4.3284070000000003</v>
      </c>
      <c r="N1386">
        <v>24485.8</v>
      </c>
      <c r="O1386">
        <v>5657</v>
      </c>
      <c r="P1386">
        <v>8873.3760000000002</v>
      </c>
      <c r="Q1386">
        <v>4977.9539999999997</v>
      </c>
    </row>
    <row r="1387" spans="1:17" ht="14.25">
      <c r="A1387" t="s">
        <v>45</v>
      </c>
      <c r="B1387" s="93">
        <v>40828</v>
      </c>
      <c r="C1387">
        <v>18</v>
      </c>
      <c r="D1387">
        <v>1.338249</v>
      </c>
      <c r="E1387">
        <v>1.338249</v>
      </c>
      <c r="F1387">
        <v>87.793700000000001</v>
      </c>
      <c r="G1387">
        <v>5.4156299999999997E-2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4.3284070000000003</v>
      </c>
      <c r="N1387">
        <v>24485.8</v>
      </c>
      <c r="O1387">
        <v>5657</v>
      </c>
      <c r="P1387">
        <v>7570.4740000000002</v>
      </c>
      <c r="Q1387">
        <v>7570.4740000000002</v>
      </c>
    </row>
    <row r="1388" spans="1:17" ht="14.25">
      <c r="A1388" t="s">
        <v>45</v>
      </c>
      <c r="B1388" s="93">
        <v>40828</v>
      </c>
      <c r="C1388">
        <v>19</v>
      </c>
      <c r="D1388">
        <v>1.6775310000000001</v>
      </c>
      <c r="E1388">
        <v>1.6775310000000001</v>
      </c>
      <c r="F1388">
        <v>80.525000000000006</v>
      </c>
      <c r="G1388">
        <v>5.4920900000000002E-2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4.3284070000000003</v>
      </c>
      <c r="N1388">
        <v>24485.8</v>
      </c>
      <c r="O1388">
        <v>5657</v>
      </c>
      <c r="P1388">
        <v>9489.7909999999993</v>
      </c>
      <c r="Q1388">
        <v>9489.7909999999993</v>
      </c>
    </row>
    <row r="1389" spans="1:17" ht="14.25">
      <c r="A1389" t="s">
        <v>45</v>
      </c>
      <c r="B1389" s="93">
        <v>40828</v>
      </c>
      <c r="C1389">
        <v>20</v>
      </c>
      <c r="D1389">
        <v>1.692121</v>
      </c>
      <c r="E1389">
        <v>1.692121</v>
      </c>
      <c r="F1389">
        <v>76.906300000000002</v>
      </c>
      <c r="G1389">
        <v>5.09574E-2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4.3284070000000003</v>
      </c>
      <c r="N1389">
        <v>24485.8</v>
      </c>
      <c r="O1389">
        <v>5657</v>
      </c>
      <c r="P1389">
        <v>9572.3279999999995</v>
      </c>
      <c r="Q1389">
        <v>9572.3279999999995</v>
      </c>
    </row>
    <row r="1390" spans="1:17" ht="14.25">
      <c r="A1390" t="s">
        <v>45</v>
      </c>
      <c r="B1390" s="93">
        <v>40828</v>
      </c>
      <c r="C1390">
        <v>21</v>
      </c>
      <c r="D1390">
        <v>1.55749</v>
      </c>
      <c r="E1390">
        <v>1.55749</v>
      </c>
      <c r="F1390">
        <v>70.387500000000003</v>
      </c>
      <c r="G1390">
        <v>5.2623200000000002E-2</v>
      </c>
      <c r="H1390">
        <v>0</v>
      </c>
      <c r="I1390">
        <v>0</v>
      </c>
      <c r="J1390">
        <v>0</v>
      </c>
      <c r="K1390">
        <v>0</v>
      </c>
      <c r="L1390">
        <v>0</v>
      </c>
      <c r="M1390">
        <v>4.3284070000000003</v>
      </c>
      <c r="N1390">
        <v>24485.8</v>
      </c>
      <c r="O1390">
        <v>5657</v>
      </c>
      <c r="P1390">
        <v>8810.723</v>
      </c>
      <c r="Q1390">
        <v>8810.723</v>
      </c>
    </row>
    <row r="1391" spans="1:17" ht="14.25">
      <c r="A1391" t="s">
        <v>45</v>
      </c>
      <c r="B1391" s="93">
        <v>40828</v>
      </c>
      <c r="C1391">
        <v>22</v>
      </c>
      <c r="D1391">
        <v>1.4987999999999999</v>
      </c>
      <c r="E1391">
        <v>1.4987999999999999</v>
      </c>
      <c r="F1391">
        <v>70.3</v>
      </c>
      <c r="G1391">
        <v>6.1656599999999999E-2</v>
      </c>
      <c r="H1391">
        <v>0</v>
      </c>
      <c r="I1391">
        <v>0</v>
      </c>
      <c r="J1391">
        <v>0</v>
      </c>
      <c r="K1391">
        <v>0</v>
      </c>
      <c r="L1391">
        <v>0</v>
      </c>
      <c r="M1391">
        <v>4.3284070000000003</v>
      </c>
      <c r="N1391">
        <v>24485.8</v>
      </c>
      <c r="O1391">
        <v>5657</v>
      </c>
      <c r="P1391">
        <v>8478.7139999999999</v>
      </c>
      <c r="Q1391">
        <v>8478.7139999999999</v>
      </c>
    </row>
    <row r="1392" spans="1:17" ht="14.25">
      <c r="A1392" t="s">
        <v>45</v>
      </c>
      <c r="B1392" s="93">
        <v>40828</v>
      </c>
      <c r="C1392">
        <v>23</v>
      </c>
      <c r="D1392">
        <v>1.1836260000000001</v>
      </c>
      <c r="E1392">
        <v>1.1836260000000001</v>
      </c>
      <c r="F1392">
        <v>67.974999999999994</v>
      </c>
      <c r="G1392">
        <v>5.9694499999999998E-2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4.3284070000000003</v>
      </c>
      <c r="N1392">
        <v>24485.8</v>
      </c>
      <c r="O1392">
        <v>5657</v>
      </c>
      <c r="P1392">
        <v>6695.7730000000001</v>
      </c>
      <c r="Q1392">
        <v>6695.7730000000001</v>
      </c>
    </row>
    <row r="1393" spans="1:17" ht="14.25">
      <c r="A1393" t="s">
        <v>45</v>
      </c>
      <c r="B1393" s="93">
        <v>40828</v>
      </c>
      <c r="C1393">
        <v>24</v>
      </c>
      <c r="D1393">
        <v>1.06426</v>
      </c>
      <c r="E1393">
        <v>1.06426</v>
      </c>
      <c r="F1393">
        <v>66.656300000000002</v>
      </c>
      <c r="G1393">
        <v>4.7118E-2</v>
      </c>
      <c r="H1393">
        <v>0</v>
      </c>
      <c r="I1393">
        <v>0</v>
      </c>
      <c r="J1393">
        <v>0</v>
      </c>
      <c r="K1393">
        <v>0</v>
      </c>
      <c r="L1393">
        <v>0</v>
      </c>
      <c r="M1393">
        <v>4.3284070000000003</v>
      </c>
      <c r="N1393">
        <v>24485.8</v>
      </c>
      <c r="O1393">
        <v>5657</v>
      </c>
      <c r="P1393">
        <v>6020.5169999999998</v>
      </c>
      <c r="Q1393">
        <v>6020.5169999999998</v>
      </c>
    </row>
    <row r="1394" spans="1:17" ht="14.25">
      <c r="A1394" t="s">
        <v>45</v>
      </c>
      <c r="B1394" s="93">
        <v>40829</v>
      </c>
      <c r="C1394">
        <v>1</v>
      </c>
      <c r="D1394">
        <v>0.86314550000000001</v>
      </c>
      <c r="E1394">
        <v>0.86314550000000001</v>
      </c>
      <c r="F1394">
        <v>65.268799999999999</v>
      </c>
      <c r="G1394">
        <v>4.7100599999999999E-2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4.3284070000000003</v>
      </c>
      <c r="N1394">
        <v>24485.8</v>
      </c>
      <c r="O1394">
        <v>5657</v>
      </c>
      <c r="P1394">
        <v>4882.8140000000003</v>
      </c>
      <c r="Q1394">
        <v>4882.8140000000003</v>
      </c>
    </row>
    <row r="1395" spans="1:17" ht="14.25">
      <c r="A1395" t="s">
        <v>45</v>
      </c>
      <c r="B1395" s="93">
        <v>40829</v>
      </c>
      <c r="C1395">
        <v>2</v>
      </c>
      <c r="D1395">
        <v>0.75674819999999998</v>
      </c>
      <c r="E1395">
        <v>0.75674819999999998</v>
      </c>
      <c r="F1395">
        <v>66.931299999999993</v>
      </c>
      <c r="G1395">
        <v>4.7002099999999998E-2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4.3284070000000003</v>
      </c>
      <c r="N1395">
        <v>24485.8</v>
      </c>
      <c r="O1395">
        <v>5657</v>
      </c>
      <c r="P1395">
        <v>4280.924</v>
      </c>
      <c r="Q1395">
        <v>4280.924</v>
      </c>
    </row>
    <row r="1396" spans="1:17" ht="14.25">
      <c r="A1396" t="s">
        <v>45</v>
      </c>
      <c r="B1396" s="93">
        <v>40829</v>
      </c>
      <c r="C1396">
        <v>3</v>
      </c>
      <c r="D1396">
        <v>0.69978819999999997</v>
      </c>
      <c r="E1396">
        <v>0.69978819999999997</v>
      </c>
      <c r="F1396">
        <v>66.212500000000006</v>
      </c>
      <c r="G1396">
        <v>4.6421700000000003E-2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4.3284070000000003</v>
      </c>
      <c r="N1396">
        <v>24485.8</v>
      </c>
      <c r="O1396">
        <v>5657</v>
      </c>
      <c r="P1396">
        <v>3958.7020000000002</v>
      </c>
      <c r="Q1396">
        <v>3958.7020000000002</v>
      </c>
    </row>
    <row r="1397" spans="1:17" ht="14.25">
      <c r="A1397" t="s">
        <v>45</v>
      </c>
      <c r="B1397" s="93">
        <v>40829</v>
      </c>
      <c r="C1397">
        <v>4</v>
      </c>
      <c r="D1397">
        <v>0.66476900000000005</v>
      </c>
      <c r="E1397">
        <v>0.66476900000000005</v>
      </c>
      <c r="F1397">
        <v>65.662499999999994</v>
      </c>
      <c r="G1397">
        <v>4.63376E-2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4.3284070000000003</v>
      </c>
      <c r="N1397">
        <v>24485.8</v>
      </c>
      <c r="O1397">
        <v>5657</v>
      </c>
      <c r="P1397">
        <v>3760.598</v>
      </c>
      <c r="Q1397">
        <v>3760.598</v>
      </c>
    </row>
    <row r="1398" spans="1:17" ht="14.25">
      <c r="A1398" t="s">
        <v>45</v>
      </c>
      <c r="B1398" s="93">
        <v>40829</v>
      </c>
      <c r="C1398">
        <v>5</v>
      </c>
      <c r="D1398">
        <v>0.66981670000000004</v>
      </c>
      <c r="E1398">
        <v>0.66981670000000004</v>
      </c>
      <c r="F1398">
        <v>62.712499999999999</v>
      </c>
      <c r="G1398">
        <v>4.6357599999999999E-2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4.3284070000000003</v>
      </c>
      <c r="N1398">
        <v>24485.8</v>
      </c>
      <c r="O1398">
        <v>5657</v>
      </c>
      <c r="P1398">
        <v>3789.1529999999998</v>
      </c>
      <c r="Q1398">
        <v>3789.1529999999998</v>
      </c>
    </row>
    <row r="1399" spans="1:17" ht="14.25">
      <c r="A1399" t="s">
        <v>45</v>
      </c>
      <c r="B1399" s="93">
        <v>40829</v>
      </c>
      <c r="C1399">
        <v>6</v>
      </c>
      <c r="D1399">
        <v>0.68506299999999998</v>
      </c>
      <c r="E1399">
        <v>0.68506299999999998</v>
      </c>
      <c r="F1399">
        <v>62.924999999999997</v>
      </c>
      <c r="G1399">
        <v>4.63492E-2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4.3284070000000003</v>
      </c>
      <c r="N1399">
        <v>24485.8</v>
      </c>
      <c r="O1399">
        <v>5657</v>
      </c>
      <c r="P1399">
        <v>3875.4009999999998</v>
      </c>
      <c r="Q1399">
        <v>3875.4009999999998</v>
      </c>
    </row>
    <row r="1400" spans="1:17" ht="14.25">
      <c r="A1400" t="s">
        <v>45</v>
      </c>
      <c r="B1400" s="93">
        <v>40829</v>
      </c>
      <c r="C1400">
        <v>7</v>
      </c>
      <c r="D1400">
        <v>0.75951590000000002</v>
      </c>
      <c r="E1400">
        <v>0.75951590000000002</v>
      </c>
      <c r="F1400">
        <v>63.6</v>
      </c>
      <c r="G1400">
        <v>4.6355500000000001E-2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4.3284070000000003</v>
      </c>
      <c r="N1400">
        <v>24485.8</v>
      </c>
      <c r="O1400">
        <v>5657</v>
      </c>
      <c r="P1400">
        <v>4296.5820000000003</v>
      </c>
      <c r="Q1400">
        <v>4296.5820000000003</v>
      </c>
    </row>
    <row r="1401" spans="1:17" ht="14.25">
      <c r="A1401" t="s">
        <v>45</v>
      </c>
      <c r="B1401" s="93">
        <v>40829</v>
      </c>
      <c r="C1401">
        <v>8</v>
      </c>
      <c r="D1401">
        <v>0.81387750000000003</v>
      </c>
      <c r="E1401">
        <v>0.81387750000000003</v>
      </c>
      <c r="F1401">
        <v>71.637500000000003</v>
      </c>
      <c r="G1401">
        <v>4.6383300000000002E-2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4.3284070000000003</v>
      </c>
      <c r="N1401">
        <v>24485.8</v>
      </c>
      <c r="O1401">
        <v>5657</v>
      </c>
      <c r="P1401">
        <v>4604.1049999999996</v>
      </c>
      <c r="Q1401">
        <v>4604.1049999999996</v>
      </c>
    </row>
    <row r="1402" spans="1:17" ht="14.25">
      <c r="A1402" t="s">
        <v>45</v>
      </c>
      <c r="B1402" s="93">
        <v>40829</v>
      </c>
      <c r="C1402">
        <v>9</v>
      </c>
      <c r="D1402">
        <v>0.78824810000000001</v>
      </c>
      <c r="E1402">
        <v>0.78824810000000001</v>
      </c>
      <c r="F1402">
        <v>81.587500000000006</v>
      </c>
      <c r="G1402">
        <v>5.3049100000000002E-2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4.3284070000000003</v>
      </c>
      <c r="N1402">
        <v>24485.8</v>
      </c>
      <c r="O1402">
        <v>5657</v>
      </c>
      <c r="P1402">
        <v>4459.12</v>
      </c>
      <c r="Q1402">
        <v>4459.12</v>
      </c>
    </row>
    <row r="1403" spans="1:17" ht="14.25">
      <c r="A1403" t="s">
        <v>45</v>
      </c>
      <c r="B1403" s="93">
        <v>40829</v>
      </c>
      <c r="C1403">
        <v>10</v>
      </c>
      <c r="D1403">
        <v>0.82804509999999998</v>
      </c>
      <c r="E1403">
        <v>0.82804509999999998</v>
      </c>
      <c r="F1403">
        <v>89.75</v>
      </c>
      <c r="G1403">
        <v>5.7120299999999999E-2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4.3284070000000003</v>
      </c>
      <c r="N1403">
        <v>24485.8</v>
      </c>
      <c r="O1403">
        <v>5657</v>
      </c>
      <c r="P1403">
        <v>4684.2510000000002</v>
      </c>
      <c r="Q1403">
        <v>4684.2510000000002</v>
      </c>
    </row>
    <row r="1404" spans="1:17" ht="14.25">
      <c r="A1404" t="s">
        <v>45</v>
      </c>
      <c r="B1404" s="93">
        <v>40829</v>
      </c>
      <c r="C1404">
        <v>11</v>
      </c>
      <c r="D1404">
        <v>0.90843940000000001</v>
      </c>
      <c r="E1404">
        <v>0.90843940000000001</v>
      </c>
      <c r="F1404">
        <v>92.956299999999999</v>
      </c>
      <c r="G1404">
        <v>5.1978400000000001E-2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4.3284070000000003</v>
      </c>
      <c r="N1404">
        <v>24485.8</v>
      </c>
      <c r="O1404">
        <v>5657</v>
      </c>
      <c r="P1404">
        <v>5139.0420000000004</v>
      </c>
      <c r="Q1404">
        <v>5139.0420000000004</v>
      </c>
    </row>
    <row r="1405" spans="1:17" ht="14.25">
      <c r="A1405" t="s">
        <v>45</v>
      </c>
      <c r="B1405" s="93">
        <v>40829</v>
      </c>
      <c r="C1405">
        <v>12</v>
      </c>
      <c r="D1405">
        <v>1.15608</v>
      </c>
      <c r="E1405">
        <v>1.15608</v>
      </c>
      <c r="F1405">
        <v>95.6</v>
      </c>
      <c r="G1405">
        <v>5.00407E-2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4.3284070000000003</v>
      </c>
      <c r="N1405">
        <v>24485.8</v>
      </c>
      <c r="O1405">
        <v>5657</v>
      </c>
      <c r="P1405">
        <v>6539.942</v>
      </c>
      <c r="Q1405">
        <v>6539.942</v>
      </c>
    </row>
    <row r="1406" spans="1:17" ht="14.25">
      <c r="A1406" t="s">
        <v>45</v>
      </c>
      <c r="B1406" s="93">
        <v>40829</v>
      </c>
      <c r="C1406">
        <v>13</v>
      </c>
      <c r="D1406">
        <v>1.3393440000000001</v>
      </c>
      <c r="E1406">
        <v>1.3393440000000001</v>
      </c>
      <c r="F1406">
        <v>92.8</v>
      </c>
      <c r="G1406">
        <v>4.9515400000000001E-2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4.3284070000000003</v>
      </c>
      <c r="N1406">
        <v>24485.8</v>
      </c>
      <c r="O1406">
        <v>5657</v>
      </c>
      <c r="P1406">
        <v>7576.6710000000003</v>
      </c>
      <c r="Q1406">
        <v>7576.6710000000003</v>
      </c>
    </row>
    <row r="1407" spans="1:17" ht="14.25">
      <c r="A1407" t="s">
        <v>45</v>
      </c>
      <c r="B1407" s="93">
        <v>40829</v>
      </c>
      <c r="C1407">
        <v>14</v>
      </c>
      <c r="D1407">
        <v>1.572622</v>
      </c>
      <c r="E1407">
        <v>1.085907</v>
      </c>
      <c r="F1407">
        <v>92.487499999999997</v>
      </c>
      <c r="G1407">
        <v>5.3483000000000003E-2</v>
      </c>
      <c r="H1407">
        <v>0.41817349999999998</v>
      </c>
      <c r="I1407">
        <v>0.45866820000000003</v>
      </c>
      <c r="J1407">
        <v>0.4867147</v>
      </c>
      <c r="K1407">
        <v>0.51476120000000003</v>
      </c>
      <c r="L1407">
        <v>0.55525590000000002</v>
      </c>
      <c r="M1407">
        <v>4.3284070000000003</v>
      </c>
      <c r="N1407">
        <v>24485.8</v>
      </c>
      <c r="O1407">
        <v>5657</v>
      </c>
      <c r="P1407">
        <v>8896.3230000000003</v>
      </c>
      <c r="Q1407">
        <v>6142.9790000000003</v>
      </c>
    </row>
    <row r="1408" spans="1:17" ht="14.25">
      <c r="A1408" t="s">
        <v>45</v>
      </c>
      <c r="B1408" s="93">
        <v>40829</v>
      </c>
      <c r="C1408">
        <v>15</v>
      </c>
      <c r="D1408">
        <v>1.7207509999999999</v>
      </c>
      <c r="E1408">
        <v>0.99961270000000002</v>
      </c>
      <c r="F1408">
        <v>91.218800000000002</v>
      </c>
      <c r="G1408">
        <v>5.31704E-2</v>
      </c>
      <c r="H1408">
        <v>0.65299759999999996</v>
      </c>
      <c r="I1408">
        <v>0.69325559999999997</v>
      </c>
      <c r="J1408">
        <v>0.72113819999999995</v>
      </c>
      <c r="K1408">
        <v>0.74902080000000004</v>
      </c>
      <c r="L1408">
        <v>0.78927879999999995</v>
      </c>
      <c r="M1408">
        <v>4.3284070000000003</v>
      </c>
      <c r="N1408">
        <v>24485.8</v>
      </c>
      <c r="O1408">
        <v>5657</v>
      </c>
      <c r="P1408">
        <v>9734.2880000000005</v>
      </c>
      <c r="Q1408">
        <v>5654.8090000000002</v>
      </c>
    </row>
    <row r="1409" spans="1:17" ht="14.25">
      <c r="A1409" t="s">
        <v>45</v>
      </c>
      <c r="B1409" s="93">
        <v>40829</v>
      </c>
      <c r="C1409">
        <v>16</v>
      </c>
      <c r="D1409">
        <v>1.772456</v>
      </c>
      <c r="E1409">
        <v>0.9169176</v>
      </c>
      <c r="F1409">
        <v>89.45</v>
      </c>
      <c r="G1409">
        <v>5.7722799999999998E-2</v>
      </c>
      <c r="H1409">
        <v>0.78156360000000002</v>
      </c>
      <c r="I1409">
        <v>0.82526840000000001</v>
      </c>
      <c r="J1409">
        <v>0.85553829999999997</v>
      </c>
      <c r="K1409">
        <v>0.88580820000000005</v>
      </c>
      <c r="L1409">
        <v>0.92951300000000003</v>
      </c>
      <c r="M1409">
        <v>4.3284070000000003</v>
      </c>
      <c r="N1409">
        <v>24485.8</v>
      </c>
      <c r="O1409">
        <v>5657</v>
      </c>
      <c r="P1409">
        <v>10026.780000000001</v>
      </c>
      <c r="Q1409">
        <v>5187.0029999999997</v>
      </c>
    </row>
    <row r="1410" spans="1:17" ht="14.25">
      <c r="A1410" t="s">
        <v>45</v>
      </c>
      <c r="B1410" s="93">
        <v>40829</v>
      </c>
      <c r="C1410">
        <v>17</v>
      </c>
      <c r="D1410">
        <v>1.825512</v>
      </c>
      <c r="E1410">
        <v>0.97632819999999998</v>
      </c>
      <c r="F1410">
        <v>85.237499999999997</v>
      </c>
      <c r="G1410">
        <v>5.6722599999999998E-2</v>
      </c>
      <c r="H1410">
        <v>0.77649080000000004</v>
      </c>
      <c r="I1410">
        <v>0.81943840000000001</v>
      </c>
      <c r="J1410">
        <v>0.84918369999999999</v>
      </c>
      <c r="K1410">
        <v>0.87892910000000002</v>
      </c>
      <c r="L1410">
        <v>0.92187669999999999</v>
      </c>
      <c r="M1410">
        <v>4.3284070000000003</v>
      </c>
      <c r="N1410">
        <v>24485.8</v>
      </c>
      <c r="O1410">
        <v>5657</v>
      </c>
      <c r="P1410">
        <v>10326.92</v>
      </c>
      <c r="Q1410">
        <v>5523.0879999999997</v>
      </c>
    </row>
    <row r="1411" spans="1:17" ht="14.25">
      <c r="A1411" t="s">
        <v>45</v>
      </c>
      <c r="B1411" s="93">
        <v>40829</v>
      </c>
      <c r="C1411">
        <v>18</v>
      </c>
      <c r="D1411">
        <v>1.43106</v>
      </c>
      <c r="E1411">
        <v>1.43106</v>
      </c>
      <c r="F1411">
        <v>79.568700000000007</v>
      </c>
      <c r="G1411">
        <v>5.58641E-2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4.3284070000000003</v>
      </c>
      <c r="N1411">
        <v>24485.8</v>
      </c>
      <c r="O1411">
        <v>5657</v>
      </c>
      <c r="P1411">
        <v>8095.5050000000001</v>
      </c>
      <c r="Q1411">
        <v>8095.5050000000001</v>
      </c>
    </row>
    <row r="1412" spans="1:17" ht="14.25">
      <c r="A1412" t="s">
        <v>45</v>
      </c>
      <c r="B1412" s="93">
        <v>40829</v>
      </c>
      <c r="C1412">
        <v>19</v>
      </c>
      <c r="D1412">
        <v>1.6362300000000001</v>
      </c>
      <c r="E1412">
        <v>1.6362300000000001</v>
      </c>
      <c r="F1412">
        <v>72.518799999999999</v>
      </c>
      <c r="G1412">
        <v>5.5103600000000003E-2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4.3284070000000003</v>
      </c>
      <c r="N1412">
        <v>24485.8</v>
      </c>
      <c r="O1412">
        <v>5657</v>
      </c>
      <c r="P1412">
        <v>9256.15</v>
      </c>
      <c r="Q1412">
        <v>9256.15</v>
      </c>
    </row>
    <row r="1413" spans="1:17" ht="14.25">
      <c r="A1413" t="s">
        <v>45</v>
      </c>
      <c r="B1413" s="93">
        <v>40829</v>
      </c>
      <c r="C1413">
        <v>20</v>
      </c>
      <c r="D1413">
        <v>1.6845650000000001</v>
      </c>
      <c r="E1413">
        <v>1.6845650000000001</v>
      </c>
      <c r="F1413">
        <v>69.5625</v>
      </c>
      <c r="G1413">
        <v>5.0495699999999998E-2</v>
      </c>
      <c r="H1413">
        <v>0</v>
      </c>
      <c r="I1413">
        <v>0</v>
      </c>
      <c r="J1413">
        <v>0</v>
      </c>
      <c r="K1413">
        <v>0</v>
      </c>
      <c r="L1413">
        <v>0</v>
      </c>
      <c r="M1413">
        <v>4.3284070000000003</v>
      </c>
      <c r="N1413">
        <v>24485.8</v>
      </c>
      <c r="O1413">
        <v>5657</v>
      </c>
      <c r="P1413">
        <v>9529.5849999999991</v>
      </c>
      <c r="Q1413">
        <v>9529.5849999999991</v>
      </c>
    </row>
    <row r="1414" spans="1:17" ht="14.25">
      <c r="A1414" t="s">
        <v>45</v>
      </c>
      <c r="B1414" s="93">
        <v>40829</v>
      </c>
      <c r="C1414">
        <v>21</v>
      </c>
      <c r="D1414">
        <v>1.506966</v>
      </c>
      <c r="E1414">
        <v>1.506966</v>
      </c>
      <c r="F1414">
        <v>66.581299999999999</v>
      </c>
      <c r="G1414">
        <v>5.228E-2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4.3284070000000003</v>
      </c>
      <c r="N1414">
        <v>24485.8</v>
      </c>
      <c r="O1414">
        <v>5657</v>
      </c>
      <c r="P1414">
        <v>8524.9079999999994</v>
      </c>
      <c r="Q1414">
        <v>8524.9079999999994</v>
      </c>
    </row>
    <row r="1415" spans="1:17" ht="14.25">
      <c r="A1415" t="s">
        <v>45</v>
      </c>
      <c r="B1415" s="93">
        <v>40829</v>
      </c>
      <c r="C1415">
        <v>22</v>
      </c>
      <c r="D1415">
        <v>1.4412590000000001</v>
      </c>
      <c r="E1415">
        <v>1.4412590000000001</v>
      </c>
      <c r="F1415">
        <v>65.068700000000007</v>
      </c>
      <c r="G1415">
        <v>4.9279799999999999E-2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4.3284070000000003</v>
      </c>
      <c r="N1415">
        <v>24485.8</v>
      </c>
      <c r="O1415">
        <v>5657</v>
      </c>
      <c r="P1415">
        <v>8153.201</v>
      </c>
      <c r="Q1415">
        <v>8153.201</v>
      </c>
    </row>
    <row r="1416" spans="1:17" ht="14.25">
      <c r="A1416" t="s">
        <v>45</v>
      </c>
      <c r="B1416" s="93">
        <v>40829</v>
      </c>
      <c r="C1416">
        <v>23</v>
      </c>
      <c r="D1416">
        <v>1.3051219999999999</v>
      </c>
      <c r="E1416">
        <v>1.3051219999999999</v>
      </c>
      <c r="F1416">
        <v>63.6813</v>
      </c>
      <c r="G1416">
        <v>4.7339399999999997E-2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4.3284070000000003</v>
      </c>
      <c r="N1416">
        <v>24485.8</v>
      </c>
      <c r="O1416">
        <v>5657</v>
      </c>
      <c r="P1416">
        <v>7383.0770000000002</v>
      </c>
      <c r="Q1416">
        <v>7383.0770000000002</v>
      </c>
    </row>
    <row r="1417" spans="1:17" ht="14.25">
      <c r="A1417" t="s">
        <v>45</v>
      </c>
      <c r="B1417" s="93">
        <v>40829</v>
      </c>
      <c r="C1417">
        <v>24</v>
      </c>
      <c r="D1417">
        <v>1.025803</v>
      </c>
      <c r="E1417">
        <v>1.025803</v>
      </c>
      <c r="F1417">
        <v>61.325000000000003</v>
      </c>
      <c r="G1417">
        <v>4.6458899999999997E-2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4.3284070000000003</v>
      </c>
      <c r="N1417">
        <v>24485.8</v>
      </c>
      <c r="O1417">
        <v>5657</v>
      </c>
      <c r="P1417">
        <v>5802.97</v>
      </c>
      <c r="Q1417">
        <v>5802.97</v>
      </c>
    </row>
    <row r="1418" spans="1:17" ht="14.25">
      <c r="A1418" t="s">
        <v>45</v>
      </c>
      <c r="B1418" t="s">
        <v>46</v>
      </c>
      <c r="C1418">
        <v>1</v>
      </c>
      <c r="D1418">
        <v>0.76725189999999999</v>
      </c>
      <c r="E1418">
        <v>0.76725189999999999</v>
      </c>
      <c r="F1418">
        <v>66.222300000000004</v>
      </c>
      <c r="G1418">
        <v>4.8438500000000002E-2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4.3284070000000003</v>
      </c>
      <c r="N1418">
        <v>24485.8</v>
      </c>
      <c r="O1418">
        <v>5657</v>
      </c>
      <c r="P1418">
        <v>4340.3440000000001</v>
      </c>
      <c r="Q1418">
        <v>4340.3440000000001</v>
      </c>
    </row>
    <row r="1419" spans="1:17" ht="14.25">
      <c r="A1419" t="s">
        <v>45</v>
      </c>
      <c r="B1419" t="s">
        <v>46</v>
      </c>
      <c r="C1419">
        <v>2</v>
      </c>
      <c r="D1419">
        <v>0.6971079</v>
      </c>
      <c r="E1419">
        <v>0.6971079</v>
      </c>
      <c r="F1419">
        <v>66.106999999999999</v>
      </c>
      <c r="G1419">
        <v>4.8385499999999998E-2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4.3284070000000003</v>
      </c>
      <c r="N1419">
        <v>24485.8</v>
      </c>
      <c r="O1419">
        <v>5657</v>
      </c>
      <c r="P1419">
        <v>3943.54</v>
      </c>
      <c r="Q1419">
        <v>3943.54</v>
      </c>
    </row>
    <row r="1420" spans="1:17" ht="14.25">
      <c r="A1420" t="s">
        <v>45</v>
      </c>
      <c r="B1420" t="s">
        <v>46</v>
      </c>
      <c r="C1420">
        <v>3</v>
      </c>
      <c r="D1420">
        <v>0.68524770000000002</v>
      </c>
      <c r="E1420">
        <v>0.68524770000000002</v>
      </c>
      <c r="F1420">
        <v>65.882000000000005</v>
      </c>
      <c r="G1420">
        <v>4.7310100000000001E-2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4.3284070000000003</v>
      </c>
      <c r="N1420">
        <v>24485.8</v>
      </c>
      <c r="O1420">
        <v>5657</v>
      </c>
      <c r="P1420">
        <v>3876.4459999999999</v>
      </c>
      <c r="Q1420">
        <v>3876.4459999999999</v>
      </c>
    </row>
    <row r="1421" spans="1:17" ht="14.25">
      <c r="A1421" t="s">
        <v>45</v>
      </c>
      <c r="B1421" t="s">
        <v>46</v>
      </c>
      <c r="C1421">
        <v>4</v>
      </c>
      <c r="D1421">
        <v>0.64882039999999996</v>
      </c>
      <c r="E1421">
        <v>0.64882039999999996</v>
      </c>
      <c r="F1421">
        <v>65.074600000000004</v>
      </c>
      <c r="G1421">
        <v>4.6884700000000001E-2</v>
      </c>
      <c r="H1421">
        <v>0</v>
      </c>
      <c r="I1421">
        <v>0</v>
      </c>
      <c r="J1421">
        <v>0</v>
      </c>
      <c r="K1421">
        <v>0</v>
      </c>
      <c r="L1421">
        <v>0</v>
      </c>
      <c r="M1421">
        <v>4.3284070000000003</v>
      </c>
      <c r="N1421">
        <v>24485.8</v>
      </c>
      <c r="O1421">
        <v>5657</v>
      </c>
      <c r="P1421">
        <v>3670.377</v>
      </c>
      <c r="Q1421">
        <v>3670.377</v>
      </c>
    </row>
    <row r="1422" spans="1:17" ht="14.25">
      <c r="A1422" t="s">
        <v>45</v>
      </c>
      <c r="B1422" t="s">
        <v>46</v>
      </c>
      <c r="C1422">
        <v>5</v>
      </c>
      <c r="D1422">
        <v>0.65759809999999996</v>
      </c>
      <c r="E1422">
        <v>0.65759809999999996</v>
      </c>
      <c r="F1422">
        <v>64.335499999999996</v>
      </c>
      <c r="G1422">
        <v>4.68878E-2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4.3284070000000003</v>
      </c>
      <c r="N1422">
        <v>24485.8</v>
      </c>
      <c r="O1422">
        <v>5657</v>
      </c>
      <c r="P1422">
        <v>3720.0320000000002</v>
      </c>
      <c r="Q1422">
        <v>3720.0320000000002</v>
      </c>
    </row>
    <row r="1423" spans="1:17" ht="14.25">
      <c r="A1423" t="s">
        <v>45</v>
      </c>
      <c r="B1423" t="s">
        <v>46</v>
      </c>
      <c r="C1423">
        <v>6</v>
      </c>
      <c r="D1423">
        <v>0.67257250000000002</v>
      </c>
      <c r="E1423">
        <v>0.67257250000000002</v>
      </c>
      <c r="F1423">
        <v>63.7729</v>
      </c>
      <c r="G1423">
        <v>4.6886200000000003E-2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4.3284070000000003</v>
      </c>
      <c r="N1423">
        <v>24485.8</v>
      </c>
      <c r="O1423">
        <v>5657</v>
      </c>
      <c r="P1423">
        <v>3804.7429999999999</v>
      </c>
      <c r="Q1423">
        <v>3804.7429999999999</v>
      </c>
    </row>
    <row r="1424" spans="1:17" ht="14.25">
      <c r="A1424" t="s">
        <v>45</v>
      </c>
      <c r="B1424" t="s">
        <v>46</v>
      </c>
      <c r="C1424">
        <v>7</v>
      </c>
      <c r="D1424">
        <v>0.74670749999999997</v>
      </c>
      <c r="E1424">
        <v>0.74670749999999997</v>
      </c>
      <c r="F1424">
        <v>65.750200000000007</v>
      </c>
      <c r="G1424">
        <v>4.6877799999999997E-2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4.3284070000000003</v>
      </c>
      <c r="N1424">
        <v>24485.8</v>
      </c>
      <c r="O1424">
        <v>5657</v>
      </c>
      <c r="P1424">
        <v>4224.125</v>
      </c>
      <c r="Q1424">
        <v>4224.125</v>
      </c>
    </row>
    <row r="1425" spans="1:17" ht="14.25">
      <c r="A1425" t="s">
        <v>45</v>
      </c>
      <c r="B1425" t="s">
        <v>46</v>
      </c>
      <c r="C1425">
        <v>8</v>
      </c>
      <c r="D1425">
        <v>0.8087394</v>
      </c>
      <c r="E1425">
        <v>0.8087394</v>
      </c>
      <c r="F1425">
        <v>71.799499999999995</v>
      </c>
      <c r="G1425">
        <v>4.68487E-2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4.3284070000000003</v>
      </c>
      <c r="N1425">
        <v>24485.8</v>
      </c>
      <c r="O1425">
        <v>5657</v>
      </c>
      <c r="P1425">
        <v>4575.0389999999998</v>
      </c>
      <c r="Q1425">
        <v>4575.0389999999998</v>
      </c>
    </row>
    <row r="1426" spans="1:17" ht="14.25">
      <c r="A1426" t="s">
        <v>45</v>
      </c>
      <c r="B1426" t="s">
        <v>46</v>
      </c>
      <c r="C1426">
        <v>9</v>
      </c>
      <c r="D1426">
        <v>0.86991660000000004</v>
      </c>
      <c r="E1426">
        <v>0.86991660000000004</v>
      </c>
      <c r="F1426">
        <v>79.091700000000003</v>
      </c>
      <c r="G1426">
        <v>4.9884699999999997E-2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4.3284070000000003</v>
      </c>
      <c r="N1426">
        <v>24485.8</v>
      </c>
      <c r="O1426">
        <v>5657</v>
      </c>
      <c r="P1426">
        <v>4921.1180000000004</v>
      </c>
      <c r="Q1426">
        <v>4921.1180000000004</v>
      </c>
    </row>
    <row r="1427" spans="1:17" ht="14.25">
      <c r="A1427" t="s">
        <v>45</v>
      </c>
      <c r="B1427" t="s">
        <v>46</v>
      </c>
      <c r="C1427">
        <v>10</v>
      </c>
      <c r="D1427">
        <v>0.93764360000000002</v>
      </c>
      <c r="E1427">
        <v>0.93764360000000002</v>
      </c>
      <c r="F1427">
        <v>84.421400000000006</v>
      </c>
      <c r="G1427">
        <v>5.3114700000000001E-2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4.3284070000000003</v>
      </c>
      <c r="N1427">
        <v>24485.8</v>
      </c>
      <c r="O1427">
        <v>5657</v>
      </c>
      <c r="P1427">
        <v>5304.25</v>
      </c>
      <c r="Q1427">
        <v>5304.25</v>
      </c>
    </row>
    <row r="1428" spans="1:17" ht="14.25">
      <c r="A1428" t="s">
        <v>45</v>
      </c>
      <c r="B1428" t="s">
        <v>46</v>
      </c>
      <c r="C1428">
        <v>11</v>
      </c>
      <c r="D1428">
        <v>0.99847509999999995</v>
      </c>
      <c r="E1428">
        <v>0.99847509999999995</v>
      </c>
      <c r="F1428">
        <v>87.535700000000006</v>
      </c>
      <c r="G1428">
        <v>5.1030800000000001E-2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4.3284070000000003</v>
      </c>
      <c r="N1428">
        <v>24485.8</v>
      </c>
      <c r="O1428">
        <v>5657</v>
      </c>
      <c r="P1428">
        <v>5648.3739999999998</v>
      </c>
      <c r="Q1428">
        <v>5648.3739999999998</v>
      </c>
    </row>
    <row r="1429" spans="1:17" ht="14.25">
      <c r="A1429" t="s">
        <v>45</v>
      </c>
      <c r="B1429" t="s">
        <v>46</v>
      </c>
      <c r="C1429">
        <v>12</v>
      </c>
      <c r="D1429">
        <v>1.128023</v>
      </c>
      <c r="E1429">
        <v>1.128023</v>
      </c>
      <c r="F1429">
        <v>89.932299999999998</v>
      </c>
      <c r="G1429">
        <v>4.9252400000000002E-2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4.3284070000000003</v>
      </c>
      <c r="N1429">
        <v>24485.8</v>
      </c>
      <c r="O1429">
        <v>5657</v>
      </c>
      <c r="P1429">
        <v>6381.2259999999997</v>
      </c>
      <c r="Q1429">
        <v>6381.2259999999997</v>
      </c>
    </row>
    <row r="1430" spans="1:17" ht="14.25">
      <c r="A1430" t="s">
        <v>45</v>
      </c>
      <c r="B1430" t="s">
        <v>46</v>
      </c>
      <c r="C1430">
        <v>13</v>
      </c>
      <c r="D1430">
        <v>1.279166</v>
      </c>
      <c r="E1430">
        <v>1.279166</v>
      </c>
      <c r="F1430">
        <v>90.276600000000002</v>
      </c>
      <c r="G1430">
        <v>4.88298E-2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4.3284070000000003</v>
      </c>
      <c r="N1430">
        <v>24485.8</v>
      </c>
      <c r="O1430">
        <v>5657</v>
      </c>
      <c r="P1430">
        <v>7236.241</v>
      </c>
      <c r="Q1430">
        <v>7236.241</v>
      </c>
    </row>
    <row r="1431" spans="1:17" ht="14.25">
      <c r="A1431" t="s">
        <v>45</v>
      </c>
      <c r="B1431" t="s">
        <v>46</v>
      </c>
      <c r="C1431">
        <v>14</v>
      </c>
      <c r="D1431">
        <v>1.5163740000000001</v>
      </c>
      <c r="E1431">
        <v>1.07314</v>
      </c>
      <c r="F1431">
        <v>93.300700000000006</v>
      </c>
      <c r="G1431">
        <v>5.3297299999999999E-2</v>
      </c>
      <c r="H1431">
        <v>0.37493080000000001</v>
      </c>
      <c r="I1431">
        <v>0.41528490000000001</v>
      </c>
      <c r="J1431">
        <v>0.44323400000000002</v>
      </c>
      <c r="K1431">
        <v>0.47118310000000002</v>
      </c>
      <c r="L1431">
        <v>0.51153720000000003</v>
      </c>
      <c r="M1431">
        <v>4.3284070000000003</v>
      </c>
      <c r="N1431">
        <v>24485.8</v>
      </c>
      <c r="O1431">
        <v>5657</v>
      </c>
      <c r="P1431">
        <v>8578.1290000000008</v>
      </c>
      <c r="Q1431">
        <v>6070.7539999999999</v>
      </c>
    </row>
    <row r="1432" spans="1:17" ht="14.25">
      <c r="A1432" t="s">
        <v>45</v>
      </c>
      <c r="B1432" t="s">
        <v>46</v>
      </c>
      <c r="C1432">
        <v>15</v>
      </c>
      <c r="D1432">
        <v>1.6581980000000001</v>
      </c>
      <c r="E1432">
        <v>1.122352</v>
      </c>
      <c r="F1432">
        <v>89.516300000000001</v>
      </c>
      <c r="G1432">
        <v>5.3432399999999998E-2</v>
      </c>
      <c r="H1432">
        <v>0.46737010000000001</v>
      </c>
      <c r="I1432">
        <v>0.50782640000000001</v>
      </c>
      <c r="J1432">
        <v>0.5358465</v>
      </c>
      <c r="K1432">
        <v>0.56386639999999999</v>
      </c>
      <c r="L1432">
        <v>0.6043229</v>
      </c>
      <c r="M1432">
        <v>4.3284070000000003</v>
      </c>
      <c r="N1432">
        <v>24485.8</v>
      </c>
      <c r="O1432">
        <v>5657</v>
      </c>
      <c r="P1432">
        <v>9380.4259999999995</v>
      </c>
      <c r="Q1432">
        <v>6349.143</v>
      </c>
    </row>
    <row r="1433" spans="1:17" ht="14.25">
      <c r="A1433" t="s">
        <v>45</v>
      </c>
      <c r="B1433" t="s">
        <v>46</v>
      </c>
      <c r="C1433">
        <v>16</v>
      </c>
      <c r="D1433">
        <v>1.7531589999999999</v>
      </c>
      <c r="E1433">
        <v>1.0596939999999999</v>
      </c>
      <c r="F1433">
        <v>87.718500000000006</v>
      </c>
      <c r="G1433">
        <v>7.1532999999999999E-2</v>
      </c>
      <c r="H1433">
        <v>0.60179199999999999</v>
      </c>
      <c r="I1433">
        <v>0.65595320000000001</v>
      </c>
      <c r="J1433">
        <v>0.6934652</v>
      </c>
      <c r="K1433">
        <v>0.73097710000000005</v>
      </c>
      <c r="L1433">
        <v>0.78513840000000001</v>
      </c>
      <c r="M1433">
        <v>4.3284070000000003</v>
      </c>
      <c r="N1433">
        <v>24485.8</v>
      </c>
      <c r="O1433">
        <v>5657</v>
      </c>
      <c r="P1433">
        <v>9917.6219999999994</v>
      </c>
      <c r="Q1433">
        <v>5994.69</v>
      </c>
    </row>
    <row r="1434" spans="1:17" ht="14.25">
      <c r="A1434" t="s">
        <v>45</v>
      </c>
      <c r="B1434" t="s">
        <v>46</v>
      </c>
      <c r="C1434">
        <v>17</v>
      </c>
      <c r="D1434">
        <v>1.822006</v>
      </c>
      <c r="E1434">
        <v>1.078473</v>
      </c>
      <c r="F1434">
        <v>85.912199999999999</v>
      </c>
      <c r="G1434">
        <v>5.9085400000000003E-2</v>
      </c>
      <c r="H1434">
        <v>0.66781259999999998</v>
      </c>
      <c r="I1434">
        <v>0.71254910000000005</v>
      </c>
      <c r="J1434">
        <v>0.74353360000000002</v>
      </c>
      <c r="K1434">
        <v>0.77451800000000004</v>
      </c>
      <c r="L1434">
        <v>0.8192545</v>
      </c>
      <c r="M1434">
        <v>4.3284070000000003</v>
      </c>
      <c r="N1434">
        <v>24485.8</v>
      </c>
      <c r="O1434">
        <v>5657</v>
      </c>
      <c r="P1434">
        <v>10307.09</v>
      </c>
      <c r="Q1434">
        <v>6100.92</v>
      </c>
    </row>
    <row r="1435" spans="1:17" ht="14.25">
      <c r="A1435" t="s">
        <v>45</v>
      </c>
      <c r="B1435" t="s">
        <v>46</v>
      </c>
      <c r="C1435">
        <v>18</v>
      </c>
      <c r="D1435">
        <v>1.6790970000000001</v>
      </c>
      <c r="E1435">
        <v>1.1557949999999999</v>
      </c>
      <c r="F1435">
        <v>79.859700000000004</v>
      </c>
      <c r="G1435">
        <v>5.3507300000000001E-2</v>
      </c>
      <c r="H1435">
        <v>0.45472889999999999</v>
      </c>
      <c r="I1435">
        <v>0.49524200000000002</v>
      </c>
      <c r="J1435">
        <v>0.52330120000000002</v>
      </c>
      <c r="K1435">
        <v>0.55136050000000003</v>
      </c>
      <c r="L1435">
        <v>0.5918736</v>
      </c>
      <c r="M1435">
        <v>4.3284070000000003</v>
      </c>
      <c r="N1435">
        <v>24485.8</v>
      </c>
      <c r="O1435">
        <v>5657</v>
      </c>
      <c r="P1435">
        <v>9498.65</v>
      </c>
      <c r="Q1435">
        <v>6538.335</v>
      </c>
    </row>
    <row r="1436" spans="1:17" ht="14.25">
      <c r="A1436" t="s">
        <v>45</v>
      </c>
      <c r="B1436" t="s">
        <v>46</v>
      </c>
      <c r="C1436">
        <v>19</v>
      </c>
      <c r="D1436">
        <v>1.682631</v>
      </c>
      <c r="E1436">
        <v>1.6765540000000001</v>
      </c>
      <c r="F1436">
        <v>77.098399999999998</v>
      </c>
      <c r="G1436">
        <v>6.2644699999999998E-2</v>
      </c>
      <c r="H1436">
        <v>0</v>
      </c>
      <c r="I1436">
        <v>0</v>
      </c>
      <c r="J1436">
        <v>0</v>
      </c>
      <c r="K1436">
        <v>0</v>
      </c>
      <c r="L1436">
        <v>0</v>
      </c>
      <c r="M1436">
        <v>4.3284070000000003</v>
      </c>
      <c r="N1436">
        <v>24485.8</v>
      </c>
      <c r="O1436">
        <v>5657</v>
      </c>
      <c r="P1436">
        <v>9518.6460000000006</v>
      </c>
      <c r="Q1436">
        <v>9484.2690000000002</v>
      </c>
    </row>
    <row r="1437" spans="1:17" ht="14.25">
      <c r="A1437" t="s">
        <v>45</v>
      </c>
      <c r="B1437" t="s">
        <v>46</v>
      </c>
      <c r="C1437">
        <v>20</v>
      </c>
      <c r="D1437">
        <v>1.709978</v>
      </c>
      <c r="E1437">
        <v>1.8442149999999999</v>
      </c>
      <c r="F1437">
        <v>72.996300000000005</v>
      </c>
      <c r="G1437">
        <v>5.32078E-2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4.3284070000000003</v>
      </c>
      <c r="N1437">
        <v>24485.8</v>
      </c>
      <c r="O1437">
        <v>5657</v>
      </c>
      <c r="P1437">
        <v>9673.3459999999995</v>
      </c>
      <c r="Q1437">
        <v>10432.719999999999</v>
      </c>
    </row>
    <row r="1438" spans="1:17" ht="14.25">
      <c r="A1438" t="s">
        <v>45</v>
      </c>
      <c r="B1438" t="s">
        <v>46</v>
      </c>
      <c r="C1438">
        <v>21</v>
      </c>
      <c r="D1438">
        <v>1.6793709999999999</v>
      </c>
      <c r="E1438">
        <v>1.6793709999999999</v>
      </c>
      <c r="F1438">
        <v>70.429400000000001</v>
      </c>
      <c r="G1438">
        <v>5.0907599999999997E-2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4.3284070000000003</v>
      </c>
      <c r="N1438">
        <v>24485.8</v>
      </c>
      <c r="O1438">
        <v>5657</v>
      </c>
      <c r="P1438">
        <v>9500.1990000000005</v>
      </c>
      <c r="Q1438">
        <v>9500.1990000000005</v>
      </c>
    </row>
    <row r="1439" spans="1:17" ht="14.25">
      <c r="A1439" t="s">
        <v>45</v>
      </c>
      <c r="B1439" t="s">
        <v>46</v>
      </c>
      <c r="C1439">
        <v>22</v>
      </c>
      <c r="D1439">
        <v>1.5935280000000001</v>
      </c>
      <c r="E1439">
        <v>1.5935280000000001</v>
      </c>
      <c r="F1439">
        <v>69.047399999999996</v>
      </c>
      <c r="G1439">
        <v>5.2768700000000002E-2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4.3284070000000003</v>
      </c>
      <c r="N1439">
        <v>24485.8</v>
      </c>
      <c r="O1439">
        <v>5657</v>
      </c>
      <c r="P1439">
        <v>9014.5849999999991</v>
      </c>
      <c r="Q1439">
        <v>9014.5849999999991</v>
      </c>
    </row>
    <row r="1440" spans="1:17" ht="14.25">
      <c r="A1440" t="s">
        <v>45</v>
      </c>
      <c r="B1440" t="s">
        <v>46</v>
      </c>
      <c r="C1440">
        <v>23</v>
      </c>
      <c r="D1440">
        <v>1.3291390000000001</v>
      </c>
      <c r="E1440">
        <v>1.3291390000000001</v>
      </c>
      <c r="F1440">
        <v>67.112799999999993</v>
      </c>
      <c r="G1440">
        <v>5.1399300000000002E-2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4.3284070000000003</v>
      </c>
      <c r="N1440">
        <v>24485.8</v>
      </c>
      <c r="O1440">
        <v>5657</v>
      </c>
      <c r="P1440">
        <v>7518.9380000000001</v>
      </c>
      <c r="Q1440">
        <v>7518.9380000000001</v>
      </c>
    </row>
    <row r="1441" spans="1:17" ht="14.25">
      <c r="A1441" t="s">
        <v>45</v>
      </c>
      <c r="B1441" t="s">
        <v>46</v>
      </c>
      <c r="C1441">
        <v>24</v>
      </c>
      <c r="D1441">
        <v>1.0516190000000001</v>
      </c>
      <c r="E1441">
        <v>1.0516190000000001</v>
      </c>
      <c r="F1441">
        <v>65.628100000000003</v>
      </c>
      <c r="G1441">
        <v>4.90207E-2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4.3284070000000003</v>
      </c>
      <c r="N1441">
        <v>24485.8</v>
      </c>
      <c r="O1441">
        <v>5657</v>
      </c>
      <c r="P1441">
        <v>5949.0069999999996</v>
      </c>
      <c r="Q1441">
        <v>5949.0069999999996</v>
      </c>
    </row>
    <row r="1442" spans="1:17" ht="14.25">
      <c r="A1442" t="s">
        <v>42</v>
      </c>
      <c r="B1442" s="93">
        <v>40781</v>
      </c>
      <c r="C1442">
        <v>1</v>
      </c>
      <c r="D1442">
        <v>0.8978334</v>
      </c>
      <c r="E1442">
        <v>0.8978334</v>
      </c>
      <c r="F1442">
        <v>67.824399999999997</v>
      </c>
      <c r="G1442">
        <v>3.4228300000000003E-2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4.0549489999999997</v>
      </c>
      <c r="N1442">
        <v>42771.6</v>
      </c>
      <c r="O1442">
        <v>10548</v>
      </c>
      <c r="P1442">
        <v>9470.3469999999998</v>
      </c>
      <c r="Q1442">
        <v>9470.3469999999998</v>
      </c>
    </row>
    <row r="1443" spans="1:17" ht="14.25">
      <c r="A1443" t="s">
        <v>42</v>
      </c>
      <c r="B1443" s="93">
        <v>40781</v>
      </c>
      <c r="C1443">
        <v>2</v>
      </c>
      <c r="D1443">
        <v>0.79250869999999995</v>
      </c>
      <c r="E1443">
        <v>0.79250869999999995</v>
      </c>
      <c r="F1443">
        <v>67.702600000000004</v>
      </c>
      <c r="G1443">
        <v>3.4206899999999998E-2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4.0549489999999997</v>
      </c>
      <c r="N1443">
        <v>42771.6</v>
      </c>
      <c r="O1443">
        <v>10548</v>
      </c>
      <c r="P1443">
        <v>8359.3819999999996</v>
      </c>
      <c r="Q1443">
        <v>8359.3819999999996</v>
      </c>
    </row>
    <row r="1444" spans="1:17" ht="14.25">
      <c r="A1444" t="s">
        <v>42</v>
      </c>
      <c r="B1444" s="93">
        <v>40781</v>
      </c>
      <c r="C1444">
        <v>3</v>
      </c>
      <c r="D1444">
        <v>0.71146259999999995</v>
      </c>
      <c r="E1444">
        <v>0.71146259999999995</v>
      </c>
      <c r="F1444">
        <v>67.580699999999993</v>
      </c>
      <c r="G1444">
        <v>3.4163199999999998E-2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4.0549489999999997</v>
      </c>
      <c r="N1444">
        <v>42771.6</v>
      </c>
      <c r="O1444">
        <v>10548</v>
      </c>
      <c r="P1444">
        <v>7504.5079999999998</v>
      </c>
      <c r="Q1444">
        <v>7504.5079999999998</v>
      </c>
    </row>
    <row r="1445" spans="1:17" ht="14.25">
      <c r="A1445" t="s">
        <v>42</v>
      </c>
      <c r="B1445" s="93">
        <v>40781</v>
      </c>
      <c r="C1445">
        <v>4</v>
      </c>
      <c r="D1445">
        <v>0.66426419999999997</v>
      </c>
      <c r="E1445">
        <v>0.66426419999999997</v>
      </c>
      <c r="F1445">
        <v>66.807400000000001</v>
      </c>
      <c r="G1445">
        <v>3.4146200000000002E-2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4.0549489999999997</v>
      </c>
      <c r="N1445">
        <v>42771.6</v>
      </c>
      <c r="O1445">
        <v>10548</v>
      </c>
      <c r="P1445">
        <v>7006.6589999999997</v>
      </c>
      <c r="Q1445">
        <v>7006.6589999999997</v>
      </c>
    </row>
    <row r="1446" spans="1:17" ht="14.25">
      <c r="A1446" t="s">
        <v>42</v>
      </c>
      <c r="B1446" s="93">
        <v>40781</v>
      </c>
      <c r="C1446">
        <v>5</v>
      </c>
      <c r="D1446">
        <v>0.65161060000000004</v>
      </c>
      <c r="E1446">
        <v>0.65161060000000004</v>
      </c>
      <c r="F1446">
        <v>66.985799999999998</v>
      </c>
      <c r="G1446">
        <v>3.4146200000000002E-2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4.0549489999999997</v>
      </c>
      <c r="N1446">
        <v>42771.6</v>
      </c>
      <c r="O1446">
        <v>10548</v>
      </c>
      <c r="P1446">
        <v>6873.1890000000003</v>
      </c>
      <c r="Q1446">
        <v>6873.1890000000003</v>
      </c>
    </row>
    <row r="1447" spans="1:17" ht="14.25">
      <c r="A1447" t="s">
        <v>42</v>
      </c>
      <c r="B1447" s="93">
        <v>40781</v>
      </c>
      <c r="C1447">
        <v>6</v>
      </c>
      <c r="D1447">
        <v>0.67709989999999998</v>
      </c>
      <c r="E1447">
        <v>0.67709989999999998</v>
      </c>
      <c r="F1447">
        <v>66.490099999999998</v>
      </c>
      <c r="G1447">
        <v>3.4146099999999999E-2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4.0549489999999997</v>
      </c>
      <c r="N1447">
        <v>42771.6</v>
      </c>
      <c r="O1447">
        <v>10548</v>
      </c>
      <c r="P1447">
        <v>7142.05</v>
      </c>
      <c r="Q1447">
        <v>7142.05</v>
      </c>
    </row>
    <row r="1448" spans="1:17" ht="14.25">
      <c r="A1448" t="s">
        <v>42</v>
      </c>
      <c r="B1448" s="93">
        <v>40781</v>
      </c>
      <c r="C1448">
        <v>7</v>
      </c>
      <c r="D1448">
        <v>0.7613105</v>
      </c>
      <c r="E1448">
        <v>0.7613105</v>
      </c>
      <c r="F1448">
        <v>68.317300000000003</v>
      </c>
      <c r="G1448">
        <v>3.4147499999999997E-2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4.0549489999999997</v>
      </c>
      <c r="N1448">
        <v>42771.6</v>
      </c>
      <c r="O1448">
        <v>10548</v>
      </c>
      <c r="P1448">
        <v>8030.3029999999999</v>
      </c>
      <c r="Q1448">
        <v>8030.3029999999999</v>
      </c>
    </row>
    <row r="1449" spans="1:17" ht="14.25">
      <c r="A1449" t="s">
        <v>42</v>
      </c>
      <c r="B1449" s="93">
        <v>40781</v>
      </c>
      <c r="C1449">
        <v>8</v>
      </c>
      <c r="D1449">
        <v>0.84520629999999997</v>
      </c>
      <c r="E1449">
        <v>0.84520629999999997</v>
      </c>
      <c r="F1449">
        <v>72.623199999999997</v>
      </c>
      <c r="G1449">
        <v>3.4156499999999999E-2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4.0549489999999997</v>
      </c>
      <c r="N1449">
        <v>42771.6</v>
      </c>
      <c r="O1449">
        <v>10548</v>
      </c>
      <c r="P1449">
        <v>8915.2360000000008</v>
      </c>
      <c r="Q1449">
        <v>8915.2360000000008</v>
      </c>
    </row>
    <row r="1450" spans="1:17" ht="14.25">
      <c r="A1450" t="s">
        <v>42</v>
      </c>
      <c r="B1450" s="93">
        <v>40781</v>
      </c>
      <c r="C1450">
        <v>9</v>
      </c>
      <c r="D1450">
        <v>0.92808610000000002</v>
      </c>
      <c r="E1450">
        <v>0.92808610000000002</v>
      </c>
      <c r="F1450">
        <v>78.671400000000006</v>
      </c>
      <c r="G1450">
        <v>3.5134899999999997E-2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4.0549489999999997</v>
      </c>
      <c r="N1450">
        <v>42771.6</v>
      </c>
      <c r="O1450">
        <v>10548</v>
      </c>
      <c r="P1450">
        <v>9789.4519999999993</v>
      </c>
      <c r="Q1450">
        <v>9789.4519999999993</v>
      </c>
    </row>
    <row r="1451" spans="1:17" ht="14.25">
      <c r="A1451" t="s">
        <v>42</v>
      </c>
      <c r="B1451" s="93">
        <v>40781</v>
      </c>
      <c r="C1451">
        <v>10</v>
      </c>
      <c r="D1451">
        <v>1.156566</v>
      </c>
      <c r="E1451">
        <v>1.156566</v>
      </c>
      <c r="F1451">
        <v>81.623199999999997</v>
      </c>
      <c r="G1451">
        <v>3.8281700000000002E-2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4.0549489999999997</v>
      </c>
      <c r="N1451">
        <v>42771.6</v>
      </c>
      <c r="O1451">
        <v>10548</v>
      </c>
      <c r="P1451">
        <v>12199.46</v>
      </c>
      <c r="Q1451">
        <v>12199.46</v>
      </c>
    </row>
    <row r="1452" spans="1:17" ht="14.25">
      <c r="A1452" t="s">
        <v>42</v>
      </c>
      <c r="B1452" s="93">
        <v>40781</v>
      </c>
      <c r="C1452">
        <v>11</v>
      </c>
      <c r="D1452">
        <v>1.264205</v>
      </c>
      <c r="E1452">
        <v>1.264205</v>
      </c>
      <c r="F1452">
        <v>82.832899999999995</v>
      </c>
      <c r="G1452">
        <v>3.5898199999999998E-2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4.0549489999999997</v>
      </c>
      <c r="N1452">
        <v>42771.6</v>
      </c>
      <c r="O1452">
        <v>10548</v>
      </c>
      <c r="P1452">
        <v>13334.83</v>
      </c>
      <c r="Q1452">
        <v>13334.83</v>
      </c>
    </row>
    <row r="1453" spans="1:17" ht="14.25">
      <c r="A1453" t="s">
        <v>42</v>
      </c>
      <c r="B1453" s="93">
        <v>40781</v>
      </c>
      <c r="C1453">
        <v>12</v>
      </c>
      <c r="D1453">
        <v>1.4537199999999999</v>
      </c>
      <c r="E1453">
        <v>1.4537199999999999</v>
      </c>
      <c r="F1453">
        <v>84.524100000000004</v>
      </c>
      <c r="G1453">
        <v>3.5398300000000001E-2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4.0549489999999997</v>
      </c>
      <c r="N1453">
        <v>42771.6</v>
      </c>
      <c r="O1453">
        <v>10548</v>
      </c>
      <c r="P1453">
        <v>15333.84</v>
      </c>
      <c r="Q1453">
        <v>15333.84</v>
      </c>
    </row>
    <row r="1454" spans="1:17" ht="14.25">
      <c r="A1454" t="s">
        <v>42</v>
      </c>
      <c r="B1454" s="93">
        <v>40781</v>
      </c>
      <c r="C1454">
        <v>13</v>
      </c>
      <c r="D1454">
        <v>1.674536</v>
      </c>
      <c r="E1454">
        <v>1.674536</v>
      </c>
      <c r="F1454">
        <v>88.016999999999996</v>
      </c>
      <c r="G1454">
        <v>3.5118200000000002E-2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4.0549489999999997</v>
      </c>
      <c r="N1454">
        <v>42771.6</v>
      </c>
      <c r="O1454">
        <v>10548</v>
      </c>
      <c r="P1454">
        <v>17663</v>
      </c>
      <c r="Q1454">
        <v>17663</v>
      </c>
    </row>
    <row r="1455" spans="1:17" ht="14.25">
      <c r="A1455" t="s">
        <v>42</v>
      </c>
      <c r="B1455" s="93">
        <v>40781</v>
      </c>
      <c r="C1455">
        <v>14</v>
      </c>
      <c r="D1455">
        <v>1.9263749999999999</v>
      </c>
      <c r="E1455">
        <v>1.9263749999999999</v>
      </c>
      <c r="F1455">
        <v>87.3994</v>
      </c>
      <c r="G1455">
        <v>3.5184699999999999E-2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4.0549489999999997</v>
      </c>
      <c r="N1455">
        <v>42771.6</v>
      </c>
      <c r="O1455">
        <v>10548</v>
      </c>
      <c r="P1455">
        <v>20319.400000000001</v>
      </c>
      <c r="Q1455">
        <v>20319.400000000001</v>
      </c>
    </row>
    <row r="1456" spans="1:17" ht="14.25">
      <c r="A1456" t="s">
        <v>42</v>
      </c>
      <c r="B1456" s="93">
        <v>40781</v>
      </c>
      <c r="C1456">
        <v>15</v>
      </c>
      <c r="D1456">
        <v>2.1094590000000002</v>
      </c>
      <c r="E1456">
        <v>1.7956449999999999</v>
      </c>
      <c r="F1456">
        <v>88.359800000000007</v>
      </c>
      <c r="G1456">
        <v>3.8736800000000002E-2</v>
      </c>
      <c r="H1456">
        <v>0.26417040000000003</v>
      </c>
      <c r="I1456">
        <v>0.29350009999999999</v>
      </c>
      <c r="J1456">
        <v>0.31381369999999997</v>
      </c>
      <c r="K1456">
        <v>0.33412730000000002</v>
      </c>
      <c r="L1456">
        <v>0.36345690000000003</v>
      </c>
      <c r="M1456">
        <v>4.0549489999999997</v>
      </c>
      <c r="N1456">
        <v>42771.6</v>
      </c>
      <c r="O1456">
        <v>10548</v>
      </c>
      <c r="P1456">
        <v>22250.58</v>
      </c>
      <c r="Q1456">
        <v>18940.47</v>
      </c>
    </row>
    <row r="1457" spans="1:17" ht="14.25">
      <c r="A1457" t="s">
        <v>42</v>
      </c>
      <c r="B1457" s="93">
        <v>40781</v>
      </c>
      <c r="C1457">
        <v>16</v>
      </c>
      <c r="D1457">
        <v>2.2612079999999999</v>
      </c>
      <c r="E1457">
        <v>1.8367370000000001</v>
      </c>
      <c r="F1457">
        <v>85.322900000000004</v>
      </c>
      <c r="G1457">
        <v>3.8813399999999998E-2</v>
      </c>
      <c r="H1457">
        <v>0.3747296</v>
      </c>
      <c r="I1457">
        <v>0.40411730000000001</v>
      </c>
      <c r="J1457">
        <v>0.42447099999999999</v>
      </c>
      <c r="K1457">
        <v>0.44482480000000002</v>
      </c>
      <c r="L1457">
        <v>0.47421239999999998</v>
      </c>
      <c r="M1457">
        <v>4.0549489999999997</v>
      </c>
      <c r="N1457">
        <v>42771.6</v>
      </c>
      <c r="O1457">
        <v>10548</v>
      </c>
      <c r="P1457">
        <v>23851.22</v>
      </c>
      <c r="Q1457">
        <v>19373.900000000001</v>
      </c>
    </row>
    <row r="1458" spans="1:17" ht="14.25">
      <c r="A1458" t="s">
        <v>42</v>
      </c>
      <c r="B1458" s="93">
        <v>40781</v>
      </c>
      <c r="C1458">
        <v>17</v>
      </c>
      <c r="D1458">
        <v>2.3415469999999998</v>
      </c>
      <c r="E1458">
        <v>1.9375960000000001</v>
      </c>
      <c r="F1458">
        <v>84.272000000000006</v>
      </c>
      <c r="G1458">
        <v>3.8842500000000002E-2</v>
      </c>
      <c r="H1458">
        <v>0.35417189999999998</v>
      </c>
      <c r="I1458">
        <v>0.38358150000000002</v>
      </c>
      <c r="J1458">
        <v>0.40395059999999999</v>
      </c>
      <c r="K1458">
        <v>0.42431960000000002</v>
      </c>
      <c r="L1458">
        <v>0.4537292</v>
      </c>
      <c r="M1458">
        <v>4.0549489999999997</v>
      </c>
      <c r="N1458">
        <v>42771.6</v>
      </c>
      <c r="O1458">
        <v>10548</v>
      </c>
      <c r="P1458">
        <v>24698.63</v>
      </c>
      <c r="Q1458">
        <v>20437.77</v>
      </c>
    </row>
    <row r="1459" spans="1:17" ht="14.25">
      <c r="A1459" t="s">
        <v>42</v>
      </c>
      <c r="B1459" s="93">
        <v>40781</v>
      </c>
      <c r="C1459">
        <v>18</v>
      </c>
      <c r="D1459">
        <v>2.361478</v>
      </c>
      <c r="E1459">
        <v>1.97967</v>
      </c>
      <c r="F1459">
        <v>82.062299999999993</v>
      </c>
      <c r="G1459">
        <v>3.9002299999999997E-2</v>
      </c>
      <c r="H1459">
        <v>0.33182430000000002</v>
      </c>
      <c r="I1459">
        <v>0.36135489999999998</v>
      </c>
      <c r="J1459">
        <v>0.38180770000000003</v>
      </c>
      <c r="K1459">
        <v>0.40226050000000002</v>
      </c>
      <c r="L1459">
        <v>0.43179109999999998</v>
      </c>
      <c r="M1459">
        <v>4.0549489999999997</v>
      </c>
      <c r="N1459">
        <v>42771.6</v>
      </c>
      <c r="O1459">
        <v>10548</v>
      </c>
      <c r="P1459">
        <v>24908.87</v>
      </c>
      <c r="Q1459">
        <v>20881.560000000001</v>
      </c>
    </row>
    <row r="1460" spans="1:17" ht="14.25">
      <c r="A1460" t="s">
        <v>42</v>
      </c>
      <c r="B1460" s="93">
        <v>40781</v>
      </c>
      <c r="C1460">
        <v>19</v>
      </c>
      <c r="D1460">
        <v>2.258569</v>
      </c>
      <c r="E1460">
        <v>2.4817710000000002</v>
      </c>
      <c r="F1460">
        <v>81.141599999999997</v>
      </c>
      <c r="G1460">
        <v>3.9318400000000003E-2</v>
      </c>
      <c r="H1460">
        <v>0</v>
      </c>
      <c r="I1460">
        <v>0</v>
      </c>
      <c r="J1460">
        <v>0</v>
      </c>
      <c r="K1460">
        <v>0</v>
      </c>
      <c r="L1460">
        <v>0</v>
      </c>
      <c r="M1460">
        <v>4.0549489999999997</v>
      </c>
      <c r="N1460">
        <v>42771.6</v>
      </c>
      <c r="O1460">
        <v>10548</v>
      </c>
      <c r="P1460">
        <v>23823.39</v>
      </c>
      <c r="Q1460">
        <v>26177.71</v>
      </c>
    </row>
    <row r="1461" spans="1:17" ht="14.25">
      <c r="A1461" t="s">
        <v>42</v>
      </c>
      <c r="B1461" s="93">
        <v>40781</v>
      </c>
      <c r="C1461">
        <v>20</v>
      </c>
      <c r="D1461">
        <v>2.0351910000000002</v>
      </c>
      <c r="E1461">
        <v>2.3762279999999998</v>
      </c>
      <c r="F1461">
        <v>74.677099999999996</v>
      </c>
      <c r="G1461">
        <v>3.9876099999999998E-2</v>
      </c>
      <c r="H1461">
        <v>0</v>
      </c>
      <c r="I1461">
        <v>0</v>
      </c>
      <c r="J1461">
        <v>0</v>
      </c>
      <c r="K1461">
        <v>0</v>
      </c>
      <c r="L1461">
        <v>0</v>
      </c>
      <c r="M1461">
        <v>4.0549489999999997</v>
      </c>
      <c r="N1461">
        <v>42771.6</v>
      </c>
      <c r="O1461">
        <v>10548</v>
      </c>
      <c r="P1461">
        <v>21467.200000000001</v>
      </c>
      <c r="Q1461">
        <v>25064.45</v>
      </c>
    </row>
    <row r="1462" spans="1:17" ht="14.25">
      <c r="A1462" t="s">
        <v>42</v>
      </c>
      <c r="B1462" s="93">
        <v>40781</v>
      </c>
      <c r="C1462">
        <v>21</v>
      </c>
      <c r="D1462">
        <v>1.9623170000000001</v>
      </c>
      <c r="E1462">
        <v>1.9623170000000001</v>
      </c>
      <c r="F1462">
        <v>74.3626</v>
      </c>
      <c r="G1462">
        <v>3.6157000000000002E-2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4.0549489999999997</v>
      </c>
      <c r="N1462">
        <v>42771.6</v>
      </c>
      <c r="O1462">
        <v>10548</v>
      </c>
      <c r="P1462">
        <v>20698.53</v>
      </c>
      <c r="Q1462">
        <v>20698.53</v>
      </c>
    </row>
    <row r="1463" spans="1:17" ht="14.25">
      <c r="A1463" t="s">
        <v>42</v>
      </c>
      <c r="B1463" s="93">
        <v>40781</v>
      </c>
      <c r="C1463">
        <v>22</v>
      </c>
      <c r="D1463">
        <v>1.773074</v>
      </c>
      <c r="E1463">
        <v>1.773074</v>
      </c>
      <c r="F1463">
        <v>71.495800000000003</v>
      </c>
      <c r="G1463">
        <v>3.7901999999999998E-2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4.0549489999999997</v>
      </c>
      <c r="N1463">
        <v>42771.6</v>
      </c>
      <c r="O1463">
        <v>10548</v>
      </c>
      <c r="P1463">
        <v>18702.38</v>
      </c>
      <c r="Q1463">
        <v>18702.38</v>
      </c>
    </row>
    <row r="1464" spans="1:17" ht="14.25">
      <c r="A1464" t="s">
        <v>42</v>
      </c>
      <c r="B1464" s="93">
        <v>40781</v>
      </c>
      <c r="C1464">
        <v>23</v>
      </c>
      <c r="D1464">
        <v>1.4582459999999999</v>
      </c>
      <c r="E1464">
        <v>1.4582459999999999</v>
      </c>
      <c r="F1464">
        <v>70.025499999999994</v>
      </c>
      <c r="G1464">
        <v>3.69523E-2</v>
      </c>
      <c r="H1464">
        <v>0</v>
      </c>
      <c r="I1464">
        <v>0</v>
      </c>
      <c r="J1464">
        <v>0</v>
      </c>
      <c r="K1464">
        <v>0</v>
      </c>
      <c r="L1464">
        <v>0</v>
      </c>
      <c r="M1464">
        <v>4.0549489999999997</v>
      </c>
      <c r="N1464">
        <v>42771.6</v>
      </c>
      <c r="O1464">
        <v>10548</v>
      </c>
      <c r="P1464">
        <v>15381.58</v>
      </c>
      <c r="Q1464">
        <v>15381.58</v>
      </c>
    </row>
    <row r="1465" spans="1:17" ht="14.25">
      <c r="A1465" t="s">
        <v>42</v>
      </c>
      <c r="B1465" s="93">
        <v>40781</v>
      </c>
      <c r="C1465">
        <v>24</v>
      </c>
      <c r="D1465">
        <v>1.176946</v>
      </c>
      <c r="E1465">
        <v>1.176946</v>
      </c>
      <c r="F1465">
        <v>69.980199999999996</v>
      </c>
      <c r="G1465">
        <v>3.6675199999999998E-2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4.0549489999999997</v>
      </c>
      <c r="N1465">
        <v>42771.6</v>
      </c>
      <c r="O1465">
        <v>10548</v>
      </c>
      <c r="P1465">
        <v>12414.43</v>
      </c>
      <c r="Q1465">
        <v>12414.43</v>
      </c>
    </row>
    <row r="1466" spans="1:17" ht="14.25">
      <c r="A1466" t="s">
        <v>42</v>
      </c>
      <c r="B1466" s="93">
        <v>40793</v>
      </c>
      <c r="C1466">
        <v>1</v>
      </c>
      <c r="D1466">
        <v>1.0764629999999999</v>
      </c>
      <c r="E1466">
        <v>1.0764629999999999</v>
      </c>
      <c r="F1466">
        <v>72.365300000000005</v>
      </c>
      <c r="G1466">
        <v>3.5892899999999998E-2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4.0549489999999997</v>
      </c>
      <c r="N1466">
        <v>42771.6</v>
      </c>
      <c r="O1466">
        <v>10548</v>
      </c>
      <c r="P1466">
        <v>11354.53</v>
      </c>
      <c r="Q1466">
        <v>11354.53</v>
      </c>
    </row>
    <row r="1467" spans="1:17" ht="14.25">
      <c r="A1467" t="s">
        <v>42</v>
      </c>
      <c r="B1467" s="93">
        <v>40793</v>
      </c>
      <c r="C1467">
        <v>2</v>
      </c>
      <c r="D1467">
        <v>0.92690519999999998</v>
      </c>
      <c r="E1467">
        <v>0.92690519999999998</v>
      </c>
      <c r="F1467">
        <v>71.210700000000003</v>
      </c>
      <c r="G1467">
        <v>3.6714700000000003E-2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4.0549489999999997</v>
      </c>
      <c r="N1467">
        <v>42771.6</v>
      </c>
      <c r="O1467">
        <v>10548</v>
      </c>
      <c r="P1467">
        <v>9776.9950000000008</v>
      </c>
      <c r="Q1467">
        <v>9776.9950000000008</v>
      </c>
    </row>
    <row r="1468" spans="1:17" ht="14.25">
      <c r="A1468" t="s">
        <v>42</v>
      </c>
      <c r="B1468" s="93">
        <v>40793</v>
      </c>
      <c r="C1468">
        <v>3</v>
      </c>
      <c r="D1468">
        <v>0.81658149999999996</v>
      </c>
      <c r="E1468">
        <v>0.81658149999999996</v>
      </c>
      <c r="F1468">
        <v>70.562700000000007</v>
      </c>
      <c r="G1468">
        <v>3.6976200000000001E-2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4.0549489999999997</v>
      </c>
      <c r="N1468">
        <v>42771.6</v>
      </c>
      <c r="O1468">
        <v>10548</v>
      </c>
      <c r="P1468">
        <v>8613.3019999999997</v>
      </c>
      <c r="Q1468">
        <v>8613.3019999999997</v>
      </c>
    </row>
    <row r="1469" spans="1:17" ht="14.25">
      <c r="A1469" t="s">
        <v>42</v>
      </c>
      <c r="B1469" s="93">
        <v>40793</v>
      </c>
      <c r="C1469">
        <v>4</v>
      </c>
      <c r="D1469">
        <v>0.74169499999999999</v>
      </c>
      <c r="E1469">
        <v>0.74169499999999999</v>
      </c>
      <c r="F1469">
        <v>70.453299999999999</v>
      </c>
      <c r="G1469">
        <v>3.4981199999999997E-2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4.0549489999999997</v>
      </c>
      <c r="N1469">
        <v>42771.6</v>
      </c>
      <c r="O1469">
        <v>10548</v>
      </c>
      <c r="P1469">
        <v>7823.3990000000003</v>
      </c>
      <c r="Q1469">
        <v>7823.3990000000003</v>
      </c>
    </row>
    <row r="1470" spans="1:17" ht="14.25">
      <c r="A1470" t="s">
        <v>42</v>
      </c>
      <c r="B1470" s="93">
        <v>40793</v>
      </c>
      <c r="C1470">
        <v>5</v>
      </c>
      <c r="D1470">
        <v>0.71509449999999997</v>
      </c>
      <c r="E1470">
        <v>0.71509449999999997</v>
      </c>
      <c r="F1470">
        <v>69.5227</v>
      </c>
      <c r="G1470">
        <v>3.4997599999999997E-2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4.0549489999999997</v>
      </c>
      <c r="N1470">
        <v>42771.6</v>
      </c>
      <c r="O1470">
        <v>10548</v>
      </c>
      <c r="P1470">
        <v>7542.817</v>
      </c>
      <c r="Q1470">
        <v>7542.817</v>
      </c>
    </row>
    <row r="1471" spans="1:17" ht="14.25">
      <c r="A1471" t="s">
        <v>42</v>
      </c>
      <c r="B1471" s="93">
        <v>40793</v>
      </c>
      <c r="C1471">
        <v>6</v>
      </c>
      <c r="D1471">
        <v>0.73698540000000001</v>
      </c>
      <c r="E1471">
        <v>0.73698540000000001</v>
      </c>
      <c r="F1471">
        <v>68.930700000000002</v>
      </c>
      <c r="G1471">
        <v>3.5006799999999998E-2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4.0549489999999997</v>
      </c>
      <c r="N1471">
        <v>42771.6</v>
      </c>
      <c r="O1471">
        <v>10548</v>
      </c>
      <c r="P1471">
        <v>7773.7219999999998</v>
      </c>
      <c r="Q1471">
        <v>7773.7219999999998</v>
      </c>
    </row>
    <row r="1472" spans="1:17" ht="14.25">
      <c r="A1472" t="s">
        <v>42</v>
      </c>
      <c r="B1472" s="93">
        <v>40793</v>
      </c>
      <c r="C1472">
        <v>7</v>
      </c>
      <c r="D1472">
        <v>0.82888360000000005</v>
      </c>
      <c r="E1472">
        <v>0.82888360000000005</v>
      </c>
      <c r="F1472">
        <v>70.847999999999999</v>
      </c>
      <c r="G1472">
        <v>3.5011800000000003E-2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4.0549489999999997</v>
      </c>
      <c r="N1472">
        <v>42771.6</v>
      </c>
      <c r="O1472">
        <v>10548</v>
      </c>
      <c r="P1472">
        <v>8743.0640000000003</v>
      </c>
      <c r="Q1472">
        <v>8743.0640000000003</v>
      </c>
    </row>
    <row r="1473" spans="1:17" ht="14.25">
      <c r="A1473" t="s">
        <v>42</v>
      </c>
      <c r="B1473" s="93">
        <v>40793</v>
      </c>
      <c r="C1473">
        <v>8</v>
      </c>
      <c r="D1473">
        <v>0.89364109999999997</v>
      </c>
      <c r="E1473">
        <v>0.89364109999999997</v>
      </c>
      <c r="F1473">
        <v>77.543999999999997</v>
      </c>
      <c r="G1473">
        <v>3.5024E-2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4.0549489999999997</v>
      </c>
      <c r="N1473">
        <v>42771.6</v>
      </c>
      <c r="O1473">
        <v>10548</v>
      </c>
      <c r="P1473">
        <v>9426.1270000000004</v>
      </c>
      <c r="Q1473">
        <v>9426.1270000000004</v>
      </c>
    </row>
    <row r="1474" spans="1:17" ht="14.25">
      <c r="A1474" t="s">
        <v>42</v>
      </c>
      <c r="B1474" s="93">
        <v>40793</v>
      </c>
      <c r="C1474">
        <v>9</v>
      </c>
      <c r="D1474">
        <v>1.032122</v>
      </c>
      <c r="E1474">
        <v>1.032122</v>
      </c>
      <c r="F1474">
        <v>83.72</v>
      </c>
      <c r="G1474">
        <v>3.9889599999999997E-2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4.0549489999999997</v>
      </c>
      <c r="N1474">
        <v>42771.6</v>
      </c>
      <c r="O1474">
        <v>10548</v>
      </c>
      <c r="P1474">
        <v>10886.82</v>
      </c>
      <c r="Q1474">
        <v>10886.82</v>
      </c>
    </row>
    <row r="1475" spans="1:17" ht="14.25">
      <c r="A1475" t="s">
        <v>42</v>
      </c>
      <c r="B1475" s="93">
        <v>40793</v>
      </c>
      <c r="C1475">
        <v>10</v>
      </c>
      <c r="D1475">
        <v>1.25227</v>
      </c>
      <c r="E1475">
        <v>1.25227</v>
      </c>
      <c r="F1475">
        <v>89.621300000000005</v>
      </c>
      <c r="G1475">
        <v>3.8852499999999998E-2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4.0549489999999997</v>
      </c>
      <c r="N1475">
        <v>42771.6</v>
      </c>
      <c r="O1475">
        <v>10548</v>
      </c>
      <c r="P1475">
        <v>13208.95</v>
      </c>
      <c r="Q1475">
        <v>13208.95</v>
      </c>
    </row>
    <row r="1476" spans="1:17" ht="14.25">
      <c r="A1476" t="s">
        <v>42</v>
      </c>
      <c r="B1476" s="93">
        <v>40793</v>
      </c>
      <c r="C1476">
        <v>11</v>
      </c>
      <c r="D1476">
        <v>1.4416850000000001</v>
      </c>
      <c r="E1476">
        <v>1.4416850000000001</v>
      </c>
      <c r="F1476">
        <v>92.765299999999996</v>
      </c>
      <c r="G1476">
        <v>3.80478E-2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4.0549489999999997</v>
      </c>
      <c r="N1476">
        <v>42771.6</v>
      </c>
      <c r="O1476">
        <v>10548</v>
      </c>
      <c r="P1476">
        <v>15206.9</v>
      </c>
      <c r="Q1476">
        <v>15206.9</v>
      </c>
    </row>
    <row r="1477" spans="1:17" ht="14.25">
      <c r="A1477" t="s">
        <v>42</v>
      </c>
      <c r="B1477" s="93">
        <v>40793</v>
      </c>
      <c r="C1477">
        <v>12</v>
      </c>
      <c r="D1477">
        <v>1.6965300000000001</v>
      </c>
      <c r="E1477">
        <v>1.6965300000000001</v>
      </c>
      <c r="F1477">
        <v>95.429299999999998</v>
      </c>
      <c r="G1477">
        <v>3.7234299999999998E-2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4.0549489999999997</v>
      </c>
      <c r="N1477">
        <v>42771.6</v>
      </c>
      <c r="O1477">
        <v>10548</v>
      </c>
      <c r="P1477">
        <v>17895</v>
      </c>
      <c r="Q1477">
        <v>17895</v>
      </c>
    </row>
    <row r="1478" spans="1:17" ht="14.25">
      <c r="A1478" t="s">
        <v>42</v>
      </c>
      <c r="B1478" s="93">
        <v>40793</v>
      </c>
      <c r="C1478">
        <v>13</v>
      </c>
      <c r="D1478">
        <v>2.055558</v>
      </c>
      <c r="E1478">
        <v>2.055558</v>
      </c>
      <c r="F1478">
        <v>94.026700000000005</v>
      </c>
      <c r="G1478">
        <v>3.71528E-2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4.0549489999999997</v>
      </c>
      <c r="N1478">
        <v>42771.6</v>
      </c>
      <c r="O1478">
        <v>10548</v>
      </c>
      <c r="P1478">
        <v>21682.03</v>
      </c>
      <c r="Q1478">
        <v>21682.03</v>
      </c>
    </row>
    <row r="1479" spans="1:17" ht="14.25">
      <c r="A1479" t="s">
        <v>42</v>
      </c>
      <c r="B1479" s="93">
        <v>40793</v>
      </c>
      <c r="C1479">
        <v>14</v>
      </c>
      <c r="D1479">
        <v>2.4109940000000001</v>
      </c>
      <c r="E1479">
        <v>2.4109940000000001</v>
      </c>
      <c r="F1479">
        <v>93.6053</v>
      </c>
      <c r="G1479">
        <v>3.9039999999999998E-2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4.0549489999999997</v>
      </c>
      <c r="N1479">
        <v>42771.6</v>
      </c>
      <c r="O1479">
        <v>10548</v>
      </c>
      <c r="P1479">
        <v>25431.17</v>
      </c>
      <c r="Q1479">
        <v>25431.17</v>
      </c>
    </row>
    <row r="1480" spans="1:17" ht="14.25">
      <c r="A1480" t="s">
        <v>42</v>
      </c>
      <c r="B1480" s="93">
        <v>40793</v>
      </c>
      <c r="C1480">
        <v>15</v>
      </c>
      <c r="D1480">
        <v>2.7180089999999999</v>
      </c>
      <c r="E1480">
        <v>2.0586959999999999</v>
      </c>
      <c r="F1480">
        <v>91.4773</v>
      </c>
      <c r="G1480">
        <v>4.3979600000000001E-2</v>
      </c>
      <c r="H1480">
        <v>0.60295160000000003</v>
      </c>
      <c r="I1480">
        <v>0.63625080000000001</v>
      </c>
      <c r="J1480">
        <v>0.6593137</v>
      </c>
      <c r="K1480">
        <v>0.6823766</v>
      </c>
      <c r="L1480">
        <v>0.71567579999999997</v>
      </c>
      <c r="M1480">
        <v>4.0549489999999997</v>
      </c>
      <c r="N1480">
        <v>42771.6</v>
      </c>
      <c r="O1480">
        <v>10548</v>
      </c>
      <c r="P1480">
        <v>28669.56</v>
      </c>
      <c r="Q1480">
        <v>21715.119999999999</v>
      </c>
    </row>
    <row r="1481" spans="1:17" ht="14.25">
      <c r="A1481" t="s">
        <v>42</v>
      </c>
      <c r="B1481" s="93">
        <v>40793</v>
      </c>
      <c r="C1481">
        <v>16</v>
      </c>
      <c r="D1481">
        <v>2.8723559999999999</v>
      </c>
      <c r="E1481">
        <v>2.0533700000000001</v>
      </c>
      <c r="F1481">
        <v>91.256</v>
      </c>
      <c r="G1481">
        <v>4.3903600000000001E-2</v>
      </c>
      <c r="H1481">
        <v>0.76272209999999996</v>
      </c>
      <c r="I1481">
        <v>0.7959638</v>
      </c>
      <c r="J1481">
        <v>0.81898689999999996</v>
      </c>
      <c r="K1481">
        <v>0.84201000000000004</v>
      </c>
      <c r="L1481">
        <v>0.87525169999999997</v>
      </c>
      <c r="M1481">
        <v>4.0549489999999997</v>
      </c>
      <c r="N1481">
        <v>42771.6</v>
      </c>
      <c r="O1481">
        <v>10548</v>
      </c>
      <c r="P1481">
        <v>30297.62</v>
      </c>
      <c r="Q1481">
        <v>21658.94</v>
      </c>
    </row>
    <row r="1482" spans="1:17" ht="14.25">
      <c r="A1482" t="s">
        <v>42</v>
      </c>
      <c r="B1482" s="93">
        <v>40793</v>
      </c>
      <c r="C1482">
        <v>17</v>
      </c>
      <c r="D1482">
        <v>2.8983669999999999</v>
      </c>
      <c r="E1482">
        <v>2.146706</v>
      </c>
      <c r="F1482">
        <v>91.202699999999993</v>
      </c>
      <c r="G1482">
        <v>4.3920000000000001E-2</v>
      </c>
      <c r="H1482">
        <v>0.69537539999999998</v>
      </c>
      <c r="I1482">
        <v>0.72862939999999998</v>
      </c>
      <c r="J1482">
        <v>0.75166109999999997</v>
      </c>
      <c r="K1482">
        <v>0.77469270000000001</v>
      </c>
      <c r="L1482">
        <v>0.80794670000000002</v>
      </c>
      <c r="M1482">
        <v>4.0549489999999997</v>
      </c>
      <c r="N1482">
        <v>42771.6</v>
      </c>
      <c r="O1482">
        <v>10548</v>
      </c>
      <c r="P1482">
        <v>30571.97</v>
      </c>
      <c r="Q1482">
        <v>22643.45</v>
      </c>
    </row>
    <row r="1483" spans="1:17" ht="14.25">
      <c r="A1483" t="s">
        <v>42</v>
      </c>
      <c r="B1483" s="93">
        <v>40793</v>
      </c>
      <c r="C1483">
        <v>18</v>
      </c>
      <c r="D1483">
        <v>2.9752890000000001</v>
      </c>
      <c r="E1483">
        <v>2.2241110000000002</v>
      </c>
      <c r="F1483">
        <v>88.293300000000002</v>
      </c>
      <c r="G1483">
        <v>4.3919199999999999E-2</v>
      </c>
      <c r="H1483">
        <v>0.69489400000000001</v>
      </c>
      <c r="I1483">
        <v>0.72814749999999995</v>
      </c>
      <c r="J1483">
        <v>0.75117869999999998</v>
      </c>
      <c r="K1483">
        <v>0.77420999999999995</v>
      </c>
      <c r="L1483">
        <v>0.8074635</v>
      </c>
      <c r="M1483">
        <v>4.0549489999999997</v>
      </c>
      <c r="N1483">
        <v>42771.6</v>
      </c>
      <c r="O1483">
        <v>10548</v>
      </c>
      <c r="P1483">
        <v>31383.35</v>
      </c>
      <c r="Q1483">
        <v>23459.919999999998</v>
      </c>
    </row>
    <row r="1484" spans="1:17" ht="14.25">
      <c r="A1484" t="s">
        <v>42</v>
      </c>
      <c r="B1484" s="93">
        <v>40793</v>
      </c>
      <c r="C1484">
        <v>19</v>
      </c>
      <c r="D1484">
        <v>2.8085550000000001</v>
      </c>
      <c r="E1484">
        <v>3.1378200000000001</v>
      </c>
      <c r="F1484">
        <v>83.616</v>
      </c>
      <c r="G1484">
        <v>4.3924199999999997E-2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4.0549489999999997</v>
      </c>
      <c r="N1484">
        <v>42771.6</v>
      </c>
      <c r="O1484">
        <v>10548</v>
      </c>
      <c r="P1484">
        <v>29624.63</v>
      </c>
      <c r="Q1484">
        <v>33097.72</v>
      </c>
    </row>
    <row r="1485" spans="1:17" ht="14.25">
      <c r="A1485" t="s">
        <v>42</v>
      </c>
      <c r="B1485" s="93">
        <v>40793</v>
      </c>
      <c r="C1485">
        <v>20</v>
      </c>
      <c r="D1485">
        <v>2.5594730000000001</v>
      </c>
      <c r="E1485">
        <v>3.1047859999999998</v>
      </c>
      <c r="F1485">
        <v>81.2453</v>
      </c>
      <c r="G1485">
        <v>4.38886E-2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4.0549489999999997</v>
      </c>
      <c r="N1485">
        <v>42771.6</v>
      </c>
      <c r="O1485">
        <v>10548</v>
      </c>
      <c r="P1485">
        <v>26997.32</v>
      </c>
      <c r="Q1485">
        <v>32749.29</v>
      </c>
    </row>
    <row r="1486" spans="1:17" ht="14.25">
      <c r="A1486" t="s">
        <v>42</v>
      </c>
      <c r="B1486" s="93">
        <v>40793</v>
      </c>
      <c r="C1486">
        <v>21</v>
      </c>
      <c r="D1486">
        <v>2.5548160000000002</v>
      </c>
      <c r="E1486">
        <v>2.5548160000000002</v>
      </c>
      <c r="F1486">
        <v>79.242699999999999</v>
      </c>
      <c r="G1486">
        <v>3.8943499999999999E-2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4.0549489999999997</v>
      </c>
      <c r="N1486">
        <v>42771.6</v>
      </c>
      <c r="O1486">
        <v>10548</v>
      </c>
      <c r="P1486">
        <v>26948.2</v>
      </c>
      <c r="Q1486">
        <v>26948.2</v>
      </c>
    </row>
    <row r="1487" spans="1:17" ht="14.25">
      <c r="A1487" t="s">
        <v>42</v>
      </c>
      <c r="B1487" s="93">
        <v>40793</v>
      </c>
      <c r="C1487">
        <v>22</v>
      </c>
      <c r="D1487">
        <v>2.3071009999999998</v>
      </c>
      <c r="E1487">
        <v>2.3071009999999998</v>
      </c>
      <c r="F1487">
        <v>77.706699999999998</v>
      </c>
      <c r="G1487">
        <v>3.98856E-2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4.0549489999999997</v>
      </c>
      <c r="N1487">
        <v>42771.6</v>
      </c>
      <c r="O1487">
        <v>10548</v>
      </c>
      <c r="P1487">
        <v>24335.31</v>
      </c>
      <c r="Q1487">
        <v>24335.31</v>
      </c>
    </row>
    <row r="1488" spans="1:17" ht="14.25">
      <c r="A1488" t="s">
        <v>42</v>
      </c>
      <c r="B1488" s="93">
        <v>40793</v>
      </c>
      <c r="C1488">
        <v>23</v>
      </c>
      <c r="D1488">
        <v>1.89347</v>
      </c>
      <c r="E1488">
        <v>1.89347</v>
      </c>
      <c r="F1488">
        <v>74.144000000000005</v>
      </c>
      <c r="G1488">
        <v>4.0859300000000001E-2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4.0549489999999997</v>
      </c>
      <c r="N1488">
        <v>42771.6</v>
      </c>
      <c r="O1488">
        <v>10548</v>
      </c>
      <c r="P1488">
        <v>19972.32</v>
      </c>
      <c r="Q1488">
        <v>19972.32</v>
      </c>
    </row>
    <row r="1489" spans="1:17" ht="14.25">
      <c r="A1489" t="s">
        <v>42</v>
      </c>
      <c r="B1489" s="93">
        <v>40793</v>
      </c>
      <c r="C1489">
        <v>24</v>
      </c>
      <c r="D1489">
        <v>1.4230499999999999</v>
      </c>
      <c r="E1489">
        <v>1.4230499999999999</v>
      </c>
      <c r="F1489">
        <v>70.378699999999995</v>
      </c>
      <c r="G1489">
        <v>4.2189499999999998E-2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4.0549489999999997</v>
      </c>
      <c r="N1489">
        <v>42771.6</v>
      </c>
      <c r="O1489">
        <v>10548</v>
      </c>
      <c r="P1489">
        <v>15010.33</v>
      </c>
      <c r="Q1489">
        <v>15010.33</v>
      </c>
    </row>
    <row r="1490" spans="1:17" ht="14.25">
      <c r="A1490" t="s">
        <v>42</v>
      </c>
      <c r="B1490" s="93">
        <v>40794</v>
      </c>
      <c r="C1490">
        <v>1</v>
      </c>
      <c r="D1490">
        <v>1.2014689999999999</v>
      </c>
      <c r="E1490">
        <v>1.2014689999999999</v>
      </c>
      <c r="F1490">
        <v>68.484300000000005</v>
      </c>
      <c r="G1490">
        <v>4.0928199999999998E-2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4.0549489999999997</v>
      </c>
      <c r="N1490">
        <v>42771.6</v>
      </c>
      <c r="O1490">
        <v>10548</v>
      </c>
      <c r="P1490">
        <v>12673.1</v>
      </c>
      <c r="Q1490">
        <v>12673.1</v>
      </c>
    </row>
    <row r="1491" spans="1:17" ht="14.25">
      <c r="A1491" t="s">
        <v>42</v>
      </c>
      <c r="B1491" s="93">
        <v>40794</v>
      </c>
      <c r="C1491">
        <v>2</v>
      </c>
      <c r="D1491">
        <v>1.0101610000000001</v>
      </c>
      <c r="E1491">
        <v>1.0101610000000001</v>
      </c>
      <c r="F1491">
        <v>69.025599999999997</v>
      </c>
      <c r="G1491">
        <v>4.05861E-2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4.0549489999999997</v>
      </c>
      <c r="N1491">
        <v>42771.6</v>
      </c>
      <c r="O1491">
        <v>10548</v>
      </c>
      <c r="P1491">
        <v>10655.18</v>
      </c>
      <c r="Q1491">
        <v>10655.18</v>
      </c>
    </row>
    <row r="1492" spans="1:17" ht="14.25">
      <c r="A1492" t="s">
        <v>42</v>
      </c>
      <c r="B1492" s="93">
        <v>40794</v>
      </c>
      <c r="C1492">
        <v>3</v>
      </c>
      <c r="D1492">
        <v>0.8493482</v>
      </c>
      <c r="E1492">
        <v>0.8493482</v>
      </c>
      <c r="F1492">
        <v>69.527100000000004</v>
      </c>
      <c r="G1492">
        <v>3.6346200000000002E-2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4.0549489999999997</v>
      </c>
      <c r="N1492">
        <v>42771.6</v>
      </c>
      <c r="O1492">
        <v>10548</v>
      </c>
      <c r="P1492">
        <v>8958.9259999999995</v>
      </c>
      <c r="Q1492">
        <v>8958.9259999999995</v>
      </c>
    </row>
    <row r="1493" spans="1:17" ht="14.25">
      <c r="A1493" t="s">
        <v>42</v>
      </c>
      <c r="B1493" s="93">
        <v>40794</v>
      </c>
      <c r="C1493">
        <v>4</v>
      </c>
      <c r="D1493">
        <v>0.78118739999999998</v>
      </c>
      <c r="E1493">
        <v>0.78118739999999998</v>
      </c>
      <c r="F1493">
        <v>67.595399999999998</v>
      </c>
      <c r="G1493">
        <v>3.6142899999999999E-2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4.0549489999999997</v>
      </c>
      <c r="N1493">
        <v>42771.6</v>
      </c>
      <c r="O1493">
        <v>10548</v>
      </c>
      <c r="P1493">
        <v>8239.9650000000001</v>
      </c>
      <c r="Q1493">
        <v>8239.9650000000001</v>
      </c>
    </row>
    <row r="1494" spans="1:17" ht="14.25">
      <c r="A1494" t="s">
        <v>42</v>
      </c>
      <c r="B1494" s="93">
        <v>40794</v>
      </c>
      <c r="C1494">
        <v>5</v>
      </c>
      <c r="D1494">
        <v>0.75012400000000001</v>
      </c>
      <c r="E1494">
        <v>0.75012400000000001</v>
      </c>
      <c r="F1494">
        <v>67.407399999999996</v>
      </c>
      <c r="G1494">
        <v>3.6127300000000001E-2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4.0549489999999997</v>
      </c>
      <c r="N1494">
        <v>42771.6</v>
      </c>
      <c r="O1494">
        <v>10548</v>
      </c>
      <c r="P1494">
        <v>7912.308</v>
      </c>
      <c r="Q1494">
        <v>7912.308</v>
      </c>
    </row>
    <row r="1495" spans="1:17" ht="14.25">
      <c r="A1495" t="s">
        <v>42</v>
      </c>
      <c r="B1495" s="93">
        <v>40794</v>
      </c>
      <c r="C1495">
        <v>6</v>
      </c>
      <c r="D1495">
        <v>0.75945779999999996</v>
      </c>
      <c r="E1495">
        <v>0.75945779999999996</v>
      </c>
      <c r="F1495">
        <v>67.059799999999996</v>
      </c>
      <c r="G1495">
        <v>3.61222E-2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4.0549489999999997</v>
      </c>
      <c r="N1495">
        <v>42771.6</v>
      </c>
      <c r="O1495">
        <v>10548</v>
      </c>
      <c r="P1495">
        <v>8010.7610000000004</v>
      </c>
      <c r="Q1495">
        <v>8010.7610000000004</v>
      </c>
    </row>
    <row r="1496" spans="1:17" ht="14.25">
      <c r="A1496" t="s">
        <v>42</v>
      </c>
      <c r="B1496" s="93">
        <v>40794</v>
      </c>
      <c r="C1496">
        <v>7</v>
      </c>
      <c r="D1496">
        <v>0.83974610000000005</v>
      </c>
      <c r="E1496">
        <v>0.83974610000000005</v>
      </c>
      <c r="F1496">
        <v>68.350399999999993</v>
      </c>
      <c r="G1496">
        <v>3.6091999999999999E-2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4.0549489999999997</v>
      </c>
      <c r="N1496">
        <v>42771.6</v>
      </c>
      <c r="O1496">
        <v>10548</v>
      </c>
      <c r="P1496">
        <v>8857.6419999999998</v>
      </c>
      <c r="Q1496">
        <v>8857.6419999999998</v>
      </c>
    </row>
    <row r="1497" spans="1:17" ht="14.25">
      <c r="A1497" t="s">
        <v>42</v>
      </c>
      <c r="B1497" s="93">
        <v>40794</v>
      </c>
      <c r="C1497">
        <v>8</v>
      </c>
      <c r="D1497">
        <v>0.92755010000000004</v>
      </c>
      <c r="E1497">
        <v>0.92755010000000004</v>
      </c>
      <c r="F1497">
        <v>77.558400000000006</v>
      </c>
      <c r="G1497">
        <v>3.60211E-2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4.0549489999999997</v>
      </c>
      <c r="N1497">
        <v>42771.6</v>
      </c>
      <c r="O1497">
        <v>10548</v>
      </c>
      <c r="P1497">
        <v>9783.7990000000009</v>
      </c>
      <c r="Q1497">
        <v>9783.7990000000009</v>
      </c>
    </row>
    <row r="1498" spans="1:17" ht="14.25">
      <c r="A1498" t="s">
        <v>42</v>
      </c>
      <c r="B1498" s="93">
        <v>40794</v>
      </c>
      <c r="C1498">
        <v>9</v>
      </c>
      <c r="D1498">
        <v>1.0546420000000001</v>
      </c>
      <c r="E1498">
        <v>1.0546420000000001</v>
      </c>
      <c r="F1498">
        <v>84.857600000000005</v>
      </c>
      <c r="G1498">
        <v>3.7880799999999999E-2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4.0549489999999997</v>
      </c>
      <c r="N1498">
        <v>42771.6</v>
      </c>
      <c r="O1498">
        <v>10548</v>
      </c>
      <c r="P1498">
        <v>11124.36</v>
      </c>
      <c r="Q1498">
        <v>11124.36</v>
      </c>
    </row>
    <row r="1499" spans="1:17" ht="14.25">
      <c r="A1499" t="s">
        <v>42</v>
      </c>
      <c r="B1499" s="93">
        <v>40794</v>
      </c>
      <c r="C1499">
        <v>10</v>
      </c>
      <c r="D1499">
        <v>1.298608</v>
      </c>
      <c r="E1499">
        <v>1.298608</v>
      </c>
      <c r="F1499">
        <v>89.578299999999999</v>
      </c>
      <c r="G1499">
        <v>3.9717099999999998E-2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4.0549489999999997</v>
      </c>
      <c r="N1499">
        <v>42771.6</v>
      </c>
      <c r="O1499">
        <v>10548</v>
      </c>
      <c r="P1499">
        <v>13697.72</v>
      </c>
      <c r="Q1499">
        <v>13697.72</v>
      </c>
    </row>
    <row r="1500" spans="1:17" ht="14.25">
      <c r="A1500" t="s">
        <v>42</v>
      </c>
      <c r="B1500" s="93">
        <v>40794</v>
      </c>
      <c r="C1500">
        <v>11</v>
      </c>
      <c r="D1500">
        <v>1.4707790000000001</v>
      </c>
      <c r="E1500">
        <v>1.4707790000000001</v>
      </c>
      <c r="F1500">
        <v>91.954400000000007</v>
      </c>
      <c r="G1500">
        <v>3.8729300000000001E-2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4.0549489999999997</v>
      </c>
      <c r="N1500">
        <v>42771.6</v>
      </c>
      <c r="O1500">
        <v>10548</v>
      </c>
      <c r="P1500">
        <v>15513.78</v>
      </c>
      <c r="Q1500">
        <v>15513.78</v>
      </c>
    </row>
    <row r="1501" spans="1:17" ht="14.25">
      <c r="A1501" t="s">
        <v>42</v>
      </c>
      <c r="B1501" s="93">
        <v>40794</v>
      </c>
      <c r="C1501">
        <v>12</v>
      </c>
      <c r="D1501">
        <v>1.7101470000000001</v>
      </c>
      <c r="E1501">
        <v>1.7101470000000001</v>
      </c>
      <c r="F1501">
        <v>93.928799999999995</v>
      </c>
      <c r="G1501">
        <v>3.7810200000000002E-2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4.0549489999999997</v>
      </c>
      <c r="N1501">
        <v>42771.6</v>
      </c>
      <c r="O1501">
        <v>10548</v>
      </c>
      <c r="P1501">
        <v>18038.63</v>
      </c>
      <c r="Q1501">
        <v>18038.63</v>
      </c>
    </row>
    <row r="1502" spans="1:17" ht="14.25">
      <c r="A1502" t="s">
        <v>42</v>
      </c>
      <c r="B1502" s="93">
        <v>40794</v>
      </c>
      <c r="C1502">
        <v>13</v>
      </c>
      <c r="D1502">
        <v>2.064241</v>
      </c>
      <c r="E1502">
        <v>2.064241</v>
      </c>
      <c r="F1502">
        <v>96.623900000000006</v>
      </c>
      <c r="G1502">
        <v>3.7616999999999998E-2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4.0549489999999997</v>
      </c>
      <c r="N1502">
        <v>42771.6</v>
      </c>
      <c r="O1502">
        <v>10548</v>
      </c>
      <c r="P1502">
        <v>21773.62</v>
      </c>
      <c r="Q1502">
        <v>21773.62</v>
      </c>
    </row>
    <row r="1503" spans="1:17" ht="14.25">
      <c r="A1503" t="s">
        <v>42</v>
      </c>
      <c r="B1503" s="93">
        <v>40794</v>
      </c>
      <c r="C1503">
        <v>14</v>
      </c>
      <c r="D1503">
        <v>2.460585</v>
      </c>
      <c r="E1503">
        <v>1.795698</v>
      </c>
      <c r="F1503">
        <v>93.789199999999994</v>
      </c>
      <c r="G1503">
        <v>4.2404200000000003E-2</v>
      </c>
      <c r="H1503">
        <v>0.61054350000000002</v>
      </c>
      <c r="I1503">
        <v>0.6426499</v>
      </c>
      <c r="J1503">
        <v>0.66488670000000005</v>
      </c>
      <c r="K1503">
        <v>0.6871235</v>
      </c>
      <c r="L1503">
        <v>0.71922989999999998</v>
      </c>
      <c r="M1503">
        <v>4.0549489999999997</v>
      </c>
      <c r="N1503">
        <v>42771.6</v>
      </c>
      <c r="O1503">
        <v>10548</v>
      </c>
      <c r="P1503">
        <v>25954.25</v>
      </c>
      <c r="Q1503">
        <v>18941.02</v>
      </c>
    </row>
    <row r="1504" spans="1:17" ht="14.25">
      <c r="A1504" t="s">
        <v>42</v>
      </c>
      <c r="B1504" s="93">
        <v>40794</v>
      </c>
      <c r="C1504">
        <v>15</v>
      </c>
      <c r="D1504">
        <v>2.8119100000000001</v>
      </c>
      <c r="E1504">
        <v>1.916005</v>
      </c>
      <c r="F1504">
        <v>93.849000000000004</v>
      </c>
      <c r="G1504">
        <v>4.2404999999999998E-2</v>
      </c>
      <c r="H1504">
        <v>0.84156070000000005</v>
      </c>
      <c r="I1504">
        <v>0.87366770000000005</v>
      </c>
      <c r="J1504">
        <v>0.8959049</v>
      </c>
      <c r="K1504">
        <v>0.91814209999999996</v>
      </c>
      <c r="L1504">
        <v>0.95024909999999996</v>
      </c>
      <c r="M1504">
        <v>4.0549489999999997</v>
      </c>
      <c r="N1504">
        <v>42771.6</v>
      </c>
      <c r="O1504">
        <v>10548</v>
      </c>
      <c r="P1504">
        <v>29660.03</v>
      </c>
      <c r="Q1504">
        <v>20210.03</v>
      </c>
    </row>
    <row r="1505" spans="1:17" ht="14.25">
      <c r="A1505" t="s">
        <v>42</v>
      </c>
      <c r="B1505" s="93">
        <v>40794</v>
      </c>
      <c r="C1505">
        <v>16</v>
      </c>
      <c r="D1505">
        <v>3.0423979999999999</v>
      </c>
      <c r="E1505">
        <v>2.066011</v>
      </c>
      <c r="F1505">
        <v>90.951599999999999</v>
      </c>
      <c r="G1505">
        <v>0.13991909999999999</v>
      </c>
      <c r="H1505">
        <v>0.79707380000000005</v>
      </c>
      <c r="I1505">
        <v>0.90301359999999997</v>
      </c>
      <c r="J1505">
        <v>0.97638729999999996</v>
      </c>
      <c r="K1505">
        <v>1.0497609999999999</v>
      </c>
      <c r="L1505">
        <v>1.1557010000000001</v>
      </c>
      <c r="M1505">
        <v>4.0549489999999997</v>
      </c>
      <c r="N1505">
        <v>42771.6</v>
      </c>
      <c r="O1505">
        <v>10548</v>
      </c>
      <c r="P1505">
        <v>32091.21</v>
      </c>
      <c r="Q1505">
        <v>21792.28</v>
      </c>
    </row>
    <row r="1506" spans="1:17" ht="14.25">
      <c r="A1506" t="s">
        <v>42</v>
      </c>
      <c r="B1506" s="93">
        <v>40794</v>
      </c>
      <c r="C1506">
        <v>17</v>
      </c>
      <c r="D1506">
        <v>3.0434619999999999</v>
      </c>
      <c r="E1506">
        <v>1.9692620000000001</v>
      </c>
      <c r="F1506">
        <v>90.715100000000007</v>
      </c>
      <c r="G1506">
        <v>6.3183500000000004E-2</v>
      </c>
      <c r="H1506">
        <v>0.99322659999999996</v>
      </c>
      <c r="I1506">
        <v>1.041066</v>
      </c>
      <c r="J1506">
        <v>1.0741989999999999</v>
      </c>
      <c r="K1506">
        <v>1.1073329999999999</v>
      </c>
      <c r="L1506">
        <v>1.1551720000000001</v>
      </c>
      <c r="M1506">
        <v>4.0549489999999997</v>
      </c>
      <c r="N1506">
        <v>42771.6</v>
      </c>
      <c r="O1506">
        <v>10548</v>
      </c>
      <c r="P1506">
        <v>32102.43</v>
      </c>
      <c r="Q1506">
        <v>20771.78</v>
      </c>
    </row>
    <row r="1507" spans="1:17" ht="14.25">
      <c r="A1507" t="s">
        <v>42</v>
      </c>
      <c r="B1507" s="93">
        <v>40794</v>
      </c>
      <c r="C1507">
        <v>18</v>
      </c>
      <c r="D1507">
        <v>2.6570119999999999</v>
      </c>
      <c r="E1507">
        <v>2.6570119999999999</v>
      </c>
      <c r="F1507">
        <v>85.093999999999994</v>
      </c>
      <c r="G1507">
        <v>6.8875000000000006E-2</v>
      </c>
      <c r="H1507">
        <v>0</v>
      </c>
      <c r="I1507">
        <v>0</v>
      </c>
      <c r="J1507">
        <v>0</v>
      </c>
      <c r="K1507">
        <v>0</v>
      </c>
      <c r="L1507">
        <v>0</v>
      </c>
      <c r="M1507">
        <v>4.0549489999999997</v>
      </c>
      <c r="N1507">
        <v>42771.6</v>
      </c>
      <c r="O1507">
        <v>10548</v>
      </c>
      <c r="P1507">
        <v>28026.16</v>
      </c>
      <c r="Q1507">
        <v>28026.16</v>
      </c>
    </row>
    <row r="1508" spans="1:17" ht="14.25">
      <c r="A1508" t="s">
        <v>42</v>
      </c>
      <c r="B1508" s="93">
        <v>40794</v>
      </c>
      <c r="C1508">
        <v>19</v>
      </c>
      <c r="D1508">
        <v>2.3390399999999998</v>
      </c>
      <c r="E1508">
        <v>2.3390399999999998</v>
      </c>
      <c r="F1508">
        <v>80.247900000000001</v>
      </c>
      <c r="G1508">
        <v>7.9827700000000001E-2</v>
      </c>
      <c r="H1508">
        <v>0</v>
      </c>
      <c r="I1508">
        <v>0</v>
      </c>
      <c r="J1508">
        <v>0</v>
      </c>
      <c r="K1508">
        <v>0</v>
      </c>
      <c r="L1508">
        <v>0</v>
      </c>
      <c r="M1508">
        <v>4.0549489999999997</v>
      </c>
      <c r="N1508">
        <v>42771.6</v>
      </c>
      <c r="O1508">
        <v>10548</v>
      </c>
      <c r="P1508">
        <v>24672.2</v>
      </c>
      <c r="Q1508">
        <v>24672.2</v>
      </c>
    </row>
    <row r="1509" spans="1:17" ht="14.25">
      <c r="A1509" t="s">
        <v>42</v>
      </c>
      <c r="B1509" s="93">
        <v>40794</v>
      </c>
      <c r="C1509">
        <v>20</v>
      </c>
      <c r="D1509">
        <v>2.5658409999999998</v>
      </c>
      <c r="E1509">
        <v>2.5658409999999998</v>
      </c>
      <c r="F1509">
        <v>73.675200000000004</v>
      </c>
      <c r="G1509">
        <v>4.2946900000000003E-2</v>
      </c>
      <c r="H1509">
        <v>0</v>
      </c>
      <c r="I1509">
        <v>0</v>
      </c>
      <c r="J1509">
        <v>0</v>
      </c>
      <c r="K1509">
        <v>0</v>
      </c>
      <c r="L1509">
        <v>0</v>
      </c>
      <c r="M1509">
        <v>4.0549489999999997</v>
      </c>
      <c r="N1509">
        <v>42771.6</v>
      </c>
      <c r="O1509">
        <v>10548</v>
      </c>
      <c r="P1509">
        <v>27064.49</v>
      </c>
      <c r="Q1509">
        <v>27064.49</v>
      </c>
    </row>
    <row r="1510" spans="1:17" ht="14.25">
      <c r="A1510" t="s">
        <v>42</v>
      </c>
      <c r="B1510" s="93">
        <v>40794</v>
      </c>
      <c r="C1510">
        <v>21</v>
      </c>
      <c r="D1510">
        <v>2.5172979999999998</v>
      </c>
      <c r="E1510">
        <v>2.5172979999999998</v>
      </c>
      <c r="F1510">
        <v>70.643900000000002</v>
      </c>
      <c r="G1510">
        <v>3.9533400000000003E-2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4.0549489999999997</v>
      </c>
      <c r="N1510">
        <v>42771.6</v>
      </c>
      <c r="O1510">
        <v>10548</v>
      </c>
      <c r="P1510">
        <v>26552.46</v>
      </c>
      <c r="Q1510">
        <v>26552.46</v>
      </c>
    </row>
    <row r="1511" spans="1:17" ht="14.25">
      <c r="A1511" t="s">
        <v>42</v>
      </c>
      <c r="B1511" s="93">
        <v>40794</v>
      </c>
      <c r="C1511">
        <v>22</v>
      </c>
      <c r="D1511">
        <v>2.2404630000000001</v>
      </c>
      <c r="E1511">
        <v>2.2404630000000001</v>
      </c>
      <c r="F1511">
        <v>68.678100000000001</v>
      </c>
      <c r="G1511">
        <v>4.0585900000000001E-2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4.0549489999999997</v>
      </c>
      <c r="N1511">
        <v>42771.6</v>
      </c>
      <c r="O1511">
        <v>10548</v>
      </c>
      <c r="P1511">
        <v>23632.400000000001</v>
      </c>
      <c r="Q1511">
        <v>23632.400000000001</v>
      </c>
    </row>
    <row r="1512" spans="1:17" ht="14.25">
      <c r="A1512" t="s">
        <v>42</v>
      </c>
      <c r="B1512" s="93">
        <v>40794</v>
      </c>
      <c r="C1512">
        <v>23</v>
      </c>
      <c r="D1512">
        <v>1.660739</v>
      </c>
      <c r="E1512">
        <v>1.660739</v>
      </c>
      <c r="F1512">
        <v>65.415999999999997</v>
      </c>
      <c r="G1512">
        <v>3.7406700000000001E-2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4.0549489999999997</v>
      </c>
      <c r="N1512">
        <v>42771.6</v>
      </c>
      <c r="O1512">
        <v>10548</v>
      </c>
      <c r="P1512">
        <v>17517.48</v>
      </c>
      <c r="Q1512">
        <v>17517.48</v>
      </c>
    </row>
    <row r="1513" spans="1:17" ht="14.25">
      <c r="A1513" t="s">
        <v>42</v>
      </c>
      <c r="B1513" s="93">
        <v>40794</v>
      </c>
      <c r="C1513">
        <v>24</v>
      </c>
      <c r="D1513">
        <v>1.28359</v>
      </c>
      <c r="E1513">
        <v>1.28359</v>
      </c>
      <c r="F1513">
        <v>64.133899999999997</v>
      </c>
      <c r="G1513">
        <v>3.6099300000000001E-2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4.0549489999999997</v>
      </c>
      <c r="N1513">
        <v>42771.6</v>
      </c>
      <c r="O1513">
        <v>10548</v>
      </c>
      <c r="P1513">
        <v>13539.31</v>
      </c>
      <c r="Q1513">
        <v>13539.31</v>
      </c>
    </row>
    <row r="1514" spans="1:17" ht="14.25">
      <c r="A1514" t="s">
        <v>42</v>
      </c>
      <c r="B1514" s="93">
        <v>40795</v>
      </c>
      <c r="C1514">
        <v>1</v>
      </c>
      <c r="D1514">
        <v>0.48692629999999998</v>
      </c>
      <c r="E1514">
        <v>0.48692629999999998</v>
      </c>
      <c r="F1514">
        <v>64.189800000000005</v>
      </c>
      <c r="G1514">
        <v>3.5990099999999997E-2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4.0549489999999997</v>
      </c>
      <c r="N1514">
        <v>42771.6</v>
      </c>
      <c r="O1514">
        <v>10548</v>
      </c>
      <c r="P1514">
        <v>5136.0990000000002</v>
      </c>
      <c r="Q1514">
        <v>5136.0990000000002</v>
      </c>
    </row>
    <row r="1515" spans="1:17" ht="14.25">
      <c r="A1515" t="s">
        <v>42</v>
      </c>
      <c r="B1515" s="93">
        <v>40795</v>
      </c>
      <c r="C1515">
        <v>2</v>
      </c>
      <c r="D1515">
        <v>0.76500000000000001</v>
      </c>
      <c r="E1515">
        <v>0.76500000000000001</v>
      </c>
      <c r="F1515">
        <v>62.538200000000003</v>
      </c>
      <c r="G1515">
        <v>3.5779199999999997E-2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4.0549489999999997</v>
      </c>
      <c r="N1515">
        <v>42771.6</v>
      </c>
      <c r="O1515">
        <v>10548</v>
      </c>
      <c r="P1515">
        <v>8069.22</v>
      </c>
      <c r="Q1515">
        <v>8069.22</v>
      </c>
    </row>
    <row r="1516" spans="1:17" ht="14.25">
      <c r="A1516" t="s">
        <v>42</v>
      </c>
      <c r="B1516" s="93">
        <v>40795</v>
      </c>
      <c r="C1516">
        <v>3</v>
      </c>
      <c r="D1516">
        <v>0.95029750000000002</v>
      </c>
      <c r="E1516">
        <v>0.95029750000000002</v>
      </c>
      <c r="F1516">
        <v>62.067999999999998</v>
      </c>
      <c r="G1516">
        <v>3.5506099999999999E-2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4.0549489999999997</v>
      </c>
      <c r="N1516">
        <v>42771.6</v>
      </c>
      <c r="O1516">
        <v>10548</v>
      </c>
      <c r="P1516">
        <v>10023.74</v>
      </c>
      <c r="Q1516">
        <v>10023.74</v>
      </c>
    </row>
    <row r="1517" spans="1:17" ht="14.25">
      <c r="A1517" t="s">
        <v>42</v>
      </c>
      <c r="B1517" s="93">
        <v>40795</v>
      </c>
      <c r="C1517">
        <v>4</v>
      </c>
      <c r="D1517">
        <v>0.81992920000000002</v>
      </c>
      <c r="E1517">
        <v>0.81992920000000002</v>
      </c>
      <c r="F1517">
        <v>60.555199999999999</v>
      </c>
      <c r="G1517">
        <v>3.53522E-2</v>
      </c>
      <c r="H1517">
        <v>0</v>
      </c>
      <c r="I1517">
        <v>0</v>
      </c>
      <c r="J1517">
        <v>0</v>
      </c>
      <c r="K1517">
        <v>0</v>
      </c>
      <c r="L1517">
        <v>0</v>
      </c>
      <c r="M1517">
        <v>4.0549489999999997</v>
      </c>
      <c r="N1517">
        <v>42771.6</v>
      </c>
      <c r="O1517">
        <v>10548</v>
      </c>
      <c r="P1517">
        <v>8648.6129999999994</v>
      </c>
      <c r="Q1517">
        <v>8648.6129999999994</v>
      </c>
    </row>
    <row r="1518" spans="1:17" ht="14.25">
      <c r="A1518" t="s">
        <v>42</v>
      </c>
      <c r="B1518" s="93">
        <v>40795</v>
      </c>
      <c r="C1518">
        <v>5</v>
      </c>
      <c r="D1518">
        <v>0.74746460000000003</v>
      </c>
      <c r="E1518">
        <v>0.74746460000000003</v>
      </c>
      <c r="F1518">
        <v>60.073700000000002</v>
      </c>
      <c r="G1518">
        <v>3.53423E-2</v>
      </c>
      <c r="H1518">
        <v>0</v>
      </c>
      <c r="I1518">
        <v>0</v>
      </c>
      <c r="J1518">
        <v>0</v>
      </c>
      <c r="K1518">
        <v>0</v>
      </c>
      <c r="L1518">
        <v>0</v>
      </c>
      <c r="M1518">
        <v>4.0549489999999997</v>
      </c>
      <c r="N1518">
        <v>42771.6</v>
      </c>
      <c r="O1518">
        <v>10548</v>
      </c>
      <c r="P1518">
        <v>7884.2560000000003</v>
      </c>
      <c r="Q1518">
        <v>7884.2560000000003</v>
      </c>
    </row>
    <row r="1519" spans="1:17" ht="14.25">
      <c r="A1519" t="s">
        <v>42</v>
      </c>
      <c r="B1519" s="93">
        <v>40795</v>
      </c>
      <c r="C1519">
        <v>6</v>
      </c>
      <c r="D1519">
        <v>0.74417849999999997</v>
      </c>
      <c r="E1519">
        <v>0.74417849999999997</v>
      </c>
      <c r="F1519">
        <v>59.365400000000001</v>
      </c>
      <c r="G1519">
        <v>3.5338000000000001E-2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4.0549489999999997</v>
      </c>
      <c r="N1519">
        <v>42771.6</v>
      </c>
      <c r="O1519">
        <v>10548</v>
      </c>
      <c r="P1519">
        <v>7849.5950000000003</v>
      </c>
      <c r="Q1519">
        <v>7849.5950000000003</v>
      </c>
    </row>
    <row r="1520" spans="1:17" ht="14.25">
      <c r="A1520" t="s">
        <v>42</v>
      </c>
      <c r="B1520" s="93">
        <v>40795</v>
      </c>
      <c r="C1520">
        <v>7</v>
      </c>
      <c r="D1520">
        <v>0.82805949999999995</v>
      </c>
      <c r="E1520">
        <v>0.82805949999999995</v>
      </c>
      <c r="F1520">
        <v>62.096299999999999</v>
      </c>
      <c r="G1520">
        <v>3.5317800000000003E-2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4.0549489999999997</v>
      </c>
      <c r="N1520">
        <v>42771.6</v>
      </c>
      <c r="O1520">
        <v>10548</v>
      </c>
      <c r="P1520">
        <v>8734.3709999999992</v>
      </c>
      <c r="Q1520">
        <v>8734.3709999999992</v>
      </c>
    </row>
    <row r="1521" spans="1:17" ht="14.25">
      <c r="A1521" t="s">
        <v>42</v>
      </c>
      <c r="B1521" s="93">
        <v>40795</v>
      </c>
      <c r="C1521">
        <v>8</v>
      </c>
      <c r="D1521">
        <v>0.90256380000000003</v>
      </c>
      <c r="E1521">
        <v>0.90256380000000003</v>
      </c>
      <c r="F1521">
        <v>65.016999999999996</v>
      </c>
      <c r="G1521">
        <v>3.5208299999999998E-2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4.0549489999999997</v>
      </c>
      <c r="N1521">
        <v>42771.6</v>
      </c>
      <c r="O1521">
        <v>10548</v>
      </c>
      <c r="P1521">
        <v>9520.2420000000002</v>
      </c>
      <c r="Q1521">
        <v>9520.2420000000002</v>
      </c>
    </row>
    <row r="1522" spans="1:17" ht="14.25">
      <c r="A1522" t="s">
        <v>42</v>
      </c>
      <c r="B1522" s="93">
        <v>40795</v>
      </c>
      <c r="C1522">
        <v>9</v>
      </c>
      <c r="D1522">
        <v>0.92399439999999999</v>
      </c>
      <c r="E1522">
        <v>0.92399439999999999</v>
      </c>
      <c r="F1522">
        <v>70.184100000000001</v>
      </c>
      <c r="G1522">
        <v>3.5689100000000001E-2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4.0549489999999997</v>
      </c>
      <c r="N1522">
        <v>42771.6</v>
      </c>
      <c r="O1522">
        <v>10548</v>
      </c>
      <c r="P1522">
        <v>9746.2929999999997</v>
      </c>
      <c r="Q1522">
        <v>9746.2929999999997</v>
      </c>
    </row>
    <row r="1523" spans="1:17" ht="14.25">
      <c r="A1523" t="s">
        <v>42</v>
      </c>
      <c r="B1523" s="93">
        <v>40795</v>
      </c>
      <c r="C1523">
        <v>10</v>
      </c>
      <c r="D1523">
        <v>0.97101979999999999</v>
      </c>
      <c r="E1523">
        <v>0.97101979999999999</v>
      </c>
      <c r="F1523">
        <v>71.878200000000007</v>
      </c>
      <c r="G1523">
        <v>3.7455700000000001E-2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4.0549489999999997</v>
      </c>
      <c r="N1523">
        <v>42771.6</v>
      </c>
      <c r="O1523">
        <v>10548</v>
      </c>
      <c r="P1523">
        <v>10242.32</v>
      </c>
      <c r="Q1523">
        <v>10242.32</v>
      </c>
    </row>
    <row r="1524" spans="1:17" ht="14.25">
      <c r="A1524" t="s">
        <v>42</v>
      </c>
      <c r="B1524" s="93">
        <v>40795</v>
      </c>
      <c r="C1524">
        <v>11</v>
      </c>
      <c r="D1524">
        <v>1.010227</v>
      </c>
      <c r="E1524">
        <v>1.010227</v>
      </c>
      <c r="F1524">
        <v>75.617599999999996</v>
      </c>
      <c r="G1524">
        <v>3.6888700000000003E-2</v>
      </c>
      <c r="H1524">
        <v>0</v>
      </c>
      <c r="I1524">
        <v>0</v>
      </c>
      <c r="J1524">
        <v>0</v>
      </c>
      <c r="K1524">
        <v>0</v>
      </c>
      <c r="L1524">
        <v>0</v>
      </c>
      <c r="M1524">
        <v>4.0549489999999997</v>
      </c>
      <c r="N1524">
        <v>42771.6</v>
      </c>
      <c r="O1524">
        <v>10548</v>
      </c>
      <c r="P1524">
        <v>10655.87</v>
      </c>
      <c r="Q1524">
        <v>10655.87</v>
      </c>
    </row>
    <row r="1525" spans="1:17" ht="14.25">
      <c r="A1525" t="s">
        <v>42</v>
      </c>
      <c r="B1525" s="93">
        <v>40795</v>
      </c>
      <c r="C1525">
        <v>12</v>
      </c>
      <c r="D1525">
        <v>1.1110340000000001</v>
      </c>
      <c r="E1525">
        <v>1.1110340000000001</v>
      </c>
      <c r="F1525">
        <v>76.155799999999999</v>
      </c>
      <c r="G1525">
        <v>3.5530699999999998E-2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4.0549489999999997</v>
      </c>
      <c r="N1525">
        <v>42771.6</v>
      </c>
      <c r="O1525">
        <v>10548</v>
      </c>
      <c r="P1525">
        <v>11719.19</v>
      </c>
      <c r="Q1525">
        <v>11719.19</v>
      </c>
    </row>
    <row r="1526" spans="1:17" ht="14.25">
      <c r="A1526" t="s">
        <v>42</v>
      </c>
      <c r="B1526" s="93">
        <v>40795</v>
      </c>
      <c r="C1526">
        <v>13</v>
      </c>
      <c r="D1526">
        <v>1.1692070000000001</v>
      </c>
      <c r="E1526">
        <v>1.1692070000000001</v>
      </c>
      <c r="F1526">
        <v>77.116100000000003</v>
      </c>
      <c r="G1526">
        <v>3.4991500000000002E-2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4.0549489999999997</v>
      </c>
      <c r="N1526">
        <v>42771.6</v>
      </c>
      <c r="O1526">
        <v>10548</v>
      </c>
      <c r="P1526">
        <v>12332.79</v>
      </c>
      <c r="Q1526">
        <v>12332.79</v>
      </c>
    </row>
    <row r="1527" spans="1:17" ht="14.25">
      <c r="A1527" t="s">
        <v>42</v>
      </c>
      <c r="B1527" s="93">
        <v>40795</v>
      </c>
      <c r="C1527">
        <v>14</v>
      </c>
      <c r="D1527">
        <v>1.2360199999999999</v>
      </c>
      <c r="E1527">
        <v>1.2360199999999999</v>
      </c>
      <c r="F1527">
        <v>76.138800000000003</v>
      </c>
      <c r="G1527">
        <v>3.50998E-2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4.0549489999999997</v>
      </c>
      <c r="N1527">
        <v>42771.6</v>
      </c>
      <c r="O1527">
        <v>10548</v>
      </c>
      <c r="P1527">
        <v>13037.54</v>
      </c>
      <c r="Q1527">
        <v>13037.54</v>
      </c>
    </row>
    <row r="1528" spans="1:17" ht="14.25">
      <c r="A1528" t="s">
        <v>42</v>
      </c>
      <c r="B1528" s="93">
        <v>40795</v>
      </c>
      <c r="C1528">
        <v>15</v>
      </c>
      <c r="D1528">
        <v>1.631993</v>
      </c>
      <c r="E1528">
        <v>1.17296</v>
      </c>
      <c r="F1528">
        <v>76.521199999999993</v>
      </c>
      <c r="G1528">
        <v>3.5975500000000001E-2</v>
      </c>
      <c r="H1528">
        <v>0.41292810000000002</v>
      </c>
      <c r="I1528">
        <v>0.44016699999999997</v>
      </c>
      <c r="J1528">
        <v>0.45903250000000001</v>
      </c>
      <c r="K1528">
        <v>0.47789809999999999</v>
      </c>
      <c r="L1528">
        <v>0.50513699999999995</v>
      </c>
      <c r="M1528">
        <v>4.0549489999999997</v>
      </c>
      <c r="N1528">
        <v>42771.6</v>
      </c>
      <c r="O1528">
        <v>10548</v>
      </c>
      <c r="P1528">
        <v>17214.259999999998</v>
      </c>
      <c r="Q1528">
        <v>12372.38</v>
      </c>
    </row>
    <row r="1529" spans="1:17" ht="14.25">
      <c r="A1529" t="s">
        <v>42</v>
      </c>
      <c r="B1529" s="93">
        <v>40795</v>
      </c>
      <c r="C1529">
        <v>16</v>
      </c>
      <c r="D1529">
        <v>1.5516559999999999</v>
      </c>
      <c r="E1529">
        <v>1.2099009999999999</v>
      </c>
      <c r="F1529">
        <v>74.846999999999994</v>
      </c>
      <c r="G1529">
        <v>3.5654699999999998E-2</v>
      </c>
      <c r="H1529">
        <v>0.29606149999999998</v>
      </c>
      <c r="I1529">
        <v>0.32305739999999999</v>
      </c>
      <c r="J1529">
        <v>0.34175480000000003</v>
      </c>
      <c r="K1529">
        <v>0.3604521</v>
      </c>
      <c r="L1529">
        <v>0.38744810000000002</v>
      </c>
      <c r="M1529">
        <v>4.0549489999999997</v>
      </c>
      <c r="N1529">
        <v>42771.6</v>
      </c>
      <c r="O1529">
        <v>10548</v>
      </c>
      <c r="P1529">
        <v>16366.86</v>
      </c>
      <c r="Q1529">
        <v>12762.03</v>
      </c>
    </row>
    <row r="1530" spans="1:17" ht="14.25">
      <c r="A1530" t="s">
        <v>42</v>
      </c>
      <c r="B1530" s="93">
        <v>40795</v>
      </c>
      <c r="C1530">
        <v>17</v>
      </c>
      <c r="D1530">
        <v>1.4327650000000001</v>
      </c>
      <c r="E1530">
        <v>1.326133</v>
      </c>
      <c r="F1530">
        <v>72.566599999999994</v>
      </c>
      <c r="G1530">
        <v>3.5416000000000003E-2</v>
      </c>
      <c r="H1530">
        <v>6.1244899999999998E-2</v>
      </c>
      <c r="I1530">
        <v>8.8060100000000002E-2</v>
      </c>
      <c r="J1530">
        <v>0.1066322</v>
      </c>
      <c r="K1530">
        <v>0.12520439999999999</v>
      </c>
      <c r="L1530">
        <v>0.1520196</v>
      </c>
      <c r="M1530">
        <v>4.0549489999999997</v>
      </c>
      <c r="N1530">
        <v>42771.6</v>
      </c>
      <c r="O1530">
        <v>10548</v>
      </c>
      <c r="P1530">
        <v>15112.81</v>
      </c>
      <c r="Q1530">
        <v>13988.05</v>
      </c>
    </row>
    <row r="1531" spans="1:17" ht="14.25">
      <c r="A1531" t="s">
        <v>42</v>
      </c>
      <c r="B1531" s="93">
        <v>40795</v>
      </c>
      <c r="C1531">
        <v>18</v>
      </c>
      <c r="D1531">
        <v>1.320824</v>
      </c>
      <c r="E1531">
        <v>1.2614590000000001</v>
      </c>
      <c r="F1531">
        <v>69.331400000000002</v>
      </c>
      <c r="G1531">
        <v>3.55771E-2</v>
      </c>
      <c r="H1531">
        <v>1.37713E-2</v>
      </c>
      <c r="I1531">
        <v>4.0708599999999998E-2</v>
      </c>
      <c r="J1531">
        <v>5.9365300000000003E-2</v>
      </c>
      <c r="K1531">
        <v>7.8021900000000005E-2</v>
      </c>
      <c r="L1531">
        <v>0.1049592</v>
      </c>
      <c r="M1531">
        <v>4.0549489999999997</v>
      </c>
      <c r="N1531">
        <v>42771.6</v>
      </c>
      <c r="O1531">
        <v>10548</v>
      </c>
      <c r="P1531">
        <v>13932.05</v>
      </c>
      <c r="Q1531">
        <v>13305.87</v>
      </c>
    </row>
    <row r="1532" spans="1:17" ht="14.25">
      <c r="A1532" t="s">
        <v>42</v>
      </c>
      <c r="B1532" s="93">
        <v>40795</v>
      </c>
      <c r="C1532">
        <v>19</v>
      </c>
      <c r="D1532">
        <v>1.2890630000000001</v>
      </c>
      <c r="E1532">
        <v>1.374377</v>
      </c>
      <c r="F1532">
        <v>64.475899999999996</v>
      </c>
      <c r="G1532">
        <v>3.4566699999999999E-2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4.0549489999999997</v>
      </c>
      <c r="N1532">
        <v>42771.6</v>
      </c>
      <c r="O1532">
        <v>10548</v>
      </c>
      <c r="P1532">
        <v>13597.04</v>
      </c>
      <c r="Q1532">
        <v>14496.93</v>
      </c>
    </row>
    <row r="1533" spans="1:17" ht="14.25">
      <c r="A1533" t="s">
        <v>42</v>
      </c>
      <c r="B1533" s="93">
        <v>40795</v>
      </c>
      <c r="C1533">
        <v>20</v>
      </c>
      <c r="D1533">
        <v>1.307941</v>
      </c>
      <c r="E1533">
        <v>1.38483</v>
      </c>
      <c r="F1533">
        <v>61.835700000000003</v>
      </c>
      <c r="G1533">
        <v>3.4424700000000003E-2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4.0549489999999997</v>
      </c>
      <c r="N1533">
        <v>42771.6</v>
      </c>
      <c r="O1533">
        <v>10548</v>
      </c>
      <c r="P1533">
        <v>13796.16</v>
      </c>
      <c r="Q1533">
        <v>14607.19</v>
      </c>
    </row>
    <row r="1534" spans="1:17" ht="14.25">
      <c r="A1534" t="s">
        <v>42</v>
      </c>
      <c r="B1534" s="93">
        <v>40795</v>
      </c>
      <c r="C1534">
        <v>21</v>
      </c>
      <c r="D1534">
        <v>1.359221</v>
      </c>
      <c r="E1534">
        <v>1.359221</v>
      </c>
      <c r="F1534">
        <v>60.730899999999998</v>
      </c>
      <c r="G1534">
        <v>3.3819700000000001E-2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4.0549489999999997</v>
      </c>
      <c r="N1534">
        <v>42771.6</v>
      </c>
      <c r="O1534">
        <v>10548</v>
      </c>
      <c r="P1534">
        <v>14337.06</v>
      </c>
      <c r="Q1534">
        <v>14337.06</v>
      </c>
    </row>
    <row r="1535" spans="1:17" ht="14.25">
      <c r="A1535" t="s">
        <v>42</v>
      </c>
      <c r="B1535" s="93">
        <v>40795</v>
      </c>
      <c r="C1535">
        <v>22</v>
      </c>
      <c r="D1535">
        <v>1.2039800000000001</v>
      </c>
      <c r="E1535">
        <v>1.2039800000000001</v>
      </c>
      <c r="F1535">
        <v>60.603400000000001</v>
      </c>
      <c r="G1535">
        <v>3.3727800000000002E-2</v>
      </c>
      <c r="H1535">
        <v>0</v>
      </c>
      <c r="I1535">
        <v>0</v>
      </c>
      <c r="J1535">
        <v>0</v>
      </c>
      <c r="K1535">
        <v>0</v>
      </c>
      <c r="L1535">
        <v>0</v>
      </c>
      <c r="M1535">
        <v>4.0549489999999997</v>
      </c>
      <c r="N1535">
        <v>42771.6</v>
      </c>
      <c r="O1535">
        <v>10548</v>
      </c>
      <c r="P1535">
        <v>12699.58</v>
      </c>
      <c r="Q1535">
        <v>12699.58</v>
      </c>
    </row>
    <row r="1536" spans="1:17" ht="14.25">
      <c r="A1536" t="s">
        <v>42</v>
      </c>
      <c r="B1536" s="93">
        <v>40795</v>
      </c>
      <c r="C1536">
        <v>23</v>
      </c>
      <c r="D1536">
        <v>1.0301279999999999</v>
      </c>
      <c r="E1536">
        <v>1.0301279999999999</v>
      </c>
      <c r="F1536">
        <v>61.0623</v>
      </c>
      <c r="G1536">
        <v>3.3692399999999997E-2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4.0549489999999997</v>
      </c>
      <c r="N1536">
        <v>42771.6</v>
      </c>
      <c r="O1536">
        <v>10548</v>
      </c>
      <c r="P1536">
        <v>10865.79</v>
      </c>
      <c r="Q1536">
        <v>10865.79</v>
      </c>
    </row>
    <row r="1537" spans="1:17" ht="14.25">
      <c r="A1537" t="s">
        <v>42</v>
      </c>
      <c r="B1537" s="93">
        <v>40795</v>
      </c>
      <c r="C1537">
        <v>24</v>
      </c>
      <c r="D1537">
        <v>0.88296030000000003</v>
      </c>
      <c r="E1537">
        <v>0.88296030000000003</v>
      </c>
      <c r="F1537">
        <v>61.0623</v>
      </c>
      <c r="G1537">
        <v>3.3684899999999997E-2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4.0549489999999997</v>
      </c>
      <c r="N1537">
        <v>42771.6</v>
      </c>
      <c r="O1537">
        <v>10548</v>
      </c>
      <c r="P1537">
        <v>9313.4660000000003</v>
      </c>
      <c r="Q1537">
        <v>9313.4660000000003</v>
      </c>
    </row>
    <row r="1538" spans="1:17" ht="14.25">
      <c r="A1538" t="s">
        <v>42</v>
      </c>
      <c r="B1538" s="93">
        <v>40828</v>
      </c>
      <c r="C1538">
        <v>1</v>
      </c>
      <c r="D1538">
        <v>0.73916720000000002</v>
      </c>
      <c r="E1538">
        <v>0.73916720000000002</v>
      </c>
      <c r="F1538">
        <v>59.018599999999999</v>
      </c>
      <c r="G1538">
        <v>3.2991699999999999E-2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4.0549489999999997</v>
      </c>
      <c r="N1538">
        <v>42771.6</v>
      </c>
      <c r="O1538">
        <v>10548</v>
      </c>
      <c r="P1538">
        <v>7796.7359999999999</v>
      </c>
      <c r="Q1538">
        <v>7796.7359999999999</v>
      </c>
    </row>
    <row r="1539" spans="1:17" ht="14.25">
      <c r="A1539" t="s">
        <v>42</v>
      </c>
      <c r="B1539" s="93">
        <v>40828</v>
      </c>
      <c r="C1539">
        <v>2</v>
      </c>
      <c r="D1539">
        <v>0.66383820000000004</v>
      </c>
      <c r="E1539">
        <v>0.66383820000000004</v>
      </c>
      <c r="F1539">
        <v>58.856400000000001</v>
      </c>
      <c r="G1539">
        <v>3.2990800000000001E-2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4.0549489999999997</v>
      </c>
      <c r="N1539">
        <v>42771.6</v>
      </c>
      <c r="O1539">
        <v>10548</v>
      </c>
      <c r="P1539">
        <v>7002.1660000000002</v>
      </c>
      <c r="Q1539">
        <v>7002.1660000000002</v>
      </c>
    </row>
    <row r="1540" spans="1:17" ht="14.25">
      <c r="A1540" t="s">
        <v>42</v>
      </c>
      <c r="B1540" s="93">
        <v>40828</v>
      </c>
      <c r="C1540">
        <v>3</v>
      </c>
      <c r="D1540">
        <v>0.60920719999999995</v>
      </c>
      <c r="E1540">
        <v>0.60920719999999995</v>
      </c>
      <c r="F1540">
        <v>58.989400000000003</v>
      </c>
      <c r="G1540">
        <v>3.2985899999999999E-2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4.0549489999999997</v>
      </c>
      <c r="N1540">
        <v>42771.6</v>
      </c>
      <c r="O1540">
        <v>10548</v>
      </c>
      <c r="P1540">
        <v>6425.9170000000004</v>
      </c>
      <c r="Q1540">
        <v>6425.9170000000004</v>
      </c>
    </row>
    <row r="1541" spans="1:17" ht="14.25">
      <c r="A1541" t="s">
        <v>42</v>
      </c>
      <c r="B1541" s="93">
        <v>40828</v>
      </c>
      <c r="C1541">
        <v>4</v>
      </c>
      <c r="D1541">
        <v>0.58095589999999997</v>
      </c>
      <c r="E1541">
        <v>0.58095589999999997</v>
      </c>
      <c r="F1541">
        <v>58.864400000000003</v>
      </c>
      <c r="G1541">
        <v>3.2984399999999997E-2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4.0549489999999997</v>
      </c>
      <c r="N1541">
        <v>42771.6</v>
      </c>
      <c r="O1541">
        <v>10548</v>
      </c>
      <c r="P1541">
        <v>6127.9229999999998</v>
      </c>
      <c r="Q1541">
        <v>6127.9229999999998</v>
      </c>
    </row>
    <row r="1542" spans="1:17" ht="14.25">
      <c r="A1542" t="s">
        <v>42</v>
      </c>
      <c r="B1542" s="93">
        <v>40828</v>
      </c>
      <c r="C1542">
        <v>5</v>
      </c>
      <c r="D1542">
        <v>0.57500370000000001</v>
      </c>
      <c r="E1542">
        <v>0.57500370000000001</v>
      </c>
      <c r="F1542">
        <v>58.694099999999999</v>
      </c>
      <c r="G1542">
        <v>3.2985300000000002E-2</v>
      </c>
      <c r="H1542">
        <v>0</v>
      </c>
      <c r="I1542">
        <v>0</v>
      </c>
      <c r="J1542">
        <v>0</v>
      </c>
      <c r="K1542">
        <v>0</v>
      </c>
      <c r="L1542">
        <v>0</v>
      </c>
      <c r="M1542">
        <v>4.0549489999999997</v>
      </c>
      <c r="N1542">
        <v>42771.6</v>
      </c>
      <c r="O1542">
        <v>10548</v>
      </c>
      <c r="P1542">
        <v>6065.14</v>
      </c>
      <c r="Q1542">
        <v>6065.14</v>
      </c>
    </row>
    <row r="1543" spans="1:17" ht="14.25">
      <c r="A1543" t="s">
        <v>42</v>
      </c>
      <c r="B1543" s="93">
        <v>40828</v>
      </c>
      <c r="C1543">
        <v>6</v>
      </c>
      <c r="D1543">
        <v>0.62674019999999997</v>
      </c>
      <c r="E1543">
        <v>0.62674019999999997</v>
      </c>
      <c r="F1543">
        <v>57.797899999999998</v>
      </c>
      <c r="G1543">
        <v>3.2985300000000002E-2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4.0549489999999997</v>
      </c>
      <c r="N1543">
        <v>42771.6</v>
      </c>
      <c r="O1543">
        <v>10548</v>
      </c>
      <c r="P1543">
        <v>6610.8559999999998</v>
      </c>
      <c r="Q1543">
        <v>6610.8559999999998</v>
      </c>
    </row>
    <row r="1544" spans="1:17" ht="14.25">
      <c r="A1544" t="s">
        <v>42</v>
      </c>
      <c r="B1544" s="93">
        <v>40828</v>
      </c>
      <c r="C1544">
        <v>7</v>
      </c>
      <c r="D1544">
        <v>0.71638539999999995</v>
      </c>
      <c r="E1544">
        <v>0.71638539999999995</v>
      </c>
      <c r="F1544">
        <v>60.3324</v>
      </c>
      <c r="G1544">
        <v>3.2985300000000002E-2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4.0549489999999997</v>
      </c>
      <c r="N1544">
        <v>42771.6</v>
      </c>
      <c r="O1544">
        <v>10548</v>
      </c>
      <c r="P1544">
        <v>7556.433</v>
      </c>
      <c r="Q1544">
        <v>7556.433</v>
      </c>
    </row>
    <row r="1545" spans="1:17" ht="14.25">
      <c r="A1545" t="s">
        <v>42</v>
      </c>
      <c r="B1545" s="93">
        <v>40828</v>
      </c>
      <c r="C1545">
        <v>8</v>
      </c>
      <c r="D1545">
        <v>0.78236079999999997</v>
      </c>
      <c r="E1545">
        <v>0.78236079999999997</v>
      </c>
      <c r="F1545">
        <v>66.047899999999998</v>
      </c>
      <c r="G1545">
        <v>3.2985800000000003E-2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4.0549489999999997</v>
      </c>
      <c r="N1545">
        <v>42771.6</v>
      </c>
      <c r="O1545">
        <v>10548</v>
      </c>
      <c r="P1545">
        <v>8252.3420000000006</v>
      </c>
      <c r="Q1545">
        <v>8252.3420000000006</v>
      </c>
    </row>
    <row r="1546" spans="1:17" ht="14.25">
      <c r="A1546" t="s">
        <v>42</v>
      </c>
      <c r="B1546" s="93">
        <v>40828</v>
      </c>
      <c r="C1546">
        <v>9</v>
      </c>
      <c r="D1546">
        <v>0.82078799999999996</v>
      </c>
      <c r="E1546">
        <v>0.82078799999999996</v>
      </c>
      <c r="F1546">
        <v>76.473399999999998</v>
      </c>
      <c r="G1546">
        <v>3.30091E-2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4.0549489999999997</v>
      </c>
      <c r="N1546">
        <v>42771.6</v>
      </c>
      <c r="O1546">
        <v>10548</v>
      </c>
      <c r="P1546">
        <v>8657.6720000000005</v>
      </c>
      <c r="Q1546">
        <v>8657.6720000000005</v>
      </c>
    </row>
    <row r="1547" spans="1:17" ht="14.25">
      <c r="A1547" t="s">
        <v>42</v>
      </c>
      <c r="B1547" s="93">
        <v>40828</v>
      </c>
      <c r="C1547">
        <v>10</v>
      </c>
      <c r="D1547">
        <v>0.78762520000000003</v>
      </c>
      <c r="E1547">
        <v>0.78762520000000003</v>
      </c>
      <c r="F1547">
        <v>85.034599999999998</v>
      </c>
      <c r="G1547">
        <v>3.90509E-2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4.0549489999999997</v>
      </c>
      <c r="N1547">
        <v>42771.6</v>
      </c>
      <c r="O1547">
        <v>10548</v>
      </c>
      <c r="P1547">
        <v>8307.8700000000008</v>
      </c>
      <c r="Q1547">
        <v>8307.8700000000008</v>
      </c>
    </row>
    <row r="1548" spans="1:17" ht="14.25">
      <c r="A1548" t="s">
        <v>42</v>
      </c>
      <c r="B1548" s="93">
        <v>40828</v>
      </c>
      <c r="C1548">
        <v>11</v>
      </c>
      <c r="D1548">
        <v>0.79158580000000001</v>
      </c>
      <c r="E1548">
        <v>0.79158580000000001</v>
      </c>
      <c r="F1548">
        <v>88.986699999999999</v>
      </c>
      <c r="G1548">
        <v>3.8388400000000003E-2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4.0549489999999997</v>
      </c>
      <c r="N1548">
        <v>42771.6</v>
      </c>
      <c r="O1548">
        <v>10548</v>
      </c>
      <c r="P1548">
        <v>8349.6470000000008</v>
      </c>
      <c r="Q1548">
        <v>8349.6470000000008</v>
      </c>
    </row>
    <row r="1549" spans="1:17" ht="14.25">
      <c r="A1549" t="s">
        <v>42</v>
      </c>
      <c r="B1549" s="93">
        <v>40828</v>
      </c>
      <c r="C1549">
        <v>12</v>
      </c>
      <c r="D1549">
        <v>0.98909170000000002</v>
      </c>
      <c r="E1549">
        <v>0.98909170000000002</v>
      </c>
      <c r="F1549">
        <v>93.122299999999996</v>
      </c>
      <c r="G1549">
        <v>3.5590400000000001E-2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4.0549489999999997</v>
      </c>
      <c r="N1549">
        <v>42771.6</v>
      </c>
      <c r="O1549">
        <v>10548</v>
      </c>
      <c r="P1549">
        <v>10432.94</v>
      </c>
      <c r="Q1549">
        <v>10432.94</v>
      </c>
    </row>
    <row r="1550" spans="1:17" ht="14.25">
      <c r="A1550" t="s">
        <v>42</v>
      </c>
      <c r="B1550" s="93">
        <v>40828</v>
      </c>
      <c r="C1550">
        <v>13</v>
      </c>
      <c r="D1550">
        <v>1.1631210000000001</v>
      </c>
      <c r="E1550">
        <v>1.1631210000000001</v>
      </c>
      <c r="F1550">
        <v>92.406899999999993</v>
      </c>
      <c r="G1550">
        <v>3.5166299999999998E-2</v>
      </c>
      <c r="H1550">
        <v>0</v>
      </c>
      <c r="I1550">
        <v>0</v>
      </c>
      <c r="J1550">
        <v>0</v>
      </c>
      <c r="K1550">
        <v>0</v>
      </c>
      <c r="L1550">
        <v>0</v>
      </c>
      <c r="M1550">
        <v>4.0549489999999997</v>
      </c>
      <c r="N1550">
        <v>42771.6</v>
      </c>
      <c r="O1550">
        <v>10548</v>
      </c>
      <c r="P1550">
        <v>12268.6</v>
      </c>
      <c r="Q1550">
        <v>12268.6</v>
      </c>
    </row>
    <row r="1551" spans="1:17" ht="14.25">
      <c r="A1551" t="s">
        <v>42</v>
      </c>
      <c r="B1551" s="93">
        <v>40828</v>
      </c>
      <c r="C1551">
        <v>14</v>
      </c>
      <c r="D1551">
        <v>1.408493</v>
      </c>
      <c r="E1551">
        <v>1.105899</v>
      </c>
      <c r="F1551">
        <v>93.188800000000001</v>
      </c>
      <c r="G1551">
        <v>3.6135300000000002E-2</v>
      </c>
      <c r="H1551">
        <v>0.25628410000000001</v>
      </c>
      <c r="I1551">
        <v>0.28364400000000001</v>
      </c>
      <c r="J1551">
        <v>0.30259340000000001</v>
      </c>
      <c r="K1551">
        <v>0.32154270000000001</v>
      </c>
      <c r="L1551">
        <v>0.34890260000000001</v>
      </c>
      <c r="M1551">
        <v>4.0549489999999997</v>
      </c>
      <c r="N1551">
        <v>42771.6</v>
      </c>
      <c r="O1551">
        <v>10548</v>
      </c>
      <c r="P1551">
        <v>14856.78</v>
      </c>
      <c r="Q1551">
        <v>11665.03</v>
      </c>
    </row>
    <row r="1552" spans="1:17" ht="14.25">
      <c r="A1552" t="s">
        <v>42</v>
      </c>
      <c r="B1552" s="93">
        <v>40828</v>
      </c>
      <c r="C1552">
        <v>15</v>
      </c>
      <c r="D1552">
        <v>1.633173</v>
      </c>
      <c r="E1552">
        <v>1.1913879999999999</v>
      </c>
      <c r="F1552">
        <v>95.045199999999994</v>
      </c>
      <c r="G1552">
        <v>3.6423200000000003E-2</v>
      </c>
      <c r="H1552">
        <v>0.39510709999999999</v>
      </c>
      <c r="I1552">
        <v>0.42268489999999997</v>
      </c>
      <c r="J1552">
        <v>0.44178519999999999</v>
      </c>
      <c r="K1552">
        <v>0.4608855</v>
      </c>
      <c r="L1552">
        <v>0.48846339999999999</v>
      </c>
      <c r="M1552">
        <v>4.0549489999999997</v>
      </c>
      <c r="N1552">
        <v>42771.6</v>
      </c>
      <c r="O1552">
        <v>10548</v>
      </c>
      <c r="P1552">
        <v>17226.71</v>
      </c>
      <c r="Q1552">
        <v>12566.76</v>
      </c>
    </row>
    <row r="1553" spans="1:17" ht="14.25">
      <c r="A1553" t="s">
        <v>42</v>
      </c>
      <c r="B1553" s="93">
        <v>40828</v>
      </c>
      <c r="C1553">
        <v>16</v>
      </c>
      <c r="D1553">
        <v>1.895864</v>
      </c>
      <c r="E1553">
        <v>1.380525</v>
      </c>
      <c r="F1553">
        <v>94.670199999999994</v>
      </c>
      <c r="G1553">
        <v>3.92688E-2</v>
      </c>
      <c r="H1553">
        <v>0.46501369999999997</v>
      </c>
      <c r="I1553">
        <v>0.49474610000000002</v>
      </c>
      <c r="J1553">
        <v>0.51533870000000004</v>
      </c>
      <c r="K1553">
        <v>0.53593120000000005</v>
      </c>
      <c r="L1553">
        <v>0.56566360000000004</v>
      </c>
      <c r="M1553">
        <v>4.0549489999999997</v>
      </c>
      <c r="N1553">
        <v>42771.6</v>
      </c>
      <c r="O1553">
        <v>10548</v>
      </c>
      <c r="P1553">
        <v>19997.57</v>
      </c>
      <c r="Q1553">
        <v>14561.78</v>
      </c>
    </row>
    <row r="1554" spans="1:17" ht="14.25">
      <c r="A1554" t="s">
        <v>42</v>
      </c>
      <c r="B1554" s="93">
        <v>40828</v>
      </c>
      <c r="C1554">
        <v>17</v>
      </c>
      <c r="D1554">
        <v>2.1305010000000002</v>
      </c>
      <c r="E1554">
        <v>1.510181</v>
      </c>
      <c r="F1554">
        <v>91.005300000000005</v>
      </c>
      <c r="G1554">
        <v>3.9825100000000002E-2</v>
      </c>
      <c r="H1554">
        <v>0.56928250000000002</v>
      </c>
      <c r="I1554">
        <v>0.59943619999999997</v>
      </c>
      <c r="J1554">
        <v>0.62032039999999999</v>
      </c>
      <c r="K1554">
        <v>0.64120469999999996</v>
      </c>
      <c r="L1554">
        <v>0.67135829999999996</v>
      </c>
      <c r="M1554">
        <v>4.0549489999999997</v>
      </c>
      <c r="N1554">
        <v>42771.6</v>
      </c>
      <c r="O1554">
        <v>10548</v>
      </c>
      <c r="P1554">
        <v>22472.53</v>
      </c>
      <c r="Q1554">
        <v>15929.38</v>
      </c>
    </row>
    <row r="1555" spans="1:17" ht="14.25">
      <c r="A1555" t="s">
        <v>42</v>
      </c>
      <c r="B1555" s="93">
        <v>40828</v>
      </c>
      <c r="C1555">
        <v>18</v>
      </c>
      <c r="D1555">
        <v>1.9640390000000001</v>
      </c>
      <c r="E1555">
        <v>1.9640390000000001</v>
      </c>
      <c r="F1555">
        <v>87.704800000000006</v>
      </c>
      <c r="G1555">
        <v>4.0477100000000002E-2</v>
      </c>
      <c r="H1555">
        <v>0</v>
      </c>
      <c r="I1555">
        <v>0</v>
      </c>
      <c r="J1555">
        <v>0</v>
      </c>
      <c r="K1555">
        <v>0</v>
      </c>
      <c r="L1555">
        <v>0</v>
      </c>
      <c r="M1555">
        <v>4.0549489999999997</v>
      </c>
      <c r="N1555">
        <v>42771.6</v>
      </c>
      <c r="O1555">
        <v>10548</v>
      </c>
      <c r="P1555">
        <v>20716.689999999999</v>
      </c>
      <c r="Q1555">
        <v>20716.689999999999</v>
      </c>
    </row>
    <row r="1556" spans="1:17" ht="14.25">
      <c r="A1556" t="s">
        <v>42</v>
      </c>
      <c r="B1556" s="93">
        <v>40828</v>
      </c>
      <c r="C1556">
        <v>19</v>
      </c>
      <c r="D1556">
        <v>2.071482</v>
      </c>
      <c r="E1556">
        <v>2.071482</v>
      </c>
      <c r="F1556">
        <v>80.077100000000002</v>
      </c>
      <c r="G1556">
        <v>4.1027500000000001E-2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4.0549489999999997</v>
      </c>
      <c r="N1556">
        <v>42771.6</v>
      </c>
      <c r="O1556">
        <v>10548</v>
      </c>
      <c r="P1556">
        <v>21849.99</v>
      </c>
      <c r="Q1556">
        <v>21849.99</v>
      </c>
    </row>
    <row r="1557" spans="1:17" ht="14.25">
      <c r="A1557" t="s">
        <v>42</v>
      </c>
      <c r="B1557" s="93">
        <v>40828</v>
      </c>
      <c r="C1557">
        <v>20</v>
      </c>
      <c r="D1557">
        <v>2.0316079999999999</v>
      </c>
      <c r="E1557">
        <v>2.0316079999999999</v>
      </c>
      <c r="F1557">
        <v>76.422899999999998</v>
      </c>
      <c r="G1557">
        <v>3.8059599999999999E-2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4.0549489999999997</v>
      </c>
      <c r="N1557">
        <v>42771.6</v>
      </c>
      <c r="O1557">
        <v>10548</v>
      </c>
      <c r="P1557">
        <v>21429.4</v>
      </c>
      <c r="Q1557">
        <v>21429.4</v>
      </c>
    </row>
    <row r="1558" spans="1:17" ht="14.25">
      <c r="A1558" t="s">
        <v>42</v>
      </c>
      <c r="B1558" s="93">
        <v>40828</v>
      </c>
      <c r="C1558">
        <v>21</v>
      </c>
      <c r="D1558">
        <v>1.7653179999999999</v>
      </c>
      <c r="E1558">
        <v>1.7653179999999999</v>
      </c>
      <c r="F1558">
        <v>70.313800000000001</v>
      </c>
      <c r="G1558">
        <v>3.92015E-2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4.0549489999999997</v>
      </c>
      <c r="N1558">
        <v>42771.6</v>
      </c>
      <c r="O1558">
        <v>10548</v>
      </c>
      <c r="P1558">
        <v>18620.57</v>
      </c>
      <c r="Q1558">
        <v>18620.57</v>
      </c>
    </row>
    <row r="1559" spans="1:17" ht="14.25">
      <c r="A1559" t="s">
        <v>42</v>
      </c>
      <c r="B1559" s="93">
        <v>40828</v>
      </c>
      <c r="C1559">
        <v>22</v>
      </c>
      <c r="D1559">
        <v>1.578371</v>
      </c>
      <c r="E1559">
        <v>1.578371</v>
      </c>
      <c r="F1559">
        <v>70.132999999999996</v>
      </c>
      <c r="G1559">
        <v>4.5784400000000003E-2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4.0549489999999997</v>
      </c>
      <c r="N1559">
        <v>42771.6</v>
      </c>
      <c r="O1559">
        <v>10548</v>
      </c>
      <c r="P1559">
        <v>16648.66</v>
      </c>
      <c r="Q1559">
        <v>16648.66</v>
      </c>
    </row>
    <row r="1560" spans="1:17" ht="14.25">
      <c r="A1560" t="s">
        <v>42</v>
      </c>
      <c r="B1560" s="93">
        <v>40828</v>
      </c>
      <c r="C1560">
        <v>23</v>
      </c>
      <c r="D1560">
        <v>1.28813</v>
      </c>
      <c r="E1560">
        <v>1.28813</v>
      </c>
      <c r="F1560">
        <v>67.952100000000002</v>
      </c>
      <c r="G1560">
        <v>4.3694299999999998E-2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4.0549489999999997</v>
      </c>
      <c r="N1560">
        <v>42771.6</v>
      </c>
      <c r="O1560">
        <v>10548</v>
      </c>
      <c r="P1560">
        <v>13587.19</v>
      </c>
      <c r="Q1560">
        <v>13587.19</v>
      </c>
    </row>
    <row r="1561" spans="1:17" ht="14.25">
      <c r="A1561" t="s">
        <v>42</v>
      </c>
      <c r="B1561" s="93">
        <v>40828</v>
      </c>
      <c r="C1561">
        <v>24</v>
      </c>
      <c r="D1561">
        <v>1.218942</v>
      </c>
      <c r="E1561">
        <v>1.218942</v>
      </c>
      <c r="F1561">
        <v>66.622299999999996</v>
      </c>
      <c r="G1561">
        <v>3.4838800000000003E-2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4.0549489999999997</v>
      </c>
      <c r="N1561">
        <v>42771.6</v>
      </c>
      <c r="O1561">
        <v>10548</v>
      </c>
      <c r="P1561">
        <v>12857.4</v>
      </c>
      <c r="Q1561">
        <v>12857.4</v>
      </c>
    </row>
    <row r="1562" spans="1:17" ht="14.25">
      <c r="A1562" t="s">
        <v>42</v>
      </c>
      <c r="B1562" s="93">
        <v>40829</v>
      </c>
      <c r="C1562">
        <v>1</v>
      </c>
      <c r="D1562">
        <v>1.0272220000000001</v>
      </c>
      <c r="E1562">
        <v>1.0272220000000001</v>
      </c>
      <c r="F1562">
        <v>65.237300000000005</v>
      </c>
      <c r="G1562">
        <v>3.4899699999999999E-2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4.0549489999999997</v>
      </c>
      <c r="N1562">
        <v>42771.6</v>
      </c>
      <c r="O1562">
        <v>10548</v>
      </c>
      <c r="P1562">
        <v>10835.13</v>
      </c>
      <c r="Q1562">
        <v>10835.13</v>
      </c>
    </row>
    <row r="1563" spans="1:17" ht="14.25">
      <c r="A1563" t="s">
        <v>42</v>
      </c>
      <c r="B1563" s="93">
        <v>40829</v>
      </c>
      <c r="C1563">
        <v>2</v>
      </c>
      <c r="D1563">
        <v>0.89852909999999997</v>
      </c>
      <c r="E1563">
        <v>0.89852909999999997</v>
      </c>
      <c r="F1563">
        <v>66.72</v>
      </c>
      <c r="G1563">
        <v>3.4800200000000003E-2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4.0549489999999997</v>
      </c>
      <c r="N1563">
        <v>42771.6</v>
      </c>
      <c r="O1563">
        <v>10548</v>
      </c>
      <c r="P1563">
        <v>9477.6849999999995</v>
      </c>
      <c r="Q1563">
        <v>9477.6849999999995</v>
      </c>
    </row>
    <row r="1564" spans="1:17" ht="14.25">
      <c r="A1564" t="s">
        <v>42</v>
      </c>
      <c r="B1564" s="93">
        <v>40829</v>
      </c>
      <c r="C1564">
        <v>3</v>
      </c>
      <c r="D1564">
        <v>0.79135860000000002</v>
      </c>
      <c r="E1564">
        <v>0.79135860000000002</v>
      </c>
      <c r="F1564">
        <v>66.141300000000001</v>
      </c>
      <c r="G1564">
        <v>3.4598200000000003E-2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4.0549489999999997</v>
      </c>
      <c r="N1564">
        <v>42771.6</v>
      </c>
      <c r="O1564">
        <v>10548</v>
      </c>
      <c r="P1564">
        <v>8347.2510000000002</v>
      </c>
      <c r="Q1564">
        <v>8347.2510000000002</v>
      </c>
    </row>
    <row r="1565" spans="1:17" ht="14.25">
      <c r="A1565" t="s">
        <v>42</v>
      </c>
      <c r="B1565" s="93">
        <v>40829</v>
      </c>
      <c r="C1565">
        <v>4</v>
      </c>
      <c r="D1565">
        <v>0.73568049999999996</v>
      </c>
      <c r="E1565">
        <v>0.73568049999999996</v>
      </c>
      <c r="F1565">
        <v>65.181299999999993</v>
      </c>
      <c r="G1565">
        <v>3.45011E-2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4.0549489999999997</v>
      </c>
      <c r="N1565">
        <v>42771.6</v>
      </c>
      <c r="O1565">
        <v>10548</v>
      </c>
      <c r="P1565">
        <v>7759.9579999999996</v>
      </c>
      <c r="Q1565">
        <v>7759.9579999999996</v>
      </c>
    </row>
    <row r="1566" spans="1:17" ht="14.25">
      <c r="A1566" t="s">
        <v>42</v>
      </c>
      <c r="B1566" s="93">
        <v>40829</v>
      </c>
      <c r="C1566">
        <v>5</v>
      </c>
      <c r="D1566">
        <v>0.70684899999999995</v>
      </c>
      <c r="E1566">
        <v>0.70684899999999995</v>
      </c>
      <c r="F1566">
        <v>62.658700000000003</v>
      </c>
      <c r="G1566">
        <v>3.45151E-2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4.0549489999999997</v>
      </c>
      <c r="N1566">
        <v>42771.6</v>
      </c>
      <c r="O1566">
        <v>10548</v>
      </c>
      <c r="P1566">
        <v>7455.8429999999998</v>
      </c>
      <c r="Q1566">
        <v>7455.8429999999998</v>
      </c>
    </row>
    <row r="1567" spans="1:17" ht="14.25">
      <c r="A1567" t="s">
        <v>42</v>
      </c>
      <c r="B1567" s="93">
        <v>40829</v>
      </c>
      <c r="C1567">
        <v>6</v>
      </c>
      <c r="D1567">
        <v>0.73388350000000002</v>
      </c>
      <c r="E1567">
        <v>0.73388350000000002</v>
      </c>
      <c r="F1567">
        <v>62.463999999999999</v>
      </c>
      <c r="G1567">
        <v>3.45081E-2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4.0549489999999997</v>
      </c>
      <c r="N1567">
        <v>42771.6</v>
      </c>
      <c r="O1567">
        <v>10548</v>
      </c>
      <c r="P1567">
        <v>7741.0029999999997</v>
      </c>
      <c r="Q1567">
        <v>7741.0029999999997</v>
      </c>
    </row>
    <row r="1568" spans="1:17" ht="14.25">
      <c r="A1568" t="s">
        <v>42</v>
      </c>
      <c r="B1568" s="93">
        <v>40829</v>
      </c>
      <c r="C1568">
        <v>7</v>
      </c>
      <c r="D1568">
        <v>0.82023409999999997</v>
      </c>
      <c r="E1568">
        <v>0.82023409999999997</v>
      </c>
      <c r="F1568">
        <v>63.328000000000003</v>
      </c>
      <c r="G1568">
        <v>3.4513000000000002E-2</v>
      </c>
      <c r="H1568">
        <v>0</v>
      </c>
      <c r="I1568">
        <v>0</v>
      </c>
      <c r="J1568">
        <v>0</v>
      </c>
      <c r="K1568">
        <v>0</v>
      </c>
      <c r="L1568">
        <v>0</v>
      </c>
      <c r="M1568">
        <v>4.0549489999999997</v>
      </c>
      <c r="N1568">
        <v>42771.6</v>
      </c>
      <c r="O1568">
        <v>10548</v>
      </c>
      <c r="P1568">
        <v>8651.8289999999997</v>
      </c>
      <c r="Q1568">
        <v>8651.8289999999997</v>
      </c>
    </row>
    <row r="1569" spans="1:17" ht="14.25">
      <c r="A1569" t="s">
        <v>42</v>
      </c>
      <c r="B1569" s="93">
        <v>40829</v>
      </c>
      <c r="C1569">
        <v>8</v>
      </c>
      <c r="D1569">
        <v>0.88407500000000006</v>
      </c>
      <c r="E1569">
        <v>0.88407500000000006</v>
      </c>
      <c r="F1569">
        <v>71.298699999999997</v>
      </c>
      <c r="G1569">
        <v>3.4537600000000002E-2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4.0549489999999997</v>
      </c>
      <c r="N1569">
        <v>42771.6</v>
      </c>
      <c r="O1569">
        <v>10548</v>
      </c>
      <c r="P1569">
        <v>9325.223</v>
      </c>
      <c r="Q1569">
        <v>9325.223</v>
      </c>
    </row>
    <row r="1570" spans="1:17" ht="14.25">
      <c r="A1570" t="s">
        <v>42</v>
      </c>
      <c r="B1570" s="93">
        <v>40829</v>
      </c>
      <c r="C1570">
        <v>9</v>
      </c>
      <c r="D1570">
        <v>0.92701829999999996</v>
      </c>
      <c r="E1570">
        <v>0.92701829999999996</v>
      </c>
      <c r="F1570">
        <v>81.429299999999998</v>
      </c>
      <c r="G1570">
        <v>3.9376399999999999E-2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4.0549489999999997</v>
      </c>
      <c r="N1570">
        <v>42771.6</v>
      </c>
      <c r="O1570">
        <v>10548</v>
      </c>
      <c r="P1570">
        <v>9778.1880000000001</v>
      </c>
      <c r="Q1570">
        <v>9778.1880000000001</v>
      </c>
    </row>
    <row r="1571" spans="1:17" ht="14.25">
      <c r="A1571" t="s">
        <v>42</v>
      </c>
      <c r="B1571" s="93">
        <v>40829</v>
      </c>
      <c r="C1571">
        <v>10</v>
      </c>
      <c r="D1571">
        <v>0.93857029999999997</v>
      </c>
      <c r="E1571">
        <v>0.93857029999999997</v>
      </c>
      <c r="F1571">
        <v>89.730699999999999</v>
      </c>
      <c r="G1571">
        <v>4.2056099999999999E-2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4.0549489999999997</v>
      </c>
      <c r="N1571">
        <v>42771.6</v>
      </c>
      <c r="O1571">
        <v>10548</v>
      </c>
      <c r="P1571">
        <v>9900.0390000000007</v>
      </c>
      <c r="Q1571">
        <v>9900.0390000000007</v>
      </c>
    </row>
    <row r="1572" spans="1:17" ht="14.25">
      <c r="A1572" t="s">
        <v>42</v>
      </c>
      <c r="B1572" s="93">
        <v>40829</v>
      </c>
      <c r="C1572">
        <v>11</v>
      </c>
      <c r="D1572">
        <v>1.084179</v>
      </c>
      <c r="E1572">
        <v>1.084179</v>
      </c>
      <c r="F1572">
        <v>92.922700000000006</v>
      </c>
      <c r="G1572">
        <v>3.8691499999999997E-2</v>
      </c>
      <c r="H1572">
        <v>0</v>
      </c>
      <c r="I1572">
        <v>0</v>
      </c>
      <c r="J1572">
        <v>0</v>
      </c>
      <c r="K1572">
        <v>0</v>
      </c>
      <c r="L1572">
        <v>0</v>
      </c>
      <c r="M1572">
        <v>4.0549489999999997</v>
      </c>
      <c r="N1572">
        <v>42771.6</v>
      </c>
      <c r="O1572">
        <v>10548</v>
      </c>
      <c r="P1572">
        <v>11435.92</v>
      </c>
      <c r="Q1572">
        <v>11435.92</v>
      </c>
    </row>
    <row r="1573" spans="1:17" ht="14.25">
      <c r="A1573" t="s">
        <v>42</v>
      </c>
      <c r="B1573" s="93">
        <v>40829</v>
      </c>
      <c r="C1573">
        <v>12</v>
      </c>
      <c r="D1573">
        <v>1.425603</v>
      </c>
      <c r="E1573">
        <v>1.425603</v>
      </c>
      <c r="F1573">
        <v>95.183999999999997</v>
      </c>
      <c r="G1573">
        <v>3.7419000000000001E-2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4.0549489999999997</v>
      </c>
      <c r="N1573">
        <v>42771.6</v>
      </c>
      <c r="O1573">
        <v>10548</v>
      </c>
      <c r="P1573">
        <v>15037.26</v>
      </c>
      <c r="Q1573">
        <v>15037.26</v>
      </c>
    </row>
    <row r="1574" spans="1:17" ht="14.25">
      <c r="A1574" t="s">
        <v>42</v>
      </c>
      <c r="B1574" s="93">
        <v>40829</v>
      </c>
      <c r="C1574">
        <v>13</v>
      </c>
      <c r="D1574">
        <v>1.7398929999999999</v>
      </c>
      <c r="E1574">
        <v>1.7398929999999999</v>
      </c>
      <c r="F1574">
        <v>92.877300000000005</v>
      </c>
      <c r="G1574">
        <v>3.6918399999999997E-2</v>
      </c>
      <c r="H1574">
        <v>0</v>
      </c>
      <c r="I1574">
        <v>0</v>
      </c>
      <c r="J1574">
        <v>0</v>
      </c>
      <c r="K1574">
        <v>0</v>
      </c>
      <c r="L1574">
        <v>0</v>
      </c>
      <c r="M1574">
        <v>4.0549489999999997</v>
      </c>
      <c r="N1574">
        <v>42771.6</v>
      </c>
      <c r="O1574">
        <v>10548</v>
      </c>
      <c r="P1574">
        <v>18352.39</v>
      </c>
      <c r="Q1574">
        <v>18352.39</v>
      </c>
    </row>
    <row r="1575" spans="1:17" ht="14.25">
      <c r="A1575" t="s">
        <v>42</v>
      </c>
      <c r="B1575" s="93">
        <v>40829</v>
      </c>
      <c r="C1575">
        <v>14</v>
      </c>
      <c r="D1575">
        <v>2.060616</v>
      </c>
      <c r="E1575">
        <v>1.4825870000000001</v>
      </c>
      <c r="F1575">
        <v>92.578699999999998</v>
      </c>
      <c r="G1575">
        <v>3.9759799999999998E-2</v>
      </c>
      <c r="H1575">
        <v>0.52707559999999998</v>
      </c>
      <c r="I1575">
        <v>0.55717970000000006</v>
      </c>
      <c r="J1575">
        <v>0.57802980000000004</v>
      </c>
      <c r="K1575">
        <v>0.59887979999999996</v>
      </c>
      <c r="L1575">
        <v>0.62898390000000004</v>
      </c>
      <c r="M1575">
        <v>4.0549489999999997</v>
      </c>
      <c r="N1575">
        <v>42771.6</v>
      </c>
      <c r="O1575">
        <v>10548</v>
      </c>
      <c r="P1575">
        <v>21735.38</v>
      </c>
      <c r="Q1575">
        <v>15638.33</v>
      </c>
    </row>
    <row r="1576" spans="1:17" ht="14.25">
      <c r="A1576" t="s">
        <v>42</v>
      </c>
      <c r="B1576" s="93">
        <v>40829</v>
      </c>
      <c r="C1576">
        <v>15</v>
      </c>
      <c r="D1576">
        <v>2.2968359999999999</v>
      </c>
      <c r="E1576">
        <v>1.559205</v>
      </c>
      <c r="F1576">
        <v>91.1387</v>
      </c>
      <c r="G1576">
        <v>3.9505699999999998E-2</v>
      </c>
      <c r="H1576">
        <v>0.68700300000000003</v>
      </c>
      <c r="I1576">
        <v>0.71691470000000002</v>
      </c>
      <c r="J1576">
        <v>0.73763160000000005</v>
      </c>
      <c r="K1576">
        <v>0.75834840000000003</v>
      </c>
      <c r="L1576">
        <v>0.78826019999999997</v>
      </c>
      <c r="M1576">
        <v>4.0549489999999997</v>
      </c>
      <c r="N1576">
        <v>42771.6</v>
      </c>
      <c r="O1576">
        <v>10548</v>
      </c>
      <c r="P1576">
        <v>24227.03</v>
      </c>
      <c r="Q1576">
        <v>16446.490000000002</v>
      </c>
    </row>
    <row r="1577" spans="1:17" ht="14.25">
      <c r="A1577" t="s">
        <v>42</v>
      </c>
      <c r="B1577" s="93">
        <v>40829</v>
      </c>
      <c r="C1577">
        <v>16</v>
      </c>
      <c r="D1577">
        <v>2.4615450000000001</v>
      </c>
      <c r="E1577">
        <v>1.593961</v>
      </c>
      <c r="F1577">
        <v>89.367999999999995</v>
      </c>
      <c r="G1577">
        <v>4.2841600000000001E-2</v>
      </c>
      <c r="H1577">
        <v>0.81268050000000003</v>
      </c>
      <c r="I1577">
        <v>0.84511800000000004</v>
      </c>
      <c r="J1577">
        <v>0.86758420000000003</v>
      </c>
      <c r="K1577">
        <v>0.89005040000000002</v>
      </c>
      <c r="L1577">
        <v>0.92248799999999997</v>
      </c>
      <c r="M1577">
        <v>4.0549489999999997</v>
      </c>
      <c r="N1577">
        <v>42771.6</v>
      </c>
      <c r="O1577">
        <v>10548</v>
      </c>
      <c r="P1577">
        <v>25964.38</v>
      </c>
      <c r="Q1577">
        <v>16813.099999999999</v>
      </c>
    </row>
    <row r="1578" spans="1:17" ht="14.25">
      <c r="A1578" t="s">
        <v>42</v>
      </c>
      <c r="B1578" s="93">
        <v>40829</v>
      </c>
      <c r="C1578">
        <v>17</v>
      </c>
      <c r="D1578">
        <v>2.5063140000000002</v>
      </c>
      <c r="E1578">
        <v>1.6550769999999999</v>
      </c>
      <c r="F1578">
        <v>85.210700000000003</v>
      </c>
      <c r="G1578">
        <v>4.2052399999999997E-2</v>
      </c>
      <c r="H1578">
        <v>0.79734490000000002</v>
      </c>
      <c r="I1578">
        <v>0.8291849</v>
      </c>
      <c r="J1578">
        <v>0.85123720000000003</v>
      </c>
      <c r="K1578">
        <v>0.87328950000000005</v>
      </c>
      <c r="L1578">
        <v>0.90512950000000003</v>
      </c>
      <c r="M1578">
        <v>4.0549489999999997</v>
      </c>
      <c r="N1578">
        <v>42771.6</v>
      </c>
      <c r="O1578">
        <v>10548</v>
      </c>
      <c r="P1578">
        <v>26436.6</v>
      </c>
      <c r="Q1578">
        <v>17457.75</v>
      </c>
    </row>
    <row r="1579" spans="1:17" ht="14.25">
      <c r="A1579" t="s">
        <v>42</v>
      </c>
      <c r="B1579" s="93">
        <v>40829</v>
      </c>
      <c r="C1579">
        <v>18</v>
      </c>
      <c r="D1579">
        <v>2.0631179999999998</v>
      </c>
      <c r="E1579">
        <v>2.0631179999999998</v>
      </c>
      <c r="F1579">
        <v>79.429299999999998</v>
      </c>
      <c r="G1579">
        <v>4.1413100000000001E-2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4.0549489999999997</v>
      </c>
      <c r="N1579">
        <v>42771.6</v>
      </c>
      <c r="O1579">
        <v>10548</v>
      </c>
      <c r="P1579">
        <v>21761.77</v>
      </c>
      <c r="Q1579">
        <v>21761.77</v>
      </c>
    </row>
    <row r="1580" spans="1:17" ht="14.25">
      <c r="A1580" t="s">
        <v>42</v>
      </c>
      <c r="B1580" s="93">
        <v>40829</v>
      </c>
      <c r="C1580">
        <v>19</v>
      </c>
      <c r="D1580">
        <v>1.9983150000000001</v>
      </c>
      <c r="E1580">
        <v>1.9983150000000001</v>
      </c>
      <c r="F1580">
        <v>72.557299999999998</v>
      </c>
      <c r="G1580">
        <v>4.0875500000000002E-2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4.0549489999999997</v>
      </c>
      <c r="N1580">
        <v>42771.6</v>
      </c>
      <c r="O1580">
        <v>10548</v>
      </c>
      <c r="P1580">
        <v>21078.23</v>
      </c>
      <c r="Q1580">
        <v>21078.23</v>
      </c>
    </row>
    <row r="1581" spans="1:17" ht="14.25">
      <c r="A1581" t="s">
        <v>42</v>
      </c>
      <c r="B1581" s="93">
        <v>40829</v>
      </c>
      <c r="C1581">
        <v>20</v>
      </c>
      <c r="D1581">
        <v>1.9676229999999999</v>
      </c>
      <c r="E1581">
        <v>1.9676229999999999</v>
      </c>
      <c r="F1581">
        <v>69.618700000000004</v>
      </c>
      <c r="G1581">
        <v>3.7700999999999998E-2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4.0549489999999997</v>
      </c>
      <c r="N1581">
        <v>42771.6</v>
      </c>
      <c r="O1581">
        <v>10548</v>
      </c>
      <c r="P1581">
        <v>20754.490000000002</v>
      </c>
      <c r="Q1581">
        <v>20754.490000000002</v>
      </c>
    </row>
    <row r="1582" spans="1:17" ht="14.25">
      <c r="A1582" t="s">
        <v>42</v>
      </c>
      <c r="B1582" s="93">
        <v>40829</v>
      </c>
      <c r="C1582">
        <v>21</v>
      </c>
      <c r="D1582">
        <v>1.6833849999999999</v>
      </c>
      <c r="E1582">
        <v>1.6833849999999999</v>
      </c>
      <c r="F1582">
        <v>66.701300000000003</v>
      </c>
      <c r="G1582">
        <v>3.9035399999999998E-2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4.0549489999999997</v>
      </c>
      <c r="N1582">
        <v>42771.6</v>
      </c>
      <c r="O1582">
        <v>10548</v>
      </c>
      <c r="P1582">
        <v>17756.349999999999</v>
      </c>
      <c r="Q1582">
        <v>17756.349999999999</v>
      </c>
    </row>
    <row r="1583" spans="1:17" ht="14.25">
      <c r="A1583" t="s">
        <v>42</v>
      </c>
      <c r="B1583" s="93">
        <v>40829</v>
      </c>
      <c r="C1583">
        <v>22</v>
      </c>
      <c r="D1583">
        <v>1.7050050000000001</v>
      </c>
      <c r="E1583">
        <v>1.7050050000000001</v>
      </c>
      <c r="F1583">
        <v>65.048000000000002</v>
      </c>
      <c r="G1583">
        <v>3.6695899999999997E-2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4.0549489999999997</v>
      </c>
      <c r="N1583">
        <v>42771.6</v>
      </c>
      <c r="O1583">
        <v>10548</v>
      </c>
      <c r="P1583">
        <v>17984.39</v>
      </c>
      <c r="Q1583">
        <v>17984.39</v>
      </c>
    </row>
    <row r="1584" spans="1:17" ht="14.25">
      <c r="A1584" t="s">
        <v>42</v>
      </c>
      <c r="B1584" s="93">
        <v>40829</v>
      </c>
      <c r="C1584">
        <v>23</v>
      </c>
      <c r="D1584">
        <v>1.466704</v>
      </c>
      <c r="E1584">
        <v>1.466704</v>
      </c>
      <c r="F1584">
        <v>63.570700000000002</v>
      </c>
      <c r="G1584">
        <v>3.5249700000000002E-2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4.0549489999999997</v>
      </c>
      <c r="N1584">
        <v>42771.6</v>
      </c>
      <c r="O1584">
        <v>10548</v>
      </c>
      <c r="P1584">
        <v>15470.79</v>
      </c>
      <c r="Q1584">
        <v>15470.79</v>
      </c>
    </row>
    <row r="1585" spans="1:17" ht="14.25">
      <c r="A1585" t="s">
        <v>42</v>
      </c>
      <c r="B1585" s="93">
        <v>40829</v>
      </c>
      <c r="C1585">
        <v>24</v>
      </c>
      <c r="D1585">
        <v>1.177381</v>
      </c>
      <c r="E1585">
        <v>1.177381</v>
      </c>
      <c r="F1585">
        <v>61.16</v>
      </c>
      <c r="G1585">
        <v>3.4601100000000003E-2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4.0549489999999997</v>
      </c>
      <c r="N1585">
        <v>42771.6</v>
      </c>
      <c r="O1585">
        <v>10548</v>
      </c>
      <c r="P1585">
        <v>12419.02</v>
      </c>
      <c r="Q1585">
        <v>12419.02</v>
      </c>
    </row>
    <row r="1586" spans="1:17" ht="14.25">
      <c r="A1586" t="s">
        <v>42</v>
      </c>
      <c r="B1586" t="s">
        <v>46</v>
      </c>
      <c r="C1586">
        <v>1</v>
      </c>
      <c r="D1586">
        <v>0.90484679999999995</v>
      </c>
      <c r="E1586">
        <v>0.90484679999999995</v>
      </c>
      <c r="F1586">
        <v>66.186599999999999</v>
      </c>
      <c r="G1586">
        <v>3.5821800000000001E-2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4.0549489999999997</v>
      </c>
      <c r="N1586">
        <v>42771.6</v>
      </c>
      <c r="O1586">
        <v>10548</v>
      </c>
      <c r="P1586">
        <v>9544.3240000000005</v>
      </c>
      <c r="Q1586">
        <v>9544.3240000000005</v>
      </c>
    </row>
    <row r="1587" spans="1:17" ht="14.25">
      <c r="A1587" t="s">
        <v>42</v>
      </c>
      <c r="B1587" t="s">
        <v>46</v>
      </c>
      <c r="C1587">
        <v>2</v>
      </c>
      <c r="D1587">
        <v>0.84282369999999995</v>
      </c>
      <c r="E1587">
        <v>0.84282369999999995</v>
      </c>
      <c r="F1587">
        <v>66.008899999999997</v>
      </c>
      <c r="G1587">
        <v>3.5846299999999998E-2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4.0549489999999997</v>
      </c>
      <c r="N1587">
        <v>42771.6</v>
      </c>
      <c r="O1587">
        <v>10548</v>
      </c>
      <c r="P1587">
        <v>8890.1039999999994</v>
      </c>
      <c r="Q1587">
        <v>8890.1039999999994</v>
      </c>
    </row>
    <row r="1588" spans="1:17" ht="14.25">
      <c r="A1588" t="s">
        <v>42</v>
      </c>
      <c r="B1588" t="s">
        <v>46</v>
      </c>
      <c r="C1588">
        <v>3</v>
      </c>
      <c r="D1588">
        <v>0.78804260000000004</v>
      </c>
      <c r="E1588">
        <v>0.78804260000000004</v>
      </c>
      <c r="F1588">
        <v>65.811499999999995</v>
      </c>
      <c r="G1588">
        <v>3.5096000000000002E-2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4.0549489999999997</v>
      </c>
      <c r="N1588">
        <v>42771.6</v>
      </c>
      <c r="O1588">
        <v>10548</v>
      </c>
      <c r="P1588">
        <v>8312.2729999999992</v>
      </c>
      <c r="Q1588">
        <v>8312.2729999999992</v>
      </c>
    </row>
    <row r="1589" spans="1:17" ht="14.25">
      <c r="A1589" t="s">
        <v>42</v>
      </c>
      <c r="B1589" t="s">
        <v>46</v>
      </c>
      <c r="C1589">
        <v>4</v>
      </c>
      <c r="D1589">
        <v>0.72061869999999995</v>
      </c>
      <c r="E1589">
        <v>0.72061869999999995</v>
      </c>
      <c r="F1589">
        <v>64.909499999999994</v>
      </c>
      <c r="G1589">
        <v>3.4684699999999999E-2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4.0549489999999997</v>
      </c>
      <c r="N1589">
        <v>42771.6</v>
      </c>
      <c r="O1589">
        <v>10548</v>
      </c>
      <c r="P1589">
        <v>7601.0860000000002</v>
      </c>
      <c r="Q1589">
        <v>7601.0860000000002</v>
      </c>
    </row>
    <row r="1590" spans="1:17" ht="14.25">
      <c r="A1590" t="s">
        <v>42</v>
      </c>
      <c r="B1590" t="s">
        <v>46</v>
      </c>
      <c r="C1590">
        <v>5</v>
      </c>
      <c r="D1590">
        <v>0.69102439999999998</v>
      </c>
      <c r="E1590">
        <v>0.69102439999999998</v>
      </c>
      <c r="F1590">
        <v>64.223699999999994</v>
      </c>
      <c r="G1590">
        <v>3.4685599999999997E-2</v>
      </c>
      <c r="H1590">
        <v>0</v>
      </c>
      <c r="I1590">
        <v>0</v>
      </c>
      <c r="J1590">
        <v>0</v>
      </c>
      <c r="K1590">
        <v>0</v>
      </c>
      <c r="L1590">
        <v>0</v>
      </c>
      <c r="M1590">
        <v>4.0549489999999997</v>
      </c>
      <c r="N1590">
        <v>42771.6</v>
      </c>
      <c r="O1590">
        <v>10548</v>
      </c>
      <c r="P1590">
        <v>7288.9260000000004</v>
      </c>
      <c r="Q1590">
        <v>7288.9260000000004</v>
      </c>
    </row>
    <row r="1591" spans="1:17" ht="14.25">
      <c r="A1591" t="s">
        <v>42</v>
      </c>
      <c r="B1591" t="s">
        <v>46</v>
      </c>
      <c r="C1591">
        <v>6</v>
      </c>
      <c r="D1591">
        <v>0.71305750000000001</v>
      </c>
      <c r="E1591">
        <v>0.71305750000000001</v>
      </c>
      <c r="F1591">
        <v>63.684600000000003</v>
      </c>
      <c r="G1591">
        <v>3.4684399999999997E-2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4.0549489999999997</v>
      </c>
      <c r="N1591">
        <v>42771.6</v>
      </c>
      <c r="O1591">
        <v>10548</v>
      </c>
      <c r="P1591">
        <v>7521.3310000000001</v>
      </c>
      <c r="Q1591">
        <v>7521.3310000000001</v>
      </c>
    </row>
    <row r="1592" spans="1:17" ht="14.25">
      <c r="A1592" t="s">
        <v>42</v>
      </c>
      <c r="B1592" t="s">
        <v>46</v>
      </c>
      <c r="C1592">
        <v>7</v>
      </c>
      <c r="D1592">
        <v>0.79910320000000001</v>
      </c>
      <c r="E1592">
        <v>0.79910320000000001</v>
      </c>
      <c r="F1592">
        <v>65.545400000000001</v>
      </c>
      <c r="G1592">
        <v>3.4677899999999998E-2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4.0549489999999997</v>
      </c>
      <c r="N1592">
        <v>42771.6</v>
      </c>
      <c r="O1592">
        <v>10548</v>
      </c>
      <c r="P1592">
        <v>8428.94</v>
      </c>
      <c r="Q1592">
        <v>8428.94</v>
      </c>
    </row>
    <row r="1593" spans="1:17" ht="14.25">
      <c r="A1593" t="s">
        <v>42</v>
      </c>
      <c r="B1593" t="s">
        <v>46</v>
      </c>
      <c r="C1593">
        <v>8</v>
      </c>
      <c r="D1593">
        <v>0.87256619999999996</v>
      </c>
      <c r="E1593">
        <v>0.87256619999999996</v>
      </c>
      <c r="F1593">
        <v>71.6815</v>
      </c>
      <c r="G1593">
        <v>3.4655499999999999E-2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4.0549489999999997</v>
      </c>
      <c r="N1593">
        <v>42771.6</v>
      </c>
      <c r="O1593">
        <v>10548</v>
      </c>
      <c r="P1593">
        <v>9203.8279999999995</v>
      </c>
      <c r="Q1593">
        <v>9203.8279999999995</v>
      </c>
    </row>
    <row r="1594" spans="1:17" ht="14.25">
      <c r="A1594" t="s">
        <v>42</v>
      </c>
      <c r="B1594" t="s">
        <v>46</v>
      </c>
      <c r="C1594">
        <v>9</v>
      </c>
      <c r="D1594">
        <v>0.94777509999999998</v>
      </c>
      <c r="E1594">
        <v>0.94777509999999998</v>
      </c>
      <c r="F1594">
        <v>79.2226</v>
      </c>
      <c r="G1594">
        <v>3.6830000000000002E-2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4.0549489999999997</v>
      </c>
      <c r="N1594">
        <v>42771.6</v>
      </c>
      <c r="O1594">
        <v>10548</v>
      </c>
      <c r="P1594">
        <v>9997.1319999999996</v>
      </c>
      <c r="Q1594">
        <v>9997.1319999999996</v>
      </c>
    </row>
    <row r="1595" spans="1:17" ht="14.25">
      <c r="A1595" t="s">
        <v>42</v>
      </c>
      <c r="B1595" t="s">
        <v>46</v>
      </c>
      <c r="C1595">
        <v>10</v>
      </c>
      <c r="D1595">
        <v>1.0674429999999999</v>
      </c>
      <c r="E1595">
        <v>1.0674429999999999</v>
      </c>
      <c r="F1595">
        <v>84.577699999999993</v>
      </c>
      <c r="G1595">
        <v>3.9235699999999998E-2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4.0549489999999997</v>
      </c>
      <c r="N1595">
        <v>42771.6</v>
      </c>
      <c r="O1595">
        <v>10548</v>
      </c>
      <c r="P1595">
        <v>11259.39</v>
      </c>
      <c r="Q1595">
        <v>11259.39</v>
      </c>
    </row>
    <row r="1596" spans="1:17" ht="14.25">
      <c r="A1596" t="s">
        <v>42</v>
      </c>
      <c r="B1596" t="s">
        <v>46</v>
      </c>
      <c r="C1596">
        <v>11</v>
      </c>
      <c r="D1596">
        <v>1.1771100000000001</v>
      </c>
      <c r="E1596">
        <v>1.1771100000000001</v>
      </c>
      <c r="F1596">
        <v>87.513300000000001</v>
      </c>
      <c r="G1596">
        <v>3.7774000000000002E-2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4.0549489999999997</v>
      </c>
      <c r="N1596">
        <v>42771.6</v>
      </c>
      <c r="O1596">
        <v>10548</v>
      </c>
      <c r="P1596">
        <v>12416.16</v>
      </c>
      <c r="Q1596">
        <v>12416.16</v>
      </c>
    </row>
    <row r="1597" spans="1:17" ht="14.25">
      <c r="A1597" t="s">
        <v>42</v>
      </c>
      <c r="B1597" t="s">
        <v>46</v>
      </c>
      <c r="C1597">
        <v>12</v>
      </c>
      <c r="D1597">
        <v>1.397688</v>
      </c>
      <c r="E1597">
        <v>1.397688</v>
      </c>
      <c r="F1597">
        <v>89.724100000000007</v>
      </c>
      <c r="G1597">
        <v>3.64972E-2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4.0549489999999997</v>
      </c>
      <c r="N1597">
        <v>42771.6</v>
      </c>
      <c r="O1597">
        <v>10548</v>
      </c>
      <c r="P1597">
        <v>14742.81</v>
      </c>
      <c r="Q1597">
        <v>14742.81</v>
      </c>
    </row>
    <row r="1598" spans="1:17" ht="14.25">
      <c r="A1598" t="s">
        <v>42</v>
      </c>
      <c r="B1598" t="s">
        <v>46</v>
      </c>
      <c r="C1598">
        <v>13</v>
      </c>
      <c r="D1598">
        <v>1.6444259999999999</v>
      </c>
      <c r="E1598">
        <v>1.6444259999999999</v>
      </c>
      <c r="F1598">
        <v>90.177999999999997</v>
      </c>
      <c r="G1598">
        <v>3.6160699999999997E-2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4.0549489999999997</v>
      </c>
      <c r="N1598">
        <v>42771.6</v>
      </c>
      <c r="O1598">
        <v>10548</v>
      </c>
      <c r="P1598">
        <v>17345.41</v>
      </c>
      <c r="Q1598">
        <v>17345.41</v>
      </c>
    </row>
    <row r="1599" spans="1:17" ht="14.25">
      <c r="A1599" t="s">
        <v>42</v>
      </c>
      <c r="B1599" t="s">
        <v>46</v>
      </c>
      <c r="C1599">
        <v>14</v>
      </c>
      <c r="D1599">
        <v>1.9765649999999999</v>
      </c>
      <c r="E1599">
        <v>1.461395</v>
      </c>
      <c r="F1599">
        <v>93.185599999999994</v>
      </c>
      <c r="G1599">
        <v>3.9433099999999999E-2</v>
      </c>
      <c r="H1599">
        <v>0.4646344</v>
      </c>
      <c r="I1599">
        <v>0.49449120000000002</v>
      </c>
      <c r="J1599">
        <v>0.51516989999999996</v>
      </c>
      <c r="K1599">
        <v>0.53584869999999996</v>
      </c>
      <c r="L1599">
        <v>0.56570549999999997</v>
      </c>
      <c r="M1599">
        <v>4.0549489999999997</v>
      </c>
      <c r="N1599">
        <v>42771.6</v>
      </c>
      <c r="O1599">
        <v>10548</v>
      </c>
      <c r="P1599">
        <v>20848.8</v>
      </c>
      <c r="Q1599">
        <v>15414.79</v>
      </c>
    </row>
    <row r="1600" spans="1:17" ht="14.25">
      <c r="A1600" t="s">
        <v>42</v>
      </c>
      <c r="B1600" t="s">
        <v>46</v>
      </c>
      <c r="C1600">
        <v>15</v>
      </c>
      <c r="D1600">
        <v>2.2002299999999999</v>
      </c>
      <c r="E1600">
        <v>1.61565</v>
      </c>
      <c r="F1600">
        <v>89.398499999999999</v>
      </c>
      <c r="G1600">
        <v>3.9504299999999999E-2</v>
      </c>
      <c r="H1600">
        <v>0.53395349999999997</v>
      </c>
      <c r="I1600">
        <v>0.56386420000000004</v>
      </c>
      <c r="J1600">
        <v>0.58458019999999999</v>
      </c>
      <c r="K1600">
        <v>0.60529630000000001</v>
      </c>
      <c r="L1600">
        <v>0.63520710000000002</v>
      </c>
      <c r="M1600">
        <v>4.0549489999999997</v>
      </c>
      <c r="N1600">
        <v>42771.6</v>
      </c>
      <c r="O1600">
        <v>10548</v>
      </c>
      <c r="P1600">
        <v>23208.03</v>
      </c>
      <c r="Q1600">
        <v>17041.88</v>
      </c>
    </row>
    <row r="1601" spans="1:17" ht="14.25">
      <c r="A1601" t="s">
        <v>42</v>
      </c>
      <c r="B1601" t="s">
        <v>46</v>
      </c>
      <c r="C1601">
        <v>16</v>
      </c>
      <c r="D1601">
        <v>2.3475039999999998</v>
      </c>
      <c r="E1601">
        <v>1.6900839999999999</v>
      </c>
      <c r="F1601">
        <v>87.736000000000004</v>
      </c>
      <c r="G1601">
        <v>5.6733499999999999E-2</v>
      </c>
      <c r="H1601">
        <v>0.5847135</v>
      </c>
      <c r="I1601">
        <v>0.62766940000000004</v>
      </c>
      <c r="J1601">
        <v>0.65742049999999996</v>
      </c>
      <c r="K1601">
        <v>0.68717159999999999</v>
      </c>
      <c r="L1601">
        <v>0.73012750000000004</v>
      </c>
      <c r="M1601">
        <v>4.0549489999999997</v>
      </c>
      <c r="N1601">
        <v>42771.6</v>
      </c>
      <c r="O1601">
        <v>10548</v>
      </c>
      <c r="P1601">
        <v>24761.48</v>
      </c>
      <c r="Q1601">
        <v>17827.009999999998</v>
      </c>
    </row>
    <row r="1602" spans="1:17" ht="14.25">
      <c r="A1602" t="s">
        <v>42</v>
      </c>
      <c r="B1602" t="s">
        <v>46</v>
      </c>
      <c r="C1602">
        <v>17</v>
      </c>
      <c r="D1602">
        <v>2.3921589999999999</v>
      </c>
      <c r="E1602">
        <v>1.7574920000000001</v>
      </c>
      <c r="F1602">
        <v>85.828699999999998</v>
      </c>
      <c r="G1602">
        <v>4.3873200000000001E-2</v>
      </c>
      <c r="H1602">
        <v>0.57844099999999998</v>
      </c>
      <c r="I1602">
        <v>0.61165970000000003</v>
      </c>
      <c r="J1602">
        <v>0.63466679999999998</v>
      </c>
      <c r="K1602">
        <v>0.65767399999999998</v>
      </c>
      <c r="L1602">
        <v>0.69089259999999997</v>
      </c>
      <c r="M1602">
        <v>4.0549489999999997</v>
      </c>
      <c r="N1602">
        <v>42771.6</v>
      </c>
      <c r="O1602">
        <v>10548</v>
      </c>
      <c r="P1602">
        <v>25232.5</v>
      </c>
      <c r="Q1602">
        <v>18538.03</v>
      </c>
    </row>
    <row r="1603" spans="1:17" ht="14.25">
      <c r="A1603" t="s">
        <v>42</v>
      </c>
      <c r="B1603" t="s">
        <v>46</v>
      </c>
      <c r="C1603">
        <v>18</v>
      </c>
      <c r="D1603">
        <v>2.2191969999999999</v>
      </c>
      <c r="E1603">
        <v>1.821747</v>
      </c>
      <c r="F1603">
        <v>79.895700000000005</v>
      </c>
      <c r="G1603">
        <v>3.94995E-2</v>
      </c>
      <c r="H1603">
        <v>0.34682990000000002</v>
      </c>
      <c r="I1603">
        <v>0.37673699999999999</v>
      </c>
      <c r="J1603">
        <v>0.39745059999999999</v>
      </c>
      <c r="K1603">
        <v>0.41816409999999998</v>
      </c>
      <c r="L1603">
        <v>0.4480712</v>
      </c>
      <c r="M1603">
        <v>4.0549489999999997</v>
      </c>
      <c r="N1603">
        <v>42771.6</v>
      </c>
      <c r="O1603">
        <v>10548</v>
      </c>
      <c r="P1603">
        <v>23408.09</v>
      </c>
      <c r="Q1603">
        <v>19215.78</v>
      </c>
    </row>
    <row r="1604" spans="1:17" ht="14.25">
      <c r="A1604" t="s">
        <v>42</v>
      </c>
      <c r="B1604" t="s">
        <v>46</v>
      </c>
      <c r="C1604">
        <v>19</v>
      </c>
      <c r="D1604">
        <v>2.1275040000000001</v>
      </c>
      <c r="E1604">
        <v>2.2338010000000001</v>
      </c>
      <c r="F1604">
        <v>77.019300000000001</v>
      </c>
      <c r="G1604">
        <v>4.6589999999999999E-2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4.0549489999999997</v>
      </c>
      <c r="N1604">
        <v>42771.6</v>
      </c>
      <c r="O1604">
        <v>10548</v>
      </c>
      <c r="P1604">
        <v>22440.91</v>
      </c>
      <c r="Q1604">
        <v>23562.13</v>
      </c>
    </row>
    <row r="1605" spans="1:17" ht="14.25">
      <c r="A1605" t="s">
        <v>42</v>
      </c>
      <c r="B1605" t="s">
        <v>46</v>
      </c>
      <c r="C1605">
        <v>20</v>
      </c>
      <c r="D1605">
        <v>2.0779459999999998</v>
      </c>
      <c r="E1605">
        <v>2.238486</v>
      </c>
      <c r="F1605">
        <v>72.912499999999994</v>
      </c>
      <c r="G1605">
        <v>3.9482799999999998E-2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4.0549489999999997</v>
      </c>
      <c r="N1605">
        <v>42771.6</v>
      </c>
      <c r="O1605">
        <v>10548</v>
      </c>
      <c r="P1605">
        <v>21918.18</v>
      </c>
      <c r="Q1605">
        <v>23611.55</v>
      </c>
    </row>
    <row r="1606" spans="1:17" ht="14.25">
      <c r="A1606" t="s">
        <v>42</v>
      </c>
      <c r="B1606" t="s">
        <v>46</v>
      </c>
      <c r="C1606">
        <v>21</v>
      </c>
      <c r="D1606">
        <v>1.9737260000000001</v>
      </c>
      <c r="E1606">
        <v>1.9737260000000001</v>
      </c>
      <c r="F1606">
        <v>70.332499999999996</v>
      </c>
      <c r="G1606">
        <v>3.7781700000000001E-2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4.0549489999999997</v>
      </c>
      <c r="N1606">
        <v>42771.6</v>
      </c>
      <c r="O1606">
        <v>10548</v>
      </c>
      <c r="P1606">
        <v>20818.86</v>
      </c>
      <c r="Q1606">
        <v>20818.86</v>
      </c>
    </row>
    <row r="1607" spans="1:17" ht="14.25">
      <c r="A1607" t="s">
        <v>42</v>
      </c>
      <c r="B1607" t="s">
        <v>46</v>
      </c>
      <c r="C1607">
        <v>22</v>
      </c>
      <c r="D1607">
        <v>1.8013319999999999</v>
      </c>
      <c r="E1607">
        <v>1.8013319999999999</v>
      </c>
      <c r="F1607">
        <v>68.944100000000006</v>
      </c>
      <c r="G1607">
        <v>3.9097E-2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4.0549489999999997</v>
      </c>
      <c r="N1607">
        <v>42771.6</v>
      </c>
      <c r="O1607">
        <v>10548</v>
      </c>
      <c r="P1607">
        <v>19000.45</v>
      </c>
      <c r="Q1607">
        <v>19000.45</v>
      </c>
    </row>
    <row r="1608" spans="1:17" ht="14.25">
      <c r="A1608" t="s">
        <v>42</v>
      </c>
      <c r="B1608" t="s">
        <v>46</v>
      </c>
      <c r="C1608">
        <v>23</v>
      </c>
      <c r="D1608">
        <v>1.4662360000000001</v>
      </c>
      <c r="E1608">
        <v>1.4662360000000001</v>
      </c>
      <c r="F1608">
        <v>67.028400000000005</v>
      </c>
      <c r="G1608">
        <v>3.7975799999999997E-2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4.0549489999999997</v>
      </c>
      <c r="N1608">
        <v>42771.6</v>
      </c>
      <c r="O1608">
        <v>10548</v>
      </c>
      <c r="P1608">
        <v>15465.86</v>
      </c>
      <c r="Q1608">
        <v>15465.86</v>
      </c>
    </row>
    <row r="1609" spans="1:17" ht="14.25">
      <c r="A1609" t="s">
        <v>42</v>
      </c>
      <c r="B1609" t="s">
        <v>46</v>
      </c>
      <c r="C1609">
        <v>24</v>
      </c>
      <c r="D1609">
        <v>1.1938120000000001</v>
      </c>
      <c r="E1609">
        <v>1.1938120000000001</v>
      </c>
      <c r="F1609">
        <v>65.556200000000004</v>
      </c>
      <c r="G1609">
        <v>3.6348100000000001E-2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4.0549489999999997</v>
      </c>
      <c r="N1609">
        <v>42771.6</v>
      </c>
      <c r="O1609">
        <v>10548</v>
      </c>
      <c r="P1609">
        <v>12592.33</v>
      </c>
      <c r="Q1609">
        <v>12592.33</v>
      </c>
    </row>
    <row r="1610" spans="1:17" ht="14.25">
      <c r="A1610" t="s">
        <v>43</v>
      </c>
      <c r="B1610" s="93">
        <v>40781</v>
      </c>
      <c r="C1610">
        <v>1</v>
      </c>
      <c r="D1610">
        <v>0.81533529999999999</v>
      </c>
      <c r="E1610">
        <v>0.81533529999999999</v>
      </c>
      <c r="F1610">
        <v>67.875</v>
      </c>
      <c r="G1610">
        <v>0.11710520000000001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4.0759460000000001</v>
      </c>
      <c r="N1610">
        <v>3660.2</v>
      </c>
      <c r="O1610">
        <v>898</v>
      </c>
      <c r="P1610">
        <v>732.17110000000002</v>
      </c>
      <c r="Q1610">
        <v>732.17110000000002</v>
      </c>
    </row>
    <row r="1611" spans="1:17" ht="14.25">
      <c r="A1611" t="s">
        <v>43</v>
      </c>
      <c r="B1611" s="93">
        <v>40781</v>
      </c>
      <c r="C1611">
        <v>2</v>
      </c>
      <c r="D1611">
        <v>0.77744749999999996</v>
      </c>
      <c r="E1611">
        <v>0.77744749999999996</v>
      </c>
      <c r="F1611">
        <v>67.583299999999994</v>
      </c>
      <c r="G1611">
        <v>0.11705309999999999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4.0759460000000001</v>
      </c>
      <c r="N1611">
        <v>3660.2</v>
      </c>
      <c r="O1611">
        <v>898</v>
      </c>
      <c r="P1611">
        <v>698.14790000000005</v>
      </c>
      <c r="Q1611">
        <v>698.14790000000005</v>
      </c>
    </row>
    <row r="1612" spans="1:17" ht="14.25">
      <c r="A1612" t="s">
        <v>43</v>
      </c>
      <c r="B1612" s="93">
        <v>40781</v>
      </c>
      <c r="C1612">
        <v>3</v>
      </c>
      <c r="D1612">
        <v>0.7118698</v>
      </c>
      <c r="E1612">
        <v>0.7118698</v>
      </c>
      <c r="F1612">
        <v>67.583299999999994</v>
      </c>
      <c r="G1612">
        <v>0.1167175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4.0759460000000001</v>
      </c>
      <c r="N1612">
        <v>3660.2</v>
      </c>
      <c r="O1612">
        <v>898</v>
      </c>
      <c r="P1612">
        <v>639.25909999999999</v>
      </c>
      <c r="Q1612">
        <v>639.25909999999999</v>
      </c>
    </row>
    <row r="1613" spans="1:17" ht="14.25">
      <c r="A1613" t="s">
        <v>43</v>
      </c>
      <c r="B1613" s="93">
        <v>40781</v>
      </c>
      <c r="C1613">
        <v>4</v>
      </c>
      <c r="D1613">
        <v>0.67338160000000002</v>
      </c>
      <c r="E1613">
        <v>0.67338160000000002</v>
      </c>
      <c r="F1613">
        <v>66.833299999999994</v>
      </c>
      <c r="G1613">
        <v>0.1165933</v>
      </c>
      <c r="H1613">
        <v>0</v>
      </c>
      <c r="I1613">
        <v>0</v>
      </c>
      <c r="J1613">
        <v>0</v>
      </c>
      <c r="K1613">
        <v>0</v>
      </c>
      <c r="L1613">
        <v>0</v>
      </c>
      <c r="M1613">
        <v>4.0759460000000001</v>
      </c>
      <c r="N1613">
        <v>3660.2</v>
      </c>
      <c r="O1613">
        <v>898</v>
      </c>
      <c r="P1613">
        <v>604.69669999999996</v>
      </c>
      <c r="Q1613">
        <v>604.69669999999996</v>
      </c>
    </row>
    <row r="1614" spans="1:17" ht="14.25">
      <c r="A1614" t="s">
        <v>43</v>
      </c>
      <c r="B1614" s="93">
        <v>40781</v>
      </c>
      <c r="C1614">
        <v>5</v>
      </c>
      <c r="D1614">
        <v>0.6731393</v>
      </c>
      <c r="E1614">
        <v>0.6731393</v>
      </c>
      <c r="F1614">
        <v>67</v>
      </c>
      <c r="G1614">
        <v>0.11659369999999999</v>
      </c>
      <c r="H1614">
        <v>0</v>
      </c>
      <c r="I1614">
        <v>0</v>
      </c>
      <c r="J1614">
        <v>0</v>
      </c>
      <c r="K1614">
        <v>0</v>
      </c>
      <c r="L1614">
        <v>0</v>
      </c>
      <c r="M1614">
        <v>4.0759460000000001</v>
      </c>
      <c r="N1614">
        <v>3660.2</v>
      </c>
      <c r="O1614">
        <v>898</v>
      </c>
      <c r="P1614">
        <v>604.47910000000002</v>
      </c>
      <c r="Q1614">
        <v>604.47910000000002</v>
      </c>
    </row>
    <row r="1615" spans="1:17" ht="14.25">
      <c r="A1615" t="s">
        <v>43</v>
      </c>
      <c r="B1615" s="93">
        <v>40781</v>
      </c>
      <c r="C1615">
        <v>6</v>
      </c>
      <c r="D1615">
        <v>0.68711350000000004</v>
      </c>
      <c r="E1615">
        <v>0.68711350000000004</v>
      </c>
      <c r="F1615">
        <v>66.541700000000006</v>
      </c>
      <c r="G1615">
        <v>0.1165944</v>
      </c>
      <c r="H1615">
        <v>0</v>
      </c>
      <c r="I1615">
        <v>0</v>
      </c>
      <c r="J1615">
        <v>0</v>
      </c>
      <c r="K1615">
        <v>0</v>
      </c>
      <c r="L1615">
        <v>0</v>
      </c>
      <c r="M1615">
        <v>4.0759460000000001</v>
      </c>
      <c r="N1615">
        <v>3660.2</v>
      </c>
      <c r="O1615">
        <v>898</v>
      </c>
      <c r="P1615">
        <v>617.02800000000002</v>
      </c>
      <c r="Q1615">
        <v>617.02800000000002</v>
      </c>
    </row>
    <row r="1616" spans="1:17" ht="14.25">
      <c r="A1616" t="s">
        <v>43</v>
      </c>
      <c r="B1616" s="93">
        <v>40781</v>
      </c>
      <c r="C1616">
        <v>7</v>
      </c>
      <c r="D1616">
        <v>0.70843339999999999</v>
      </c>
      <c r="E1616">
        <v>0.70843339999999999</v>
      </c>
      <c r="F1616">
        <v>68.083299999999994</v>
      </c>
      <c r="G1616">
        <v>0.1165962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4.0759460000000001</v>
      </c>
      <c r="N1616">
        <v>3660.2</v>
      </c>
      <c r="O1616">
        <v>898</v>
      </c>
      <c r="P1616">
        <v>636.17319999999995</v>
      </c>
      <c r="Q1616">
        <v>636.17319999999995</v>
      </c>
    </row>
    <row r="1617" spans="1:17" ht="14.25">
      <c r="A1617" t="s">
        <v>43</v>
      </c>
      <c r="B1617" s="93">
        <v>40781</v>
      </c>
      <c r="C1617">
        <v>8</v>
      </c>
      <c r="D1617">
        <v>0.74657209999999996</v>
      </c>
      <c r="E1617">
        <v>0.74657209999999996</v>
      </c>
      <c r="F1617">
        <v>72.291700000000006</v>
      </c>
      <c r="G1617">
        <v>0.11662690000000001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4.0759460000000001</v>
      </c>
      <c r="N1617">
        <v>3660.2</v>
      </c>
      <c r="O1617">
        <v>898</v>
      </c>
      <c r="P1617">
        <v>670.42179999999996</v>
      </c>
      <c r="Q1617">
        <v>670.42179999999996</v>
      </c>
    </row>
    <row r="1618" spans="1:17" ht="14.25">
      <c r="A1618" t="s">
        <v>43</v>
      </c>
      <c r="B1618" s="93">
        <v>40781</v>
      </c>
      <c r="C1618">
        <v>9</v>
      </c>
      <c r="D1618">
        <v>0.78742610000000002</v>
      </c>
      <c r="E1618">
        <v>0.78742610000000002</v>
      </c>
      <c r="F1618">
        <v>78.75</v>
      </c>
      <c r="G1618">
        <v>0.1197266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4.0759460000000001</v>
      </c>
      <c r="N1618">
        <v>3660.2</v>
      </c>
      <c r="O1618">
        <v>898</v>
      </c>
      <c r="P1618">
        <v>707.1087</v>
      </c>
      <c r="Q1618">
        <v>707.1087</v>
      </c>
    </row>
    <row r="1619" spans="1:17" ht="14.25">
      <c r="A1619" t="s">
        <v>43</v>
      </c>
      <c r="B1619" s="93">
        <v>40781</v>
      </c>
      <c r="C1619">
        <v>10</v>
      </c>
      <c r="D1619">
        <v>0.95996820000000005</v>
      </c>
      <c r="E1619">
        <v>0.95996820000000005</v>
      </c>
      <c r="F1619">
        <v>81.625</v>
      </c>
      <c r="G1619">
        <v>0.13382740000000001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4.0759460000000001</v>
      </c>
      <c r="N1619">
        <v>3660.2</v>
      </c>
      <c r="O1619">
        <v>898</v>
      </c>
      <c r="P1619">
        <v>862.05150000000003</v>
      </c>
      <c r="Q1619">
        <v>862.05150000000003</v>
      </c>
    </row>
    <row r="1620" spans="1:17" ht="14.25">
      <c r="A1620" t="s">
        <v>43</v>
      </c>
      <c r="B1620" s="93">
        <v>40781</v>
      </c>
      <c r="C1620">
        <v>11</v>
      </c>
      <c r="D1620">
        <v>1.3105610000000001</v>
      </c>
      <c r="E1620">
        <v>1.3105610000000001</v>
      </c>
      <c r="F1620">
        <v>83.083299999999994</v>
      </c>
      <c r="G1620">
        <v>0.1224731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4.0759460000000001</v>
      </c>
      <c r="N1620">
        <v>3660.2</v>
      </c>
      <c r="O1620">
        <v>898</v>
      </c>
      <c r="P1620">
        <v>1176.884</v>
      </c>
      <c r="Q1620">
        <v>1176.884</v>
      </c>
    </row>
    <row r="1621" spans="1:17" ht="14.25">
      <c r="A1621" t="s">
        <v>43</v>
      </c>
      <c r="B1621" s="93">
        <v>40781</v>
      </c>
      <c r="C1621">
        <v>12</v>
      </c>
      <c r="D1621">
        <v>1.473123</v>
      </c>
      <c r="E1621">
        <v>1.473123</v>
      </c>
      <c r="F1621">
        <v>85</v>
      </c>
      <c r="G1621">
        <v>0.12050859999999999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4.0759460000000001</v>
      </c>
      <c r="N1621">
        <v>3660.2</v>
      </c>
      <c r="O1621">
        <v>898</v>
      </c>
      <c r="P1621">
        <v>1322.865</v>
      </c>
      <c r="Q1621">
        <v>1322.865</v>
      </c>
    </row>
    <row r="1622" spans="1:17" ht="14.25">
      <c r="A1622" t="s">
        <v>43</v>
      </c>
      <c r="B1622" s="93">
        <v>40781</v>
      </c>
      <c r="C1622">
        <v>13</v>
      </c>
      <c r="D1622">
        <v>1.744173</v>
      </c>
      <c r="E1622">
        <v>1.744173</v>
      </c>
      <c r="F1622">
        <v>87.958299999999994</v>
      </c>
      <c r="G1622">
        <v>0.1198723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4.0759460000000001</v>
      </c>
      <c r="N1622">
        <v>3660.2</v>
      </c>
      <c r="O1622">
        <v>898</v>
      </c>
      <c r="P1622">
        <v>1566.2670000000001</v>
      </c>
      <c r="Q1622">
        <v>1566.2670000000001</v>
      </c>
    </row>
    <row r="1623" spans="1:17" ht="14.25">
      <c r="A1623" t="s">
        <v>43</v>
      </c>
      <c r="B1623" s="93">
        <v>40781</v>
      </c>
      <c r="C1623">
        <v>14</v>
      </c>
      <c r="D1623">
        <v>2.0816560000000002</v>
      </c>
      <c r="E1623">
        <v>2.0816560000000002</v>
      </c>
      <c r="F1623">
        <v>88.125</v>
      </c>
      <c r="G1623">
        <v>0.1200698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4.0759460000000001</v>
      </c>
      <c r="N1623">
        <v>3660.2</v>
      </c>
      <c r="O1623">
        <v>898</v>
      </c>
      <c r="P1623">
        <v>1869.327</v>
      </c>
      <c r="Q1623">
        <v>1869.327</v>
      </c>
    </row>
    <row r="1624" spans="1:17" ht="14.25">
      <c r="A1624" t="s">
        <v>43</v>
      </c>
      <c r="B1624" s="93">
        <v>40781</v>
      </c>
      <c r="C1624">
        <v>15</v>
      </c>
      <c r="D1624">
        <v>2.1725789999999998</v>
      </c>
      <c r="E1624">
        <v>1.8014950000000001</v>
      </c>
      <c r="F1624">
        <v>88.083299999999994</v>
      </c>
      <c r="G1624">
        <v>0.13130810000000001</v>
      </c>
      <c r="H1624">
        <v>0.2028055</v>
      </c>
      <c r="I1624">
        <v>0.30222559999999998</v>
      </c>
      <c r="J1624">
        <v>0.37108360000000001</v>
      </c>
      <c r="K1624">
        <v>0.43994169999999999</v>
      </c>
      <c r="L1624">
        <v>0.5393618</v>
      </c>
      <c r="M1624">
        <v>4.0759460000000001</v>
      </c>
      <c r="N1624">
        <v>3660.2</v>
      </c>
      <c r="O1624">
        <v>898</v>
      </c>
      <c r="P1624">
        <v>1950.9760000000001</v>
      </c>
      <c r="Q1624">
        <v>1617.7429999999999</v>
      </c>
    </row>
    <row r="1625" spans="1:17" ht="14.25">
      <c r="A1625" t="s">
        <v>43</v>
      </c>
      <c r="B1625" s="93">
        <v>40781</v>
      </c>
      <c r="C1625">
        <v>16</v>
      </c>
      <c r="D1625">
        <v>2.1847979999999998</v>
      </c>
      <c r="E1625">
        <v>1.8865240000000001</v>
      </c>
      <c r="F1625">
        <v>85.5</v>
      </c>
      <c r="G1625">
        <v>0.1316869</v>
      </c>
      <c r="H1625">
        <v>0.12951099999999999</v>
      </c>
      <c r="I1625">
        <v>0.2292179</v>
      </c>
      <c r="J1625">
        <v>0.2982746</v>
      </c>
      <c r="K1625">
        <v>0.36733130000000003</v>
      </c>
      <c r="L1625">
        <v>0.46703820000000001</v>
      </c>
      <c r="M1625">
        <v>4.0759460000000001</v>
      </c>
      <c r="N1625">
        <v>3660.2</v>
      </c>
      <c r="O1625">
        <v>898</v>
      </c>
      <c r="P1625">
        <v>1961.9490000000001</v>
      </c>
      <c r="Q1625">
        <v>1694.0989999999999</v>
      </c>
    </row>
    <row r="1626" spans="1:17" ht="14.25">
      <c r="A1626" t="s">
        <v>43</v>
      </c>
      <c r="B1626" s="93">
        <v>40781</v>
      </c>
      <c r="C1626">
        <v>17</v>
      </c>
      <c r="D1626">
        <v>2.3184610000000001</v>
      </c>
      <c r="E1626">
        <v>2.0054059999999998</v>
      </c>
      <c r="F1626">
        <v>84</v>
      </c>
      <c r="G1626">
        <v>0.13203809999999999</v>
      </c>
      <c r="H1626">
        <v>0.14384159999999999</v>
      </c>
      <c r="I1626">
        <v>0.24381439999999999</v>
      </c>
      <c r="J1626">
        <v>0.31305529999999998</v>
      </c>
      <c r="K1626">
        <v>0.38229610000000003</v>
      </c>
      <c r="L1626">
        <v>0.4822689</v>
      </c>
      <c r="M1626">
        <v>4.0759460000000001</v>
      </c>
      <c r="N1626">
        <v>3660.2</v>
      </c>
      <c r="O1626">
        <v>898</v>
      </c>
      <c r="P1626">
        <v>2081.9780000000001</v>
      </c>
      <c r="Q1626">
        <v>1800.855</v>
      </c>
    </row>
    <row r="1627" spans="1:17" ht="14.25">
      <c r="A1627" t="s">
        <v>43</v>
      </c>
      <c r="B1627" s="93">
        <v>40781</v>
      </c>
      <c r="C1627">
        <v>18</v>
      </c>
      <c r="D1627">
        <v>2.3267479999999998</v>
      </c>
      <c r="E1627">
        <v>2.09836</v>
      </c>
      <c r="F1627">
        <v>82.291700000000006</v>
      </c>
      <c r="G1627">
        <v>0.132492</v>
      </c>
      <c r="H1627">
        <v>5.8593199999999998E-2</v>
      </c>
      <c r="I1627">
        <v>0.15890969999999999</v>
      </c>
      <c r="J1627">
        <v>0.22838849999999999</v>
      </c>
      <c r="K1627">
        <v>0.2978674</v>
      </c>
      <c r="L1627">
        <v>0.39818389999999998</v>
      </c>
      <c r="M1627">
        <v>4.0759460000000001</v>
      </c>
      <c r="N1627">
        <v>3660.2</v>
      </c>
      <c r="O1627">
        <v>898</v>
      </c>
      <c r="P1627">
        <v>2089.42</v>
      </c>
      <c r="Q1627">
        <v>1884.327</v>
      </c>
    </row>
    <row r="1628" spans="1:17" ht="14.25">
      <c r="A1628" t="s">
        <v>43</v>
      </c>
      <c r="B1628" s="93">
        <v>40781</v>
      </c>
      <c r="C1628">
        <v>19</v>
      </c>
      <c r="D1628">
        <v>2.1057830000000002</v>
      </c>
      <c r="E1628">
        <v>2.414825</v>
      </c>
      <c r="F1628">
        <v>81.5</v>
      </c>
      <c r="G1628">
        <v>0.13424800000000001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4.0759460000000001</v>
      </c>
      <c r="N1628">
        <v>3660.2</v>
      </c>
      <c r="O1628">
        <v>898</v>
      </c>
      <c r="P1628">
        <v>1890.9929999999999</v>
      </c>
      <c r="Q1628">
        <v>2168.5129999999999</v>
      </c>
    </row>
    <row r="1629" spans="1:17" ht="14.25">
      <c r="A1629" t="s">
        <v>43</v>
      </c>
      <c r="B1629" s="93">
        <v>40781</v>
      </c>
      <c r="C1629">
        <v>20</v>
      </c>
      <c r="D1629">
        <v>1.8465609999999999</v>
      </c>
      <c r="E1629">
        <v>2.2055419999999999</v>
      </c>
      <c r="F1629">
        <v>75.166700000000006</v>
      </c>
      <c r="G1629">
        <v>0.13612440000000001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4.0759460000000001</v>
      </c>
      <c r="N1629">
        <v>3660.2</v>
      </c>
      <c r="O1629">
        <v>898</v>
      </c>
      <c r="P1629">
        <v>1658.212</v>
      </c>
      <c r="Q1629">
        <v>1980.577</v>
      </c>
    </row>
    <row r="1630" spans="1:17" ht="14.25">
      <c r="A1630" t="s">
        <v>43</v>
      </c>
      <c r="B1630" s="93">
        <v>40781</v>
      </c>
      <c r="C1630">
        <v>21</v>
      </c>
      <c r="D1630">
        <v>1.917786</v>
      </c>
      <c r="E1630">
        <v>1.917786</v>
      </c>
      <c r="F1630">
        <v>74.583299999999994</v>
      </c>
      <c r="G1630">
        <v>0.12227789999999999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4.0759460000000001</v>
      </c>
      <c r="N1630">
        <v>3660.2</v>
      </c>
      <c r="O1630">
        <v>898</v>
      </c>
      <c r="P1630">
        <v>1722.172</v>
      </c>
      <c r="Q1630">
        <v>1722.172</v>
      </c>
    </row>
    <row r="1631" spans="1:17" ht="14.25">
      <c r="A1631" t="s">
        <v>43</v>
      </c>
      <c r="B1631" s="93">
        <v>40781</v>
      </c>
      <c r="C1631">
        <v>22</v>
      </c>
      <c r="D1631">
        <v>1.69723</v>
      </c>
      <c r="E1631">
        <v>1.69723</v>
      </c>
      <c r="F1631">
        <v>71.541700000000006</v>
      </c>
      <c r="G1631">
        <v>0.12610250000000001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4.0759460000000001</v>
      </c>
      <c r="N1631">
        <v>3660.2</v>
      </c>
      <c r="O1631">
        <v>898</v>
      </c>
      <c r="P1631">
        <v>1524.1130000000001</v>
      </c>
      <c r="Q1631">
        <v>1524.1130000000001</v>
      </c>
    </row>
    <row r="1632" spans="1:17" ht="14.25">
      <c r="A1632" t="s">
        <v>43</v>
      </c>
      <c r="B1632" s="93">
        <v>40781</v>
      </c>
      <c r="C1632">
        <v>23</v>
      </c>
      <c r="D1632">
        <v>1.4191609999999999</v>
      </c>
      <c r="E1632">
        <v>1.4191609999999999</v>
      </c>
      <c r="F1632">
        <v>70.458299999999994</v>
      </c>
      <c r="G1632">
        <v>0.1333771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4.0759460000000001</v>
      </c>
      <c r="N1632">
        <v>3660.2</v>
      </c>
      <c r="O1632">
        <v>898</v>
      </c>
      <c r="P1632">
        <v>1274.4059999999999</v>
      </c>
      <c r="Q1632">
        <v>1274.4059999999999</v>
      </c>
    </row>
    <row r="1633" spans="1:17" ht="14.25">
      <c r="A1633" t="s">
        <v>43</v>
      </c>
      <c r="B1633" s="93">
        <v>40781</v>
      </c>
      <c r="C1633">
        <v>24</v>
      </c>
      <c r="D1633">
        <v>1.0719799999999999</v>
      </c>
      <c r="E1633">
        <v>1.0719799999999999</v>
      </c>
      <c r="F1633">
        <v>70.375</v>
      </c>
      <c r="G1633">
        <v>0.1237641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4.0759460000000001</v>
      </c>
      <c r="N1633">
        <v>3660.2</v>
      </c>
      <c r="O1633">
        <v>898</v>
      </c>
      <c r="P1633">
        <v>962.63800000000003</v>
      </c>
      <c r="Q1633">
        <v>962.63800000000003</v>
      </c>
    </row>
    <row r="1634" spans="1:17" ht="14.25">
      <c r="A1634" t="s">
        <v>43</v>
      </c>
      <c r="B1634" s="93">
        <v>40793</v>
      </c>
      <c r="C1634">
        <v>1</v>
      </c>
      <c r="D1634">
        <v>1.085186</v>
      </c>
      <c r="E1634">
        <v>1.085186</v>
      </c>
      <c r="F1634">
        <v>72.192300000000003</v>
      </c>
      <c r="G1634">
        <v>0.13247500000000001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4.0759460000000001</v>
      </c>
      <c r="N1634">
        <v>3660.2</v>
      </c>
      <c r="O1634">
        <v>898</v>
      </c>
      <c r="P1634">
        <v>974.49710000000005</v>
      </c>
      <c r="Q1634">
        <v>974.49710000000005</v>
      </c>
    </row>
    <row r="1635" spans="1:17" ht="14.25">
      <c r="A1635" t="s">
        <v>43</v>
      </c>
      <c r="B1635" s="93">
        <v>40793</v>
      </c>
      <c r="C1635">
        <v>2</v>
      </c>
      <c r="D1635">
        <v>0.94991769999999998</v>
      </c>
      <c r="E1635">
        <v>0.94991769999999998</v>
      </c>
      <c r="F1635">
        <v>70.961500000000001</v>
      </c>
      <c r="G1635">
        <v>0.1338801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4.0759460000000001</v>
      </c>
      <c r="N1635">
        <v>3660.2</v>
      </c>
      <c r="O1635">
        <v>898</v>
      </c>
      <c r="P1635">
        <v>853.02620000000002</v>
      </c>
      <c r="Q1635">
        <v>853.02620000000002</v>
      </c>
    </row>
    <row r="1636" spans="1:17" ht="14.25">
      <c r="A1636" t="s">
        <v>43</v>
      </c>
      <c r="B1636" s="93">
        <v>40793</v>
      </c>
      <c r="C1636">
        <v>3</v>
      </c>
      <c r="D1636">
        <v>0.81329580000000001</v>
      </c>
      <c r="E1636">
        <v>0.81329580000000001</v>
      </c>
      <c r="F1636">
        <v>70</v>
      </c>
      <c r="G1636">
        <v>0.13836599999999999</v>
      </c>
      <c r="H1636">
        <v>0</v>
      </c>
      <c r="I1636">
        <v>0</v>
      </c>
      <c r="J1636">
        <v>0</v>
      </c>
      <c r="K1636">
        <v>0</v>
      </c>
      <c r="L1636">
        <v>0</v>
      </c>
      <c r="M1636">
        <v>4.0759460000000001</v>
      </c>
      <c r="N1636">
        <v>3660.2</v>
      </c>
      <c r="O1636">
        <v>898</v>
      </c>
      <c r="P1636">
        <v>730.33969999999999</v>
      </c>
      <c r="Q1636">
        <v>730.33969999999999</v>
      </c>
    </row>
    <row r="1637" spans="1:17" ht="14.25">
      <c r="A1637" t="s">
        <v>43</v>
      </c>
      <c r="B1637" s="93">
        <v>40793</v>
      </c>
      <c r="C1637">
        <v>4</v>
      </c>
      <c r="D1637">
        <v>0.84049960000000001</v>
      </c>
      <c r="E1637">
        <v>0.84049960000000001</v>
      </c>
      <c r="F1637">
        <v>69.923100000000005</v>
      </c>
      <c r="G1637">
        <v>0.12784899999999999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4.0759460000000001</v>
      </c>
      <c r="N1637">
        <v>3660.2</v>
      </c>
      <c r="O1637">
        <v>898</v>
      </c>
      <c r="P1637">
        <v>754.76869999999997</v>
      </c>
      <c r="Q1637">
        <v>754.76869999999997</v>
      </c>
    </row>
    <row r="1638" spans="1:17" ht="14.25">
      <c r="A1638" t="s">
        <v>43</v>
      </c>
      <c r="B1638" s="93">
        <v>40793</v>
      </c>
      <c r="C1638">
        <v>5</v>
      </c>
      <c r="D1638">
        <v>0.80241790000000002</v>
      </c>
      <c r="E1638">
        <v>0.80241790000000002</v>
      </c>
      <c r="F1638">
        <v>69.192300000000003</v>
      </c>
      <c r="G1638">
        <v>0.1279054</v>
      </c>
      <c r="H1638">
        <v>0</v>
      </c>
      <c r="I1638">
        <v>0</v>
      </c>
      <c r="J1638">
        <v>0</v>
      </c>
      <c r="K1638">
        <v>0</v>
      </c>
      <c r="L1638">
        <v>0</v>
      </c>
      <c r="M1638">
        <v>4.0759460000000001</v>
      </c>
      <c r="N1638">
        <v>3660.2</v>
      </c>
      <c r="O1638">
        <v>898</v>
      </c>
      <c r="P1638">
        <v>720.57140000000004</v>
      </c>
      <c r="Q1638">
        <v>720.57140000000004</v>
      </c>
    </row>
    <row r="1639" spans="1:17" ht="14.25">
      <c r="A1639" t="s">
        <v>43</v>
      </c>
      <c r="B1639" s="93">
        <v>40793</v>
      </c>
      <c r="C1639">
        <v>6</v>
      </c>
      <c r="D1639">
        <v>0.84210090000000004</v>
      </c>
      <c r="E1639">
        <v>0.84210090000000004</v>
      </c>
      <c r="F1639">
        <v>68.653800000000004</v>
      </c>
      <c r="G1639">
        <v>0.1279411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4.0759460000000001</v>
      </c>
      <c r="N1639">
        <v>3660.2</v>
      </c>
      <c r="O1639">
        <v>898</v>
      </c>
      <c r="P1639">
        <v>756.20669999999996</v>
      </c>
      <c r="Q1639">
        <v>756.20669999999996</v>
      </c>
    </row>
    <row r="1640" spans="1:17" ht="14.25">
      <c r="A1640" t="s">
        <v>43</v>
      </c>
      <c r="B1640" s="93">
        <v>40793</v>
      </c>
      <c r="C1640">
        <v>7</v>
      </c>
      <c r="D1640">
        <v>0.8980591</v>
      </c>
      <c r="E1640">
        <v>0.8980591</v>
      </c>
      <c r="F1640">
        <v>70.307699999999997</v>
      </c>
      <c r="G1640">
        <v>0.12794829999999999</v>
      </c>
      <c r="H1640">
        <v>0</v>
      </c>
      <c r="I1640">
        <v>0</v>
      </c>
      <c r="J1640">
        <v>0</v>
      </c>
      <c r="K1640">
        <v>0</v>
      </c>
      <c r="L1640">
        <v>0</v>
      </c>
      <c r="M1640">
        <v>4.0759460000000001</v>
      </c>
      <c r="N1640">
        <v>3660.2</v>
      </c>
      <c r="O1640">
        <v>898</v>
      </c>
      <c r="P1640">
        <v>806.45709999999997</v>
      </c>
      <c r="Q1640">
        <v>806.45709999999997</v>
      </c>
    </row>
    <row r="1641" spans="1:17" ht="14.25">
      <c r="A1641" t="s">
        <v>43</v>
      </c>
      <c r="B1641" s="93">
        <v>40793</v>
      </c>
      <c r="C1641">
        <v>8</v>
      </c>
      <c r="D1641">
        <v>0.80861700000000003</v>
      </c>
      <c r="E1641">
        <v>0.80861700000000003</v>
      </c>
      <c r="F1641">
        <v>77.538499999999999</v>
      </c>
      <c r="G1641">
        <v>0.12794839999999999</v>
      </c>
      <c r="H1641">
        <v>0</v>
      </c>
      <c r="I1641">
        <v>0</v>
      </c>
      <c r="J1641">
        <v>0</v>
      </c>
      <c r="K1641">
        <v>0</v>
      </c>
      <c r="L1641">
        <v>0</v>
      </c>
      <c r="M1641">
        <v>4.0759460000000001</v>
      </c>
      <c r="N1641">
        <v>3660.2</v>
      </c>
      <c r="O1641">
        <v>898</v>
      </c>
      <c r="P1641">
        <v>726.13810000000001</v>
      </c>
      <c r="Q1641">
        <v>726.13810000000001</v>
      </c>
    </row>
    <row r="1642" spans="1:17" ht="14.25">
      <c r="A1642" t="s">
        <v>43</v>
      </c>
      <c r="B1642" s="93">
        <v>40793</v>
      </c>
      <c r="C1642">
        <v>9</v>
      </c>
      <c r="D1642">
        <v>0.96690089999999995</v>
      </c>
      <c r="E1642">
        <v>0.96690089999999995</v>
      </c>
      <c r="F1642">
        <v>83.576899999999995</v>
      </c>
      <c r="G1642">
        <v>0.14990629999999999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4.0759460000000001</v>
      </c>
      <c r="N1642">
        <v>3660.2</v>
      </c>
      <c r="O1642">
        <v>898</v>
      </c>
      <c r="P1642">
        <v>868.27710000000002</v>
      </c>
      <c r="Q1642">
        <v>868.27710000000002</v>
      </c>
    </row>
    <row r="1643" spans="1:17" ht="14.25">
      <c r="A1643" t="s">
        <v>43</v>
      </c>
      <c r="B1643" s="93">
        <v>40793</v>
      </c>
      <c r="C1643">
        <v>10</v>
      </c>
      <c r="D1643">
        <v>1.216377</v>
      </c>
      <c r="E1643">
        <v>1.216377</v>
      </c>
      <c r="F1643">
        <v>90.115399999999994</v>
      </c>
      <c r="G1643">
        <v>0.14855579999999999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4.0759460000000001</v>
      </c>
      <c r="N1643">
        <v>3660.2</v>
      </c>
      <c r="O1643">
        <v>898</v>
      </c>
      <c r="P1643">
        <v>1092.307</v>
      </c>
      <c r="Q1643">
        <v>1092.307</v>
      </c>
    </row>
    <row r="1644" spans="1:17" ht="14.25">
      <c r="A1644" t="s">
        <v>43</v>
      </c>
      <c r="B1644" s="93">
        <v>40793</v>
      </c>
      <c r="C1644">
        <v>11</v>
      </c>
      <c r="D1644">
        <v>1.70103</v>
      </c>
      <c r="E1644">
        <v>1.70103</v>
      </c>
      <c r="F1644">
        <v>93.346199999999996</v>
      </c>
      <c r="G1644">
        <v>0.1398665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4.0759460000000001</v>
      </c>
      <c r="N1644">
        <v>3660.2</v>
      </c>
      <c r="O1644">
        <v>898</v>
      </c>
      <c r="P1644">
        <v>1527.5250000000001</v>
      </c>
      <c r="Q1644">
        <v>1527.5250000000001</v>
      </c>
    </row>
    <row r="1645" spans="1:17" ht="14.25">
      <c r="A1645" t="s">
        <v>43</v>
      </c>
      <c r="B1645" s="93">
        <v>40793</v>
      </c>
      <c r="C1645">
        <v>12</v>
      </c>
      <c r="D1645">
        <v>1.8902749999999999</v>
      </c>
      <c r="E1645">
        <v>1.8902749999999999</v>
      </c>
      <c r="F1645">
        <v>96.346199999999996</v>
      </c>
      <c r="G1645">
        <v>0.13640740000000001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4.0759460000000001</v>
      </c>
      <c r="N1645">
        <v>3660.2</v>
      </c>
      <c r="O1645">
        <v>898</v>
      </c>
      <c r="P1645">
        <v>1697.4670000000001</v>
      </c>
      <c r="Q1645">
        <v>1697.4670000000001</v>
      </c>
    </row>
    <row r="1646" spans="1:17" ht="14.25">
      <c r="A1646" t="s">
        <v>43</v>
      </c>
      <c r="B1646" s="93">
        <v>40793</v>
      </c>
      <c r="C1646">
        <v>13</v>
      </c>
      <c r="D1646">
        <v>2.4715069999999999</v>
      </c>
      <c r="E1646">
        <v>2.4715069999999999</v>
      </c>
      <c r="F1646">
        <v>94.653800000000004</v>
      </c>
      <c r="G1646">
        <v>0.1361417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4.0759460000000001</v>
      </c>
      <c r="N1646">
        <v>3660.2</v>
      </c>
      <c r="O1646">
        <v>898</v>
      </c>
      <c r="P1646">
        <v>2219.4140000000002</v>
      </c>
      <c r="Q1646">
        <v>2219.4140000000002</v>
      </c>
    </row>
    <row r="1647" spans="1:17" ht="14.25">
      <c r="A1647" t="s">
        <v>43</v>
      </c>
      <c r="B1647" s="93">
        <v>40793</v>
      </c>
      <c r="C1647">
        <v>14</v>
      </c>
      <c r="D1647">
        <v>2.8725770000000002</v>
      </c>
      <c r="E1647">
        <v>2.8725770000000002</v>
      </c>
      <c r="F1647">
        <v>94.269199999999998</v>
      </c>
      <c r="G1647">
        <v>0.143007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4.0759460000000001</v>
      </c>
      <c r="N1647">
        <v>3660.2</v>
      </c>
      <c r="O1647">
        <v>898</v>
      </c>
      <c r="P1647">
        <v>2579.5749999999998</v>
      </c>
      <c r="Q1647">
        <v>2579.5749999999998</v>
      </c>
    </row>
    <row r="1648" spans="1:17" ht="14.25">
      <c r="A1648" t="s">
        <v>43</v>
      </c>
      <c r="B1648" s="93">
        <v>40793</v>
      </c>
      <c r="C1648">
        <v>15</v>
      </c>
      <c r="D1648">
        <v>3.2499959999999999</v>
      </c>
      <c r="E1648">
        <v>2.3956909999999998</v>
      </c>
      <c r="F1648">
        <v>92.384600000000006</v>
      </c>
      <c r="G1648">
        <v>0.16346379999999999</v>
      </c>
      <c r="H1648">
        <v>0.64481820000000001</v>
      </c>
      <c r="I1648">
        <v>0.76858499999999996</v>
      </c>
      <c r="J1648">
        <v>0.85430550000000005</v>
      </c>
      <c r="K1648">
        <v>0.94002600000000003</v>
      </c>
      <c r="L1648">
        <v>1.063793</v>
      </c>
      <c r="M1648">
        <v>4.0759460000000001</v>
      </c>
      <c r="N1648">
        <v>3660.2</v>
      </c>
      <c r="O1648">
        <v>898</v>
      </c>
      <c r="P1648">
        <v>2918.4969999999998</v>
      </c>
      <c r="Q1648">
        <v>2151.33</v>
      </c>
    </row>
    <row r="1649" spans="1:17" ht="14.25">
      <c r="A1649" t="s">
        <v>43</v>
      </c>
      <c r="B1649" s="93">
        <v>40793</v>
      </c>
      <c r="C1649">
        <v>16</v>
      </c>
      <c r="D1649">
        <v>3.1169730000000002</v>
      </c>
      <c r="E1649">
        <v>2.4288940000000001</v>
      </c>
      <c r="F1649">
        <v>91.307699999999997</v>
      </c>
      <c r="G1649">
        <v>0.16320290000000001</v>
      </c>
      <c r="H1649">
        <v>0.47892570000000001</v>
      </c>
      <c r="I1649">
        <v>0.602495</v>
      </c>
      <c r="J1649">
        <v>0.68807859999999998</v>
      </c>
      <c r="K1649">
        <v>0.77366230000000002</v>
      </c>
      <c r="L1649">
        <v>0.89723160000000002</v>
      </c>
      <c r="M1649">
        <v>4.0759460000000001</v>
      </c>
      <c r="N1649">
        <v>3660.2</v>
      </c>
      <c r="O1649">
        <v>898</v>
      </c>
      <c r="P1649">
        <v>2799.0419999999999</v>
      </c>
      <c r="Q1649">
        <v>2181.1469999999999</v>
      </c>
    </row>
    <row r="1650" spans="1:17" ht="14.25">
      <c r="A1650" t="s">
        <v>43</v>
      </c>
      <c r="B1650" s="93">
        <v>40793</v>
      </c>
      <c r="C1650">
        <v>17</v>
      </c>
      <c r="D1650">
        <v>3.086713</v>
      </c>
      <c r="E1650">
        <v>2.4430580000000002</v>
      </c>
      <c r="F1650">
        <v>91</v>
      </c>
      <c r="G1650">
        <v>0.16315170000000001</v>
      </c>
      <c r="H1650">
        <v>0.43456840000000002</v>
      </c>
      <c r="I1650">
        <v>0.55809889999999995</v>
      </c>
      <c r="J1650">
        <v>0.6436558</v>
      </c>
      <c r="K1650">
        <v>0.72921259999999999</v>
      </c>
      <c r="L1650">
        <v>0.85274309999999998</v>
      </c>
      <c r="M1650">
        <v>4.0759460000000001</v>
      </c>
      <c r="N1650">
        <v>3660.2</v>
      </c>
      <c r="O1650">
        <v>898</v>
      </c>
      <c r="P1650">
        <v>2771.8690000000001</v>
      </c>
      <c r="Q1650">
        <v>2193.866</v>
      </c>
    </row>
    <row r="1651" spans="1:17" ht="14.25">
      <c r="A1651" t="s">
        <v>43</v>
      </c>
      <c r="B1651" s="93">
        <v>40793</v>
      </c>
      <c r="C1651">
        <v>18</v>
      </c>
      <c r="D1651">
        <v>3.0199530000000001</v>
      </c>
      <c r="E1651">
        <v>2.553668</v>
      </c>
      <c r="F1651">
        <v>88.384600000000006</v>
      </c>
      <c r="G1651">
        <v>0.1632267</v>
      </c>
      <c r="H1651">
        <v>0.25710159999999999</v>
      </c>
      <c r="I1651">
        <v>0.38068879999999999</v>
      </c>
      <c r="J1651">
        <v>0.46628500000000001</v>
      </c>
      <c r="K1651">
        <v>0.55188110000000001</v>
      </c>
      <c r="L1651">
        <v>0.67546839999999997</v>
      </c>
      <c r="M1651">
        <v>4.0759460000000001</v>
      </c>
      <c r="N1651">
        <v>3660.2</v>
      </c>
      <c r="O1651">
        <v>898</v>
      </c>
      <c r="P1651">
        <v>2711.9180000000001</v>
      </c>
      <c r="Q1651">
        <v>2293.194</v>
      </c>
    </row>
    <row r="1652" spans="1:17" ht="14.25">
      <c r="A1652" t="s">
        <v>43</v>
      </c>
      <c r="B1652" s="93">
        <v>40793</v>
      </c>
      <c r="C1652">
        <v>19</v>
      </c>
      <c r="D1652">
        <v>2.7581540000000002</v>
      </c>
      <c r="E1652">
        <v>3.3758599999999999</v>
      </c>
      <c r="F1652">
        <v>83.384600000000006</v>
      </c>
      <c r="G1652">
        <v>0.16335169999999999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4.0759460000000001</v>
      </c>
      <c r="N1652">
        <v>3660.2</v>
      </c>
      <c r="O1652">
        <v>898</v>
      </c>
      <c r="P1652">
        <v>2476.8229999999999</v>
      </c>
      <c r="Q1652">
        <v>3031.5219999999999</v>
      </c>
    </row>
    <row r="1653" spans="1:17" ht="14.25">
      <c r="A1653" t="s">
        <v>43</v>
      </c>
      <c r="B1653" s="93">
        <v>40793</v>
      </c>
      <c r="C1653">
        <v>20</v>
      </c>
      <c r="D1653">
        <v>2.346708</v>
      </c>
      <c r="E1653">
        <v>3.074281</v>
      </c>
      <c r="F1653">
        <v>81.115399999999994</v>
      </c>
      <c r="G1653">
        <v>0.1632209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4.0759460000000001</v>
      </c>
      <c r="N1653">
        <v>3660.2</v>
      </c>
      <c r="O1653">
        <v>898</v>
      </c>
      <c r="P1653">
        <v>2107.3440000000001</v>
      </c>
      <c r="Q1653">
        <v>2760.7040000000002</v>
      </c>
    </row>
    <row r="1654" spans="1:17" ht="14.25">
      <c r="A1654" t="s">
        <v>43</v>
      </c>
      <c r="B1654" s="93">
        <v>40793</v>
      </c>
      <c r="C1654">
        <v>21</v>
      </c>
      <c r="D1654">
        <v>2.5601020000000001</v>
      </c>
      <c r="E1654">
        <v>2.5601020000000001</v>
      </c>
      <c r="F1654">
        <v>78.884600000000006</v>
      </c>
      <c r="G1654">
        <v>0.14268249999999999</v>
      </c>
      <c r="H1654">
        <v>0</v>
      </c>
      <c r="I1654">
        <v>0</v>
      </c>
      <c r="J1654">
        <v>0</v>
      </c>
      <c r="K1654">
        <v>0</v>
      </c>
      <c r="L1654">
        <v>0</v>
      </c>
      <c r="M1654">
        <v>4.0759460000000001</v>
      </c>
      <c r="N1654">
        <v>3660.2</v>
      </c>
      <c r="O1654">
        <v>898</v>
      </c>
      <c r="P1654">
        <v>2298.971</v>
      </c>
      <c r="Q1654">
        <v>2298.971</v>
      </c>
    </row>
    <row r="1655" spans="1:17" ht="14.25">
      <c r="A1655" t="s">
        <v>43</v>
      </c>
      <c r="B1655" s="93">
        <v>40793</v>
      </c>
      <c r="C1655">
        <v>22</v>
      </c>
      <c r="D1655">
        <v>2.2995359999999998</v>
      </c>
      <c r="E1655">
        <v>2.2995359999999998</v>
      </c>
      <c r="F1655">
        <v>77.538499999999999</v>
      </c>
      <c r="G1655">
        <v>0.1463197</v>
      </c>
      <c r="H1655">
        <v>0</v>
      </c>
      <c r="I1655">
        <v>0</v>
      </c>
      <c r="J1655">
        <v>0</v>
      </c>
      <c r="K1655">
        <v>0</v>
      </c>
      <c r="L1655">
        <v>0</v>
      </c>
      <c r="M1655">
        <v>4.0759460000000001</v>
      </c>
      <c r="N1655">
        <v>3660.2</v>
      </c>
      <c r="O1655">
        <v>898</v>
      </c>
      <c r="P1655">
        <v>2064.9839999999999</v>
      </c>
      <c r="Q1655">
        <v>2064.9839999999999</v>
      </c>
    </row>
    <row r="1656" spans="1:17" ht="14.25">
      <c r="A1656" t="s">
        <v>43</v>
      </c>
      <c r="B1656" s="93">
        <v>40793</v>
      </c>
      <c r="C1656">
        <v>23</v>
      </c>
      <c r="D1656">
        <v>2.2348439999999998</v>
      </c>
      <c r="E1656">
        <v>2.2348439999999998</v>
      </c>
      <c r="F1656">
        <v>74.538499999999999</v>
      </c>
      <c r="G1656">
        <v>0.14734459999999999</v>
      </c>
      <c r="H1656">
        <v>0</v>
      </c>
      <c r="I1656">
        <v>0</v>
      </c>
      <c r="J1656">
        <v>0</v>
      </c>
      <c r="K1656">
        <v>0</v>
      </c>
      <c r="L1656">
        <v>0</v>
      </c>
      <c r="M1656">
        <v>4.0759460000000001</v>
      </c>
      <c r="N1656">
        <v>3660.2</v>
      </c>
      <c r="O1656">
        <v>898</v>
      </c>
      <c r="P1656">
        <v>2006.89</v>
      </c>
      <c r="Q1656">
        <v>2006.89</v>
      </c>
    </row>
    <row r="1657" spans="1:17" ht="14.25">
      <c r="A1657" t="s">
        <v>43</v>
      </c>
      <c r="B1657" s="93">
        <v>40793</v>
      </c>
      <c r="C1657">
        <v>24</v>
      </c>
      <c r="D1657">
        <v>1.5829249999999999</v>
      </c>
      <c r="E1657">
        <v>1.5829249999999999</v>
      </c>
      <c r="F1657">
        <v>70.192300000000003</v>
      </c>
      <c r="G1657">
        <v>0.1477019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4.0759460000000001</v>
      </c>
      <c r="N1657">
        <v>3660.2</v>
      </c>
      <c r="O1657">
        <v>898</v>
      </c>
      <c r="P1657">
        <v>1421.4659999999999</v>
      </c>
      <c r="Q1657">
        <v>1421.4659999999999</v>
      </c>
    </row>
    <row r="1658" spans="1:17" ht="14.25">
      <c r="A1658" t="s">
        <v>43</v>
      </c>
      <c r="B1658" s="93">
        <v>40794</v>
      </c>
      <c r="C1658">
        <v>1</v>
      </c>
      <c r="D1658">
        <v>1.1883300000000001</v>
      </c>
      <c r="E1658">
        <v>1.1883300000000001</v>
      </c>
      <c r="F1658">
        <v>68.625</v>
      </c>
      <c r="G1658">
        <v>0.142099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4.0759460000000001</v>
      </c>
      <c r="N1658">
        <v>3660.2</v>
      </c>
      <c r="O1658">
        <v>898</v>
      </c>
      <c r="P1658">
        <v>1067.1199999999999</v>
      </c>
      <c r="Q1658">
        <v>1067.1199999999999</v>
      </c>
    </row>
    <row r="1659" spans="1:17" ht="14.25">
      <c r="A1659" t="s">
        <v>43</v>
      </c>
      <c r="B1659" s="93">
        <v>40794</v>
      </c>
      <c r="C1659">
        <v>2</v>
      </c>
      <c r="D1659">
        <v>1.0278499999999999</v>
      </c>
      <c r="E1659">
        <v>1.0278499999999999</v>
      </c>
      <c r="F1659">
        <v>68.958299999999994</v>
      </c>
      <c r="G1659">
        <v>0.14141300000000001</v>
      </c>
      <c r="H1659">
        <v>0</v>
      </c>
      <c r="I1659">
        <v>0</v>
      </c>
      <c r="J1659">
        <v>0</v>
      </c>
      <c r="K1659">
        <v>0</v>
      </c>
      <c r="L1659">
        <v>0</v>
      </c>
      <c r="M1659">
        <v>4.0759460000000001</v>
      </c>
      <c r="N1659">
        <v>3660.2</v>
      </c>
      <c r="O1659">
        <v>898</v>
      </c>
      <c r="P1659">
        <v>923.00940000000003</v>
      </c>
      <c r="Q1659">
        <v>923.00940000000003</v>
      </c>
    </row>
    <row r="1660" spans="1:17" ht="14.25">
      <c r="A1660" t="s">
        <v>43</v>
      </c>
      <c r="B1660" s="93">
        <v>40794</v>
      </c>
      <c r="C1660">
        <v>3</v>
      </c>
      <c r="D1660">
        <v>0.84693649999999998</v>
      </c>
      <c r="E1660">
        <v>0.84693649999999998</v>
      </c>
      <c r="F1660">
        <v>69.5</v>
      </c>
      <c r="G1660">
        <v>0.1248035</v>
      </c>
      <c r="H1660">
        <v>0</v>
      </c>
      <c r="I1660">
        <v>0</v>
      </c>
      <c r="J1660">
        <v>0</v>
      </c>
      <c r="K1660">
        <v>0</v>
      </c>
      <c r="L1660">
        <v>0</v>
      </c>
      <c r="M1660">
        <v>4.0759460000000001</v>
      </c>
      <c r="N1660">
        <v>3660.2</v>
      </c>
      <c r="O1660">
        <v>898</v>
      </c>
      <c r="P1660">
        <v>760.54899999999998</v>
      </c>
      <c r="Q1660">
        <v>760.54899999999998</v>
      </c>
    </row>
    <row r="1661" spans="1:17" ht="14.25">
      <c r="A1661" t="s">
        <v>43</v>
      </c>
      <c r="B1661" s="93">
        <v>40794</v>
      </c>
      <c r="C1661">
        <v>4</v>
      </c>
      <c r="D1661">
        <v>0.7700053</v>
      </c>
      <c r="E1661">
        <v>0.7700053</v>
      </c>
      <c r="F1661">
        <v>67.208299999999994</v>
      </c>
      <c r="G1661">
        <v>0.123929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4.0759460000000001</v>
      </c>
      <c r="N1661">
        <v>3660.2</v>
      </c>
      <c r="O1661">
        <v>898</v>
      </c>
      <c r="P1661">
        <v>691.46479999999997</v>
      </c>
      <c r="Q1661">
        <v>691.46479999999997</v>
      </c>
    </row>
    <row r="1662" spans="1:17" ht="14.25">
      <c r="A1662" t="s">
        <v>43</v>
      </c>
      <c r="B1662" s="93">
        <v>40794</v>
      </c>
      <c r="C1662">
        <v>5</v>
      </c>
      <c r="D1662">
        <v>0.76278109999999999</v>
      </c>
      <c r="E1662">
        <v>0.76278109999999999</v>
      </c>
      <c r="F1662">
        <v>66.875</v>
      </c>
      <c r="G1662">
        <v>0.1238544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4.0759460000000001</v>
      </c>
      <c r="N1662">
        <v>3660.2</v>
      </c>
      <c r="O1662">
        <v>898</v>
      </c>
      <c r="P1662">
        <v>684.97749999999996</v>
      </c>
      <c r="Q1662">
        <v>684.97749999999996</v>
      </c>
    </row>
    <row r="1663" spans="1:17" ht="14.25">
      <c r="A1663" t="s">
        <v>43</v>
      </c>
      <c r="B1663" s="93">
        <v>40794</v>
      </c>
      <c r="C1663">
        <v>6</v>
      </c>
      <c r="D1663">
        <v>0.76562940000000002</v>
      </c>
      <c r="E1663">
        <v>0.76562940000000002</v>
      </c>
      <c r="F1663">
        <v>67.083299999999994</v>
      </c>
      <c r="G1663">
        <v>0.1238047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4.0759460000000001</v>
      </c>
      <c r="N1663">
        <v>3660.2</v>
      </c>
      <c r="O1663">
        <v>898</v>
      </c>
      <c r="P1663">
        <v>687.53520000000003</v>
      </c>
      <c r="Q1663">
        <v>687.53520000000003</v>
      </c>
    </row>
    <row r="1664" spans="1:17" ht="14.25">
      <c r="A1664" t="s">
        <v>43</v>
      </c>
      <c r="B1664" s="93">
        <v>40794</v>
      </c>
      <c r="C1664">
        <v>7</v>
      </c>
      <c r="D1664">
        <v>0.802705</v>
      </c>
      <c r="E1664">
        <v>0.802705</v>
      </c>
      <c r="F1664">
        <v>68.333299999999994</v>
      </c>
      <c r="G1664">
        <v>0.1237195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4.0759460000000001</v>
      </c>
      <c r="N1664">
        <v>3660.2</v>
      </c>
      <c r="O1664">
        <v>898</v>
      </c>
      <c r="P1664">
        <v>720.82910000000004</v>
      </c>
      <c r="Q1664">
        <v>720.82910000000004</v>
      </c>
    </row>
    <row r="1665" spans="1:17" ht="14.25">
      <c r="A1665" t="s">
        <v>43</v>
      </c>
      <c r="B1665" s="93">
        <v>40794</v>
      </c>
      <c r="C1665">
        <v>8</v>
      </c>
      <c r="D1665">
        <v>0.78699830000000004</v>
      </c>
      <c r="E1665">
        <v>0.78699830000000004</v>
      </c>
      <c r="F1665">
        <v>77.291700000000006</v>
      </c>
      <c r="G1665">
        <v>0.1234618</v>
      </c>
      <c r="H1665">
        <v>0</v>
      </c>
      <c r="I1665">
        <v>0</v>
      </c>
      <c r="J1665">
        <v>0</v>
      </c>
      <c r="K1665">
        <v>0</v>
      </c>
      <c r="L1665">
        <v>0</v>
      </c>
      <c r="M1665">
        <v>4.0759460000000001</v>
      </c>
      <c r="N1665">
        <v>3660.2</v>
      </c>
      <c r="O1665">
        <v>898</v>
      </c>
      <c r="P1665">
        <v>706.72450000000003</v>
      </c>
      <c r="Q1665">
        <v>706.72450000000003</v>
      </c>
    </row>
    <row r="1666" spans="1:17" ht="14.25">
      <c r="A1666" t="s">
        <v>43</v>
      </c>
      <c r="B1666" s="93">
        <v>40794</v>
      </c>
      <c r="C1666">
        <v>9</v>
      </c>
      <c r="D1666">
        <v>0.92020080000000004</v>
      </c>
      <c r="E1666">
        <v>0.92020080000000004</v>
      </c>
      <c r="F1666">
        <v>84.541700000000006</v>
      </c>
      <c r="G1666">
        <v>0.1300229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4.0759460000000001</v>
      </c>
      <c r="N1666">
        <v>3660.2</v>
      </c>
      <c r="O1666">
        <v>898</v>
      </c>
      <c r="P1666">
        <v>826.34040000000005</v>
      </c>
      <c r="Q1666">
        <v>826.34040000000005</v>
      </c>
    </row>
    <row r="1667" spans="1:17" ht="14.25">
      <c r="A1667" t="s">
        <v>43</v>
      </c>
      <c r="B1667" s="93">
        <v>40794</v>
      </c>
      <c r="C1667">
        <v>10</v>
      </c>
      <c r="D1667">
        <v>1.1820029999999999</v>
      </c>
      <c r="E1667">
        <v>1.1820029999999999</v>
      </c>
      <c r="F1667">
        <v>89.916700000000006</v>
      </c>
      <c r="G1667">
        <v>0.13417119999999999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4.0759460000000001</v>
      </c>
      <c r="N1667">
        <v>3660.2</v>
      </c>
      <c r="O1667">
        <v>898</v>
      </c>
      <c r="P1667">
        <v>1061.4390000000001</v>
      </c>
      <c r="Q1667">
        <v>1061.4390000000001</v>
      </c>
    </row>
    <row r="1668" spans="1:17" ht="14.25">
      <c r="A1668" t="s">
        <v>43</v>
      </c>
      <c r="B1668" s="93">
        <v>40794</v>
      </c>
      <c r="C1668">
        <v>11</v>
      </c>
      <c r="D1668">
        <v>1.6656979999999999</v>
      </c>
      <c r="E1668">
        <v>1.6656979999999999</v>
      </c>
      <c r="F1668">
        <v>92.041700000000006</v>
      </c>
      <c r="G1668">
        <v>0.1323471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4.0759460000000001</v>
      </c>
      <c r="N1668">
        <v>3660.2</v>
      </c>
      <c r="O1668">
        <v>898</v>
      </c>
      <c r="P1668">
        <v>1495.797</v>
      </c>
      <c r="Q1668">
        <v>1495.797</v>
      </c>
    </row>
    <row r="1669" spans="1:17" ht="14.25">
      <c r="A1669" t="s">
        <v>43</v>
      </c>
      <c r="B1669" s="93">
        <v>40794</v>
      </c>
      <c r="C1669">
        <v>12</v>
      </c>
      <c r="D1669">
        <v>1.785137</v>
      </c>
      <c r="E1669">
        <v>1.785137</v>
      </c>
      <c r="F1669">
        <v>93.875</v>
      </c>
      <c r="G1669">
        <v>0.12978819999999999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4.0759460000000001</v>
      </c>
      <c r="N1669">
        <v>3660.2</v>
      </c>
      <c r="O1669">
        <v>898</v>
      </c>
      <c r="P1669">
        <v>1603.0530000000001</v>
      </c>
      <c r="Q1669">
        <v>1603.0530000000001</v>
      </c>
    </row>
    <row r="1670" spans="1:17" ht="14.25">
      <c r="A1670" t="s">
        <v>43</v>
      </c>
      <c r="B1670" s="93">
        <v>40794</v>
      </c>
      <c r="C1670">
        <v>13</v>
      </c>
      <c r="D1670">
        <v>2.35758</v>
      </c>
      <c r="E1670">
        <v>2.35758</v>
      </c>
      <c r="F1670">
        <v>96.583299999999994</v>
      </c>
      <c r="G1670">
        <v>0.12893279999999999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4.0759460000000001</v>
      </c>
      <c r="N1670">
        <v>3660.2</v>
      </c>
      <c r="O1670">
        <v>898</v>
      </c>
      <c r="P1670">
        <v>2117.107</v>
      </c>
      <c r="Q1670">
        <v>2117.107</v>
      </c>
    </row>
    <row r="1671" spans="1:17" ht="14.25">
      <c r="A1671" t="s">
        <v>43</v>
      </c>
      <c r="B1671" s="93">
        <v>40794</v>
      </c>
      <c r="C1671">
        <v>14</v>
      </c>
      <c r="D1671">
        <v>2.8993440000000001</v>
      </c>
      <c r="E1671">
        <v>1.9565170000000001</v>
      </c>
      <c r="F1671">
        <v>94.458299999999994</v>
      </c>
      <c r="G1671">
        <v>0.14468600000000001</v>
      </c>
      <c r="H1671">
        <v>0.75740479999999999</v>
      </c>
      <c r="I1671">
        <v>0.866954</v>
      </c>
      <c r="J1671">
        <v>0.94282730000000003</v>
      </c>
      <c r="K1671">
        <v>1.0187010000000001</v>
      </c>
      <c r="L1671">
        <v>1.12825</v>
      </c>
      <c r="M1671">
        <v>4.0759460000000001</v>
      </c>
      <c r="N1671">
        <v>3660.2</v>
      </c>
      <c r="O1671">
        <v>898</v>
      </c>
      <c r="P1671">
        <v>2603.6109999999999</v>
      </c>
      <c r="Q1671">
        <v>1756.952</v>
      </c>
    </row>
    <row r="1672" spans="1:17" ht="14.25">
      <c r="A1672" t="s">
        <v>43</v>
      </c>
      <c r="B1672" s="93">
        <v>40794</v>
      </c>
      <c r="C1672">
        <v>15</v>
      </c>
      <c r="D1672">
        <v>3.4813999999999998</v>
      </c>
      <c r="E1672">
        <v>2.0252829999999999</v>
      </c>
      <c r="F1672">
        <v>93.666700000000006</v>
      </c>
      <c r="G1672">
        <v>0.1446422</v>
      </c>
      <c r="H1672">
        <v>1.270751</v>
      </c>
      <c r="I1672">
        <v>1.3802669999999999</v>
      </c>
      <c r="J1672">
        <v>1.456118</v>
      </c>
      <c r="K1672">
        <v>1.531968</v>
      </c>
      <c r="L1672">
        <v>1.6414839999999999</v>
      </c>
      <c r="M1672">
        <v>4.0759460000000001</v>
      </c>
      <c r="N1672">
        <v>3660.2</v>
      </c>
      <c r="O1672">
        <v>898</v>
      </c>
      <c r="P1672">
        <v>3126.2979999999998</v>
      </c>
      <c r="Q1672">
        <v>1818.704</v>
      </c>
    </row>
    <row r="1673" spans="1:17" ht="14.25">
      <c r="A1673" t="s">
        <v>43</v>
      </c>
      <c r="B1673" s="93">
        <v>40794</v>
      </c>
      <c r="C1673">
        <v>16</v>
      </c>
      <c r="D1673">
        <v>3.43777</v>
      </c>
      <c r="E1673">
        <v>2.0065780000000002</v>
      </c>
      <c r="F1673">
        <v>91.041700000000006</v>
      </c>
      <c r="G1673">
        <v>0.21466540000000001</v>
      </c>
      <c r="H1673">
        <v>1.1560870000000001</v>
      </c>
      <c r="I1673">
        <v>1.318621</v>
      </c>
      <c r="J1673">
        <v>1.431192</v>
      </c>
      <c r="K1673">
        <v>1.5437620000000001</v>
      </c>
      <c r="L1673">
        <v>1.706296</v>
      </c>
      <c r="M1673">
        <v>4.0759460000000001</v>
      </c>
      <c r="N1673">
        <v>3660.2</v>
      </c>
      <c r="O1673">
        <v>898</v>
      </c>
      <c r="P1673">
        <v>3087.1179999999999</v>
      </c>
      <c r="Q1673">
        <v>1801.9079999999999</v>
      </c>
    </row>
    <row r="1674" spans="1:17" ht="14.25">
      <c r="A1674" t="s">
        <v>43</v>
      </c>
      <c r="B1674" s="93">
        <v>40794</v>
      </c>
      <c r="C1674">
        <v>17</v>
      </c>
      <c r="D1674">
        <v>3.428709</v>
      </c>
      <c r="E1674">
        <v>2.3724940000000001</v>
      </c>
      <c r="F1674">
        <v>91.041700000000006</v>
      </c>
      <c r="G1674">
        <v>0.2277931</v>
      </c>
      <c r="H1674">
        <v>0.76428629999999997</v>
      </c>
      <c r="I1674">
        <v>0.93676000000000004</v>
      </c>
      <c r="J1674">
        <v>1.0562149999999999</v>
      </c>
      <c r="K1674">
        <v>1.17567</v>
      </c>
      <c r="L1674">
        <v>1.3481430000000001</v>
      </c>
      <c r="M1674">
        <v>4.0759460000000001</v>
      </c>
      <c r="N1674">
        <v>3660.2</v>
      </c>
      <c r="O1674">
        <v>898</v>
      </c>
      <c r="P1674">
        <v>3078.98</v>
      </c>
      <c r="Q1674">
        <v>2130.5</v>
      </c>
    </row>
    <row r="1675" spans="1:17" ht="14.25">
      <c r="A1675" t="s">
        <v>43</v>
      </c>
      <c r="B1675" s="93">
        <v>40794</v>
      </c>
      <c r="C1675">
        <v>18</v>
      </c>
      <c r="D1675">
        <v>3.2342490000000002</v>
      </c>
      <c r="E1675">
        <v>3.2342490000000002</v>
      </c>
      <c r="F1675">
        <v>84.916700000000006</v>
      </c>
      <c r="G1675">
        <v>0.2608067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4.0759460000000001</v>
      </c>
      <c r="N1675">
        <v>3660.2</v>
      </c>
      <c r="O1675">
        <v>898</v>
      </c>
      <c r="P1675">
        <v>2904.355</v>
      </c>
      <c r="Q1675">
        <v>2904.355</v>
      </c>
    </row>
    <row r="1676" spans="1:17" ht="14.25">
      <c r="A1676" t="s">
        <v>43</v>
      </c>
      <c r="B1676" s="93">
        <v>40794</v>
      </c>
      <c r="C1676">
        <v>19</v>
      </c>
      <c r="D1676">
        <v>3.4590809999999999</v>
      </c>
      <c r="E1676">
        <v>3.4590809999999999</v>
      </c>
      <c r="F1676">
        <v>81.166700000000006</v>
      </c>
      <c r="G1676">
        <v>0.3103726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4.0759460000000001</v>
      </c>
      <c r="N1676">
        <v>3660.2</v>
      </c>
      <c r="O1676">
        <v>898</v>
      </c>
      <c r="P1676">
        <v>3106.2550000000001</v>
      </c>
      <c r="Q1676">
        <v>3106.2550000000001</v>
      </c>
    </row>
    <row r="1677" spans="1:17" ht="14.25">
      <c r="A1677" t="s">
        <v>43</v>
      </c>
      <c r="B1677" s="93">
        <v>40794</v>
      </c>
      <c r="C1677">
        <v>20</v>
      </c>
      <c r="D1677">
        <v>2.4465170000000001</v>
      </c>
      <c r="E1677">
        <v>2.4465170000000001</v>
      </c>
      <c r="F1677">
        <v>74.541700000000006</v>
      </c>
      <c r="G1677">
        <v>0.14998040000000001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4.0759460000000001</v>
      </c>
      <c r="N1677">
        <v>3660.2</v>
      </c>
      <c r="O1677">
        <v>898</v>
      </c>
      <c r="P1677">
        <v>2196.973</v>
      </c>
      <c r="Q1677">
        <v>2196.973</v>
      </c>
    </row>
    <row r="1678" spans="1:17" ht="14.25">
      <c r="A1678" t="s">
        <v>43</v>
      </c>
      <c r="B1678" s="93">
        <v>40794</v>
      </c>
      <c r="C1678">
        <v>21</v>
      </c>
      <c r="D1678">
        <v>2.5470950000000001</v>
      </c>
      <c r="E1678">
        <v>2.5470950000000001</v>
      </c>
      <c r="F1678">
        <v>71.416700000000006</v>
      </c>
      <c r="G1678">
        <v>0.13630139999999999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4.0759460000000001</v>
      </c>
      <c r="N1678">
        <v>3660.2</v>
      </c>
      <c r="O1678">
        <v>898</v>
      </c>
      <c r="P1678">
        <v>2287.2919999999999</v>
      </c>
      <c r="Q1678">
        <v>2287.2919999999999</v>
      </c>
    </row>
    <row r="1679" spans="1:17" ht="14.25">
      <c r="A1679" t="s">
        <v>43</v>
      </c>
      <c r="B1679" s="93">
        <v>40794</v>
      </c>
      <c r="C1679">
        <v>22</v>
      </c>
      <c r="D1679">
        <v>2.1556060000000001</v>
      </c>
      <c r="E1679">
        <v>2.1556060000000001</v>
      </c>
      <c r="F1679">
        <v>69.166700000000006</v>
      </c>
      <c r="G1679">
        <v>0.14019000000000001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4.0759460000000001</v>
      </c>
      <c r="N1679">
        <v>3660.2</v>
      </c>
      <c r="O1679">
        <v>898</v>
      </c>
      <c r="P1679">
        <v>1935.7339999999999</v>
      </c>
      <c r="Q1679">
        <v>1935.7339999999999</v>
      </c>
    </row>
    <row r="1680" spans="1:17" ht="14.25">
      <c r="A1680" t="s">
        <v>43</v>
      </c>
      <c r="B1680" s="93">
        <v>40794</v>
      </c>
      <c r="C1680">
        <v>23</v>
      </c>
      <c r="D1680">
        <v>1.714072</v>
      </c>
      <c r="E1680">
        <v>1.714072</v>
      </c>
      <c r="F1680">
        <v>65.625</v>
      </c>
      <c r="G1680">
        <v>0.13017889999999999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4.0759460000000001</v>
      </c>
      <c r="N1680">
        <v>3660.2</v>
      </c>
      <c r="O1680">
        <v>898</v>
      </c>
      <c r="P1680">
        <v>1539.2360000000001</v>
      </c>
      <c r="Q1680">
        <v>1539.2360000000001</v>
      </c>
    </row>
    <row r="1681" spans="1:17" ht="14.25">
      <c r="A1681" t="s">
        <v>43</v>
      </c>
      <c r="B1681" s="93">
        <v>40794</v>
      </c>
      <c r="C1681">
        <v>24</v>
      </c>
      <c r="D1681">
        <v>1.1997800000000001</v>
      </c>
      <c r="E1681">
        <v>1.1997800000000001</v>
      </c>
      <c r="F1681">
        <v>64.708299999999994</v>
      </c>
      <c r="G1681">
        <v>0.1239545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4.0759460000000001</v>
      </c>
      <c r="N1681">
        <v>3660.2</v>
      </c>
      <c r="O1681">
        <v>898</v>
      </c>
      <c r="P1681">
        <v>1077.402</v>
      </c>
      <c r="Q1681">
        <v>1077.402</v>
      </c>
    </row>
    <row r="1682" spans="1:17" ht="14.25">
      <c r="A1682" t="s">
        <v>43</v>
      </c>
      <c r="B1682" s="93">
        <v>40795</v>
      </c>
      <c r="C1682">
        <v>1</v>
      </c>
      <c r="D1682">
        <v>0.32458330000000002</v>
      </c>
      <c r="E1682">
        <v>0.32458330000000002</v>
      </c>
      <c r="F1682">
        <v>64.416700000000006</v>
      </c>
      <c r="G1682">
        <v>0.124292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4.0759460000000001</v>
      </c>
      <c r="N1682">
        <v>3660.2</v>
      </c>
      <c r="O1682">
        <v>898</v>
      </c>
      <c r="P1682">
        <v>291.47579999999999</v>
      </c>
      <c r="Q1682">
        <v>291.47579999999999</v>
      </c>
    </row>
    <row r="1683" spans="1:17" ht="14.25">
      <c r="A1683" t="s">
        <v>43</v>
      </c>
      <c r="B1683" s="93">
        <v>40795</v>
      </c>
      <c r="C1683">
        <v>2</v>
      </c>
      <c r="D1683">
        <v>0.53458329999999998</v>
      </c>
      <c r="E1683">
        <v>0.53458329999999998</v>
      </c>
      <c r="F1683">
        <v>62.666699999999999</v>
      </c>
      <c r="G1683">
        <v>0.12383379999999999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4.0759460000000001</v>
      </c>
      <c r="N1683">
        <v>3660.2</v>
      </c>
      <c r="O1683">
        <v>898</v>
      </c>
      <c r="P1683">
        <v>480.05579999999998</v>
      </c>
      <c r="Q1683">
        <v>480.05579999999998</v>
      </c>
    </row>
    <row r="1684" spans="1:17" ht="14.25">
      <c r="A1684" t="s">
        <v>43</v>
      </c>
      <c r="B1684" s="93">
        <v>40795</v>
      </c>
      <c r="C1684">
        <v>3</v>
      </c>
      <c r="D1684">
        <v>0.85958330000000005</v>
      </c>
      <c r="E1684">
        <v>0.85958330000000005</v>
      </c>
      <c r="F1684">
        <v>62.291699999999999</v>
      </c>
      <c r="G1684">
        <v>0.12215289999999999</v>
      </c>
      <c r="H1684">
        <v>0</v>
      </c>
      <c r="I1684">
        <v>0</v>
      </c>
      <c r="J1684">
        <v>0</v>
      </c>
      <c r="K1684">
        <v>0</v>
      </c>
      <c r="L1684">
        <v>0</v>
      </c>
      <c r="M1684">
        <v>4.0759460000000001</v>
      </c>
      <c r="N1684">
        <v>3660.2</v>
      </c>
      <c r="O1684">
        <v>898</v>
      </c>
      <c r="P1684">
        <v>771.90589999999997</v>
      </c>
      <c r="Q1684">
        <v>771.90589999999997</v>
      </c>
    </row>
    <row r="1685" spans="1:17" ht="14.25">
      <c r="A1685" t="s">
        <v>43</v>
      </c>
      <c r="B1685" s="93">
        <v>40795</v>
      </c>
      <c r="C1685">
        <v>4</v>
      </c>
      <c r="D1685">
        <v>0.98499999999999999</v>
      </c>
      <c r="E1685">
        <v>0.98499999999999999</v>
      </c>
      <c r="F1685">
        <v>60.875</v>
      </c>
      <c r="G1685">
        <v>0.12149020000000001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4.0759460000000001</v>
      </c>
      <c r="N1685">
        <v>3660.2</v>
      </c>
      <c r="O1685">
        <v>898</v>
      </c>
      <c r="P1685">
        <v>884.53009999999995</v>
      </c>
      <c r="Q1685">
        <v>884.53009999999995</v>
      </c>
    </row>
    <row r="1686" spans="1:17" ht="14.25">
      <c r="A1686" t="s">
        <v>43</v>
      </c>
      <c r="B1686" s="93">
        <v>40795</v>
      </c>
      <c r="C1686">
        <v>5</v>
      </c>
      <c r="D1686">
        <v>0.84624999999999995</v>
      </c>
      <c r="E1686">
        <v>0.84624999999999995</v>
      </c>
      <c r="F1686">
        <v>60.333300000000001</v>
      </c>
      <c r="G1686">
        <v>0.1214677</v>
      </c>
      <c r="H1686">
        <v>0</v>
      </c>
      <c r="I1686">
        <v>0</v>
      </c>
      <c r="J1686">
        <v>0</v>
      </c>
      <c r="K1686">
        <v>0</v>
      </c>
      <c r="L1686">
        <v>0</v>
      </c>
      <c r="M1686">
        <v>4.0759460000000001</v>
      </c>
      <c r="N1686">
        <v>3660.2</v>
      </c>
      <c r="O1686">
        <v>898</v>
      </c>
      <c r="P1686">
        <v>759.93259999999998</v>
      </c>
      <c r="Q1686">
        <v>759.93259999999998</v>
      </c>
    </row>
    <row r="1687" spans="1:17" ht="14.25">
      <c r="A1687" t="s">
        <v>43</v>
      </c>
      <c r="B1687" s="93">
        <v>40795</v>
      </c>
      <c r="C1687">
        <v>6</v>
      </c>
      <c r="D1687">
        <v>0.88083330000000004</v>
      </c>
      <c r="E1687">
        <v>0.88083330000000004</v>
      </c>
      <c r="F1687">
        <v>59.583300000000001</v>
      </c>
      <c r="G1687">
        <v>0.1214344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4.0759460000000001</v>
      </c>
      <c r="N1687">
        <v>3660.2</v>
      </c>
      <c r="O1687">
        <v>898</v>
      </c>
      <c r="P1687">
        <v>790.98829999999998</v>
      </c>
      <c r="Q1687">
        <v>790.98829999999998</v>
      </c>
    </row>
    <row r="1688" spans="1:17" ht="14.25">
      <c r="A1688" t="s">
        <v>43</v>
      </c>
      <c r="B1688" s="93">
        <v>40795</v>
      </c>
      <c r="C1688">
        <v>7</v>
      </c>
      <c r="D1688">
        <v>0.87749999999999995</v>
      </c>
      <c r="E1688">
        <v>0.87749999999999995</v>
      </c>
      <c r="F1688">
        <v>61.791699999999999</v>
      </c>
      <c r="G1688">
        <v>0.1213274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4.0759460000000001</v>
      </c>
      <c r="N1688">
        <v>3660.2</v>
      </c>
      <c r="O1688">
        <v>898</v>
      </c>
      <c r="P1688">
        <v>787.99509999999998</v>
      </c>
      <c r="Q1688">
        <v>787.99509999999998</v>
      </c>
    </row>
    <row r="1689" spans="1:17" ht="14.25">
      <c r="A1689" t="s">
        <v>43</v>
      </c>
      <c r="B1689" s="93">
        <v>40795</v>
      </c>
      <c r="C1689">
        <v>8</v>
      </c>
      <c r="D1689">
        <v>0.89229170000000002</v>
      </c>
      <c r="E1689">
        <v>0.89229170000000002</v>
      </c>
      <c r="F1689">
        <v>64.625</v>
      </c>
      <c r="G1689">
        <v>0.12093180000000001</v>
      </c>
      <c r="H1689">
        <v>0</v>
      </c>
      <c r="I1689">
        <v>0</v>
      </c>
      <c r="J1689">
        <v>0</v>
      </c>
      <c r="K1689">
        <v>0</v>
      </c>
      <c r="L1689">
        <v>0</v>
      </c>
      <c r="M1689">
        <v>4.0759460000000001</v>
      </c>
      <c r="N1689">
        <v>3660.2</v>
      </c>
      <c r="O1689">
        <v>898</v>
      </c>
      <c r="P1689">
        <v>801.27800000000002</v>
      </c>
      <c r="Q1689">
        <v>801.27800000000002</v>
      </c>
    </row>
    <row r="1690" spans="1:17" ht="14.25">
      <c r="A1690" t="s">
        <v>43</v>
      </c>
      <c r="B1690" s="93">
        <v>40795</v>
      </c>
      <c r="C1690">
        <v>9</v>
      </c>
      <c r="D1690">
        <v>0.90437500000000004</v>
      </c>
      <c r="E1690">
        <v>0.90437500000000004</v>
      </c>
      <c r="F1690">
        <v>69.333299999999994</v>
      </c>
      <c r="G1690">
        <v>0.1226372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4.0759460000000001</v>
      </c>
      <c r="N1690">
        <v>3660.2</v>
      </c>
      <c r="O1690">
        <v>898</v>
      </c>
      <c r="P1690">
        <v>812.12879999999996</v>
      </c>
      <c r="Q1690">
        <v>812.12879999999996</v>
      </c>
    </row>
    <row r="1691" spans="1:17" ht="14.25">
      <c r="A1691" t="s">
        <v>43</v>
      </c>
      <c r="B1691" s="93">
        <v>40795</v>
      </c>
      <c r="C1691">
        <v>10</v>
      </c>
      <c r="D1691">
        <v>0.92541660000000003</v>
      </c>
      <c r="E1691">
        <v>0.92541660000000003</v>
      </c>
      <c r="F1691">
        <v>72.041700000000006</v>
      </c>
      <c r="G1691">
        <v>0.12695790000000001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4.0759460000000001</v>
      </c>
      <c r="N1691">
        <v>3660.2</v>
      </c>
      <c r="O1691">
        <v>898</v>
      </c>
      <c r="P1691">
        <v>831.02419999999995</v>
      </c>
      <c r="Q1691">
        <v>831.02419999999995</v>
      </c>
    </row>
    <row r="1692" spans="1:17" ht="14.25">
      <c r="A1692" t="s">
        <v>43</v>
      </c>
      <c r="B1692" s="93">
        <v>40795</v>
      </c>
      <c r="C1692">
        <v>11</v>
      </c>
      <c r="D1692">
        <v>1.0774999999999999</v>
      </c>
      <c r="E1692">
        <v>1.0774999999999999</v>
      </c>
      <c r="F1692">
        <v>75</v>
      </c>
      <c r="G1692">
        <v>0.12598409999999999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4.0759460000000001</v>
      </c>
      <c r="N1692">
        <v>3660.2</v>
      </c>
      <c r="O1692">
        <v>898</v>
      </c>
      <c r="P1692">
        <v>967.59500000000003</v>
      </c>
      <c r="Q1692">
        <v>967.59500000000003</v>
      </c>
    </row>
    <row r="1693" spans="1:17" ht="14.25">
      <c r="A1693" t="s">
        <v>43</v>
      </c>
      <c r="B1693" s="93">
        <v>40795</v>
      </c>
      <c r="C1693">
        <v>12</v>
      </c>
      <c r="D1693">
        <v>1.236667</v>
      </c>
      <c r="E1693">
        <v>1.236667</v>
      </c>
      <c r="F1693">
        <v>75.916700000000006</v>
      </c>
      <c r="G1693">
        <v>0.12208140000000001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4.0759460000000001</v>
      </c>
      <c r="N1693">
        <v>3660.2</v>
      </c>
      <c r="O1693">
        <v>898</v>
      </c>
      <c r="P1693">
        <v>1110.527</v>
      </c>
      <c r="Q1693">
        <v>1110.527</v>
      </c>
    </row>
    <row r="1694" spans="1:17" ht="14.25">
      <c r="A1694" t="s">
        <v>43</v>
      </c>
      <c r="B1694" s="93">
        <v>40795</v>
      </c>
      <c r="C1694">
        <v>13</v>
      </c>
      <c r="D1694">
        <v>1.2749999999999999</v>
      </c>
      <c r="E1694">
        <v>1.2749999999999999</v>
      </c>
      <c r="F1694">
        <v>76.791700000000006</v>
      </c>
      <c r="G1694">
        <v>0.12025370000000001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4.0759460000000001</v>
      </c>
      <c r="N1694">
        <v>3660.2</v>
      </c>
      <c r="O1694">
        <v>898</v>
      </c>
      <c r="P1694">
        <v>1144.95</v>
      </c>
      <c r="Q1694">
        <v>1144.95</v>
      </c>
    </row>
    <row r="1695" spans="1:17" ht="14.25">
      <c r="A1695" t="s">
        <v>43</v>
      </c>
      <c r="B1695" s="93">
        <v>40795</v>
      </c>
      <c r="C1695">
        <v>14</v>
      </c>
      <c r="D1695">
        <v>1.3797919999999999</v>
      </c>
      <c r="E1695">
        <v>1.3797919999999999</v>
      </c>
      <c r="F1695">
        <v>75.916700000000006</v>
      </c>
      <c r="G1695">
        <v>0.1206512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4.0759460000000001</v>
      </c>
      <c r="N1695">
        <v>3660.2</v>
      </c>
      <c r="O1695">
        <v>898</v>
      </c>
      <c r="P1695">
        <v>1239.0530000000001</v>
      </c>
      <c r="Q1695">
        <v>1239.0530000000001</v>
      </c>
    </row>
    <row r="1696" spans="1:17" ht="14.25">
      <c r="A1696" t="s">
        <v>43</v>
      </c>
      <c r="B1696" s="93">
        <v>40795</v>
      </c>
      <c r="C1696">
        <v>15</v>
      </c>
      <c r="D1696">
        <v>1.791596</v>
      </c>
      <c r="E1696">
        <v>1.2216670000000001</v>
      </c>
      <c r="F1696">
        <v>76.541700000000006</v>
      </c>
      <c r="G1696">
        <v>0.1229223</v>
      </c>
      <c r="H1696">
        <v>0.41239799999999999</v>
      </c>
      <c r="I1696">
        <v>0.50546869999999999</v>
      </c>
      <c r="J1696">
        <v>0.56992920000000002</v>
      </c>
      <c r="K1696">
        <v>0.6343898</v>
      </c>
      <c r="L1696">
        <v>0.72746060000000001</v>
      </c>
      <c r="M1696">
        <v>4.0759460000000001</v>
      </c>
      <c r="N1696">
        <v>3660.2</v>
      </c>
      <c r="O1696">
        <v>898</v>
      </c>
      <c r="P1696">
        <v>1608.8530000000001</v>
      </c>
      <c r="Q1696">
        <v>1097.057</v>
      </c>
    </row>
    <row r="1697" spans="1:17" ht="14.25">
      <c r="A1697" t="s">
        <v>43</v>
      </c>
      <c r="B1697" s="93">
        <v>40795</v>
      </c>
      <c r="C1697">
        <v>16</v>
      </c>
      <c r="D1697">
        <v>1.50973</v>
      </c>
      <c r="E1697">
        <v>1.1602079999999999</v>
      </c>
      <c r="F1697">
        <v>74.833299999999994</v>
      </c>
      <c r="G1697">
        <v>0.1226874</v>
      </c>
      <c r="H1697">
        <v>0.19229180000000001</v>
      </c>
      <c r="I1697">
        <v>0.28518470000000001</v>
      </c>
      <c r="J1697">
        <v>0.349522</v>
      </c>
      <c r="K1697">
        <v>0.41385929999999999</v>
      </c>
      <c r="L1697">
        <v>0.50675230000000004</v>
      </c>
      <c r="M1697">
        <v>4.0759460000000001</v>
      </c>
      <c r="N1697">
        <v>3660.2</v>
      </c>
      <c r="O1697">
        <v>898</v>
      </c>
      <c r="P1697">
        <v>1355.7380000000001</v>
      </c>
      <c r="Q1697">
        <v>1041.867</v>
      </c>
    </row>
    <row r="1698" spans="1:17" ht="14.25">
      <c r="A1698" t="s">
        <v>43</v>
      </c>
      <c r="B1698" s="93">
        <v>40795</v>
      </c>
      <c r="C1698">
        <v>17</v>
      </c>
      <c r="D1698">
        <v>1.3669579999999999</v>
      </c>
      <c r="E1698">
        <v>1.188958</v>
      </c>
      <c r="F1698">
        <v>72.791700000000006</v>
      </c>
      <c r="G1698">
        <v>0.1218509</v>
      </c>
      <c r="H1698">
        <v>2.1841300000000001E-2</v>
      </c>
      <c r="I1698">
        <v>0.1141008</v>
      </c>
      <c r="J1698">
        <v>0.1779995</v>
      </c>
      <c r="K1698">
        <v>0.24189820000000001</v>
      </c>
      <c r="L1698">
        <v>0.3341577</v>
      </c>
      <c r="M1698">
        <v>4.0759460000000001</v>
      </c>
      <c r="N1698">
        <v>3660.2</v>
      </c>
      <c r="O1698">
        <v>898</v>
      </c>
      <c r="P1698">
        <v>1227.528</v>
      </c>
      <c r="Q1698">
        <v>1067.6849999999999</v>
      </c>
    </row>
    <row r="1699" spans="1:17" ht="14.25">
      <c r="A1699" t="s">
        <v>43</v>
      </c>
      <c r="B1699" s="93">
        <v>40795</v>
      </c>
      <c r="C1699">
        <v>18</v>
      </c>
      <c r="D1699">
        <v>1.2019930000000001</v>
      </c>
      <c r="E1699">
        <v>1.4583330000000001</v>
      </c>
      <c r="F1699">
        <v>69.083299999999994</v>
      </c>
      <c r="G1699">
        <v>0.12223100000000001</v>
      </c>
      <c r="H1699">
        <v>-0.41298610000000002</v>
      </c>
      <c r="I1699">
        <v>-0.32043870000000002</v>
      </c>
      <c r="J1699">
        <v>-0.25634069999999998</v>
      </c>
      <c r="K1699">
        <v>-0.19224269999999999</v>
      </c>
      <c r="L1699">
        <v>-9.9695400000000003E-2</v>
      </c>
      <c r="M1699">
        <v>4.0759460000000001</v>
      </c>
      <c r="N1699">
        <v>3660.2</v>
      </c>
      <c r="O1699">
        <v>898</v>
      </c>
      <c r="P1699">
        <v>1079.3889999999999</v>
      </c>
      <c r="Q1699">
        <v>1309.5830000000001</v>
      </c>
    </row>
    <row r="1700" spans="1:17" ht="14.25">
      <c r="A1700" t="s">
        <v>43</v>
      </c>
      <c r="B1700" s="93">
        <v>40795</v>
      </c>
      <c r="C1700">
        <v>19</v>
      </c>
      <c r="D1700">
        <v>1.14046</v>
      </c>
      <c r="E1700">
        <v>1.337917</v>
      </c>
      <c r="F1700">
        <v>64.416700000000006</v>
      </c>
      <c r="G1700">
        <v>0.11813410000000001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4.0759460000000001</v>
      </c>
      <c r="N1700">
        <v>3660.2</v>
      </c>
      <c r="O1700">
        <v>898</v>
      </c>
      <c r="P1700">
        <v>1024.133</v>
      </c>
      <c r="Q1700">
        <v>1201.4490000000001</v>
      </c>
    </row>
    <row r="1701" spans="1:17" ht="14.25">
      <c r="A1701" t="s">
        <v>43</v>
      </c>
      <c r="B1701" s="93">
        <v>40795</v>
      </c>
      <c r="C1701">
        <v>20</v>
      </c>
      <c r="D1701">
        <v>1.1623920000000001</v>
      </c>
      <c r="E1701">
        <v>1.13375</v>
      </c>
      <c r="F1701">
        <v>62.041699999999999</v>
      </c>
      <c r="G1701">
        <v>0.11740920000000001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4.0759460000000001</v>
      </c>
      <c r="N1701">
        <v>3660.2</v>
      </c>
      <c r="O1701">
        <v>898</v>
      </c>
      <c r="P1701">
        <v>1043.828</v>
      </c>
      <c r="Q1701">
        <v>1018.1079999999999</v>
      </c>
    </row>
    <row r="1702" spans="1:17" ht="14.25">
      <c r="A1702" t="s">
        <v>43</v>
      </c>
      <c r="B1702" s="93">
        <v>40795</v>
      </c>
      <c r="C1702">
        <v>21</v>
      </c>
      <c r="D1702">
        <v>1.165</v>
      </c>
      <c r="E1702">
        <v>1.165</v>
      </c>
      <c r="F1702">
        <v>61.208300000000001</v>
      </c>
      <c r="G1702">
        <v>0.1155764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4.0759460000000001</v>
      </c>
      <c r="N1702">
        <v>3660.2</v>
      </c>
      <c r="O1702">
        <v>898</v>
      </c>
      <c r="P1702">
        <v>1046.17</v>
      </c>
      <c r="Q1702">
        <v>1046.17</v>
      </c>
    </row>
    <row r="1703" spans="1:17" ht="14.25">
      <c r="A1703" t="s">
        <v>43</v>
      </c>
      <c r="B1703" s="93">
        <v>40795</v>
      </c>
      <c r="C1703">
        <v>22</v>
      </c>
      <c r="D1703">
        <v>1.1689579999999999</v>
      </c>
      <c r="E1703">
        <v>1.1689579999999999</v>
      </c>
      <c r="F1703">
        <v>60.791699999999999</v>
      </c>
      <c r="G1703">
        <v>0.11533880000000001</v>
      </c>
      <c r="H1703">
        <v>0</v>
      </c>
      <c r="I1703">
        <v>0</v>
      </c>
      <c r="J1703">
        <v>0</v>
      </c>
      <c r="K1703">
        <v>0</v>
      </c>
      <c r="L1703">
        <v>0</v>
      </c>
      <c r="M1703">
        <v>4.0759460000000001</v>
      </c>
      <c r="N1703">
        <v>3660.2</v>
      </c>
      <c r="O1703">
        <v>898</v>
      </c>
      <c r="P1703">
        <v>1049.7249999999999</v>
      </c>
      <c r="Q1703">
        <v>1049.7249999999999</v>
      </c>
    </row>
    <row r="1704" spans="1:17" ht="14.25">
      <c r="A1704" t="s">
        <v>43</v>
      </c>
      <c r="B1704" s="93">
        <v>40795</v>
      </c>
      <c r="C1704">
        <v>23</v>
      </c>
      <c r="D1704">
        <v>1.1681250000000001</v>
      </c>
      <c r="E1704">
        <v>1.1681250000000001</v>
      </c>
      <c r="F1704">
        <v>61.125</v>
      </c>
      <c r="G1704">
        <v>0.1152357</v>
      </c>
      <c r="H1704">
        <v>0</v>
      </c>
      <c r="I1704">
        <v>0</v>
      </c>
      <c r="J1704">
        <v>0</v>
      </c>
      <c r="K1704">
        <v>0</v>
      </c>
      <c r="L1704">
        <v>0</v>
      </c>
      <c r="M1704">
        <v>4.0759460000000001</v>
      </c>
      <c r="N1704">
        <v>3660.2</v>
      </c>
      <c r="O1704">
        <v>898</v>
      </c>
      <c r="P1704">
        <v>1048.9760000000001</v>
      </c>
      <c r="Q1704">
        <v>1048.9760000000001</v>
      </c>
    </row>
    <row r="1705" spans="1:17" ht="14.25">
      <c r="A1705" t="s">
        <v>43</v>
      </c>
      <c r="B1705" s="93">
        <v>40795</v>
      </c>
      <c r="C1705">
        <v>24</v>
      </c>
      <c r="D1705">
        <v>0.9402083</v>
      </c>
      <c r="E1705">
        <v>0.9402083</v>
      </c>
      <c r="F1705">
        <v>61.25</v>
      </c>
      <c r="G1705">
        <v>0.11521049999999999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4.0759460000000001</v>
      </c>
      <c r="N1705">
        <v>3660.2</v>
      </c>
      <c r="O1705">
        <v>898</v>
      </c>
      <c r="P1705">
        <v>844.30709999999999</v>
      </c>
      <c r="Q1705">
        <v>844.30709999999999</v>
      </c>
    </row>
    <row r="1706" spans="1:17" ht="14.25">
      <c r="A1706" t="s">
        <v>43</v>
      </c>
      <c r="B1706" s="93">
        <v>40828</v>
      </c>
      <c r="C1706">
        <v>1</v>
      </c>
      <c r="D1706">
        <v>0.71204999999999996</v>
      </c>
      <c r="E1706">
        <v>0.71204999999999996</v>
      </c>
      <c r="F1706">
        <v>58.576900000000002</v>
      </c>
      <c r="G1706">
        <v>0.1213209</v>
      </c>
      <c r="H1706">
        <v>0</v>
      </c>
      <c r="I1706">
        <v>0</v>
      </c>
      <c r="J1706">
        <v>0</v>
      </c>
      <c r="K1706">
        <v>0</v>
      </c>
      <c r="L1706">
        <v>0</v>
      </c>
      <c r="M1706">
        <v>4.0759460000000001</v>
      </c>
      <c r="N1706">
        <v>3660.2</v>
      </c>
      <c r="O1706">
        <v>898</v>
      </c>
      <c r="P1706">
        <v>639.42100000000005</v>
      </c>
      <c r="Q1706">
        <v>639.42100000000005</v>
      </c>
    </row>
    <row r="1707" spans="1:17" ht="14.25">
      <c r="A1707" t="s">
        <v>43</v>
      </c>
      <c r="B1707" s="93">
        <v>40828</v>
      </c>
      <c r="C1707">
        <v>2</v>
      </c>
      <c r="D1707">
        <v>0.66548180000000001</v>
      </c>
      <c r="E1707">
        <v>0.66548180000000001</v>
      </c>
      <c r="F1707">
        <v>58.538499999999999</v>
      </c>
      <c r="G1707">
        <v>0.1213182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4.0759460000000001</v>
      </c>
      <c r="N1707">
        <v>3660.2</v>
      </c>
      <c r="O1707">
        <v>898</v>
      </c>
      <c r="P1707">
        <v>597.60270000000003</v>
      </c>
      <c r="Q1707">
        <v>597.60270000000003</v>
      </c>
    </row>
    <row r="1708" spans="1:17" ht="14.25">
      <c r="A1708" t="s">
        <v>43</v>
      </c>
      <c r="B1708" s="93">
        <v>40828</v>
      </c>
      <c r="C1708">
        <v>3</v>
      </c>
      <c r="D1708">
        <v>0.62381580000000003</v>
      </c>
      <c r="E1708">
        <v>0.62381580000000003</v>
      </c>
      <c r="F1708">
        <v>58.5</v>
      </c>
      <c r="G1708">
        <v>0.1212877</v>
      </c>
      <c r="H1708">
        <v>0</v>
      </c>
      <c r="I1708">
        <v>0</v>
      </c>
      <c r="J1708">
        <v>0</v>
      </c>
      <c r="K1708">
        <v>0</v>
      </c>
      <c r="L1708">
        <v>0</v>
      </c>
      <c r="M1708">
        <v>4.0759460000000001</v>
      </c>
      <c r="N1708">
        <v>3660.2</v>
      </c>
      <c r="O1708">
        <v>898</v>
      </c>
      <c r="P1708">
        <v>560.1866</v>
      </c>
      <c r="Q1708">
        <v>560.1866</v>
      </c>
    </row>
    <row r="1709" spans="1:17" ht="14.25">
      <c r="A1709" t="s">
        <v>43</v>
      </c>
      <c r="B1709" s="93">
        <v>40828</v>
      </c>
      <c r="C1709">
        <v>4</v>
      </c>
      <c r="D1709">
        <v>0.68910839999999995</v>
      </c>
      <c r="E1709">
        <v>0.68910839999999995</v>
      </c>
      <c r="F1709">
        <v>58.384599999999999</v>
      </c>
      <c r="G1709">
        <v>0.12127640000000001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4.0759460000000001</v>
      </c>
      <c r="N1709">
        <v>3660.2</v>
      </c>
      <c r="O1709">
        <v>898</v>
      </c>
      <c r="P1709">
        <v>618.81939999999997</v>
      </c>
      <c r="Q1709">
        <v>618.81939999999997</v>
      </c>
    </row>
    <row r="1710" spans="1:17" ht="14.25">
      <c r="A1710" t="s">
        <v>43</v>
      </c>
      <c r="B1710" s="93">
        <v>40828</v>
      </c>
      <c r="C1710">
        <v>5</v>
      </c>
      <c r="D1710">
        <v>0.66093279999999999</v>
      </c>
      <c r="E1710">
        <v>0.66093279999999999</v>
      </c>
      <c r="F1710">
        <v>58.192300000000003</v>
      </c>
      <c r="G1710">
        <v>0.1212796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4.0759460000000001</v>
      </c>
      <c r="N1710">
        <v>3660.2</v>
      </c>
      <c r="O1710">
        <v>898</v>
      </c>
      <c r="P1710">
        <v>593.51769999999999</v>
      </c>
      <c r="Q1710">
        <v>593.51769999999999</v>
      </c>
    </row>
    <row r="1711" spans="1:17" ht="14.25">
      <c r="A1711" t="s">
        <v>43</v>
      </c>
      <c r="B1711" s="93">
        <v>40828</v>
      </c>
      <c r="C1711">
        <v>6</v>
      </c>
      <c r="D1711">
        <v>0.75780639999999999</v>
      </c>
      <c r="E1711">
        <v>0.75780639999999999</v>
      </c>
      <c r="F1711">
        <v>56.538499999999999</v>
      </c>
      <c r="G1711">
        <v>0.1212796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4.0759460000000001</v>
      </c>
      <c r="N1711">
        <v>3660.2</v>
      </c>
      <c r="O1711">
        <v>898</v>
      </c>
      <c r="P1711">
        <v>680.51009999999997</v>
      </c>
      <c r="Q1711">
        <v>680.51009999999997</v>
      </c>
    </row>
    <row r="1712" spans="1:17" ht="14.25">
      <c r="A1712" t="s">
        <v>43</v>
      </c>
      <c r="B1712" s="93">
        <v>40828</v>
      </c>
      <c r="C1712">
        <v>7</v>
      </c>
      <c r="D1712">
        <v>0.80746700000000005</v>
      </c>
      <c r="E1712">
        <v>0.80746700000000005</v>
      </c>
      <c r="F1712">
        <v>59.769199999999998</v>
      </c>
      <c r="G1712">
        <v>0.1212796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4.0759460000000001</v>
      </c>
      <c r="N1712">
        <v>3660.2</v>
      </c>
      <c r="O1712">
        <v>898</v>
      </c>
      <c r="P1712">
        <v>725.10540000000003</v>
      </c>
      <c r="Q1712">
        <v>725.10540000000003</v>
      </c>
    </row>
    <row r="1713" spans="1:17" ht="14.25">
      <c r="A1713" t="s">
        <v>43</v>
      </c>
      <c r="B1713" s="93">
        <v>40828</v>
      </c>
      <c r="C1713">
        <v>8</v>
      </c>
      <c r="D1713">
        <v>0.75181339999999997</v>
      </c>
      <c r="E1713">
        <v>0.75181339999999997</v>
      </c>
      <c r="F1713">
        <v>65.192300000000003</v>
      </c>
      <c r="G1713">
        <v>0.1212814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4.0759460000000001</v>
      </c>
      <c r="N1713">
        <v>3660.2</v>
      </c>
      <c r="O1713">
        <v>898</v>
      </c>
      <c r="P1713">
        <v>675.12850000000003</v>
      </c>
      <c r="Q1713">
        <v>675.12850000000003</v>
      </c>
    </row>
    <row r="1714" spans="1:17" ht="14.25">
      <c r="A1714" t="s">
        <v>43</v>
      </c>
      <c r="B1714" s="93">
        <v>40828</v>
      </c>
      <c r="C1714">
        <v>9</v>
      </c>
      <c r="D1714">
        <v>0.76894050000000003</v>
      </c>
      <c r="E1714">
        <v>0.76894050000000003</v>
      </c>
      <c r="F1714">
        <v>76.192300000000003</v>
      </c>
      <c r="G1714">
        <v>0.1213661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4.0759460000000001</v>
      </c>
      <c r="N1714">
        <v>3660.2</v>
      </c>
      <c r="O1714">
        <v>898</v>
      </c>
      <c r="P1714">
        <v>690.5086</v>
      </c>
      <c r="Q1714">
        <v>690.5086</v>
      </c>
    </row>
    <row r="1715" spans="1:17" ht="14.25">
      <c r="A1715" t="s">
        <v>43</v>
      </c>
      <c r="B1715" s="93">
        <v>40828</v>
      </c>
      <c r="C1715">
        <v>10</v>
      </c>
      <c r="D1715">
        <v>0.82003740000000003</v>
      </c>
      <c r="E1715">
        <v>0.82003740000000003</v>
      </c>
      <c r="F1715">
        <v>84.807699999999997</v>
      </c>
      <c r="G1715">
        <v>0.13961399999999999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4.0759460000000001</v>
      </c>
      <c r="N1715">
        <v>3660.2</v>
      </c>
      <c r="O1715">
        <v>898</v>
      </c>
      <c r="P1715">
        <v>736.39369999999997</v>
      </c>
      <c r="Q1715">
        <v>736.39369999999997</v>
      </c>
    </row>
    <row r="1716" spans="1:17" ht="14.25">
      <c r="A1716" t="s">
        <v>43</v>
      </c>
      <c r="B1716" s="93">
        <v>40828</v>
      </c>
      <c r="C1716">
        <v>11</v>
      </c>
      <c r="D1716">
        <v>0.8988197</v>
      </c>
      <c r="E1716">
        <v>0.8988197</v>
      </c>
      <c r="F1716">
        <v>89.692300000000003</v>
      </c>
      <c r="G1716">
        <v>0.1424117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4.0759460000000001</v>
      </c>
      <c r="N1716">
        <v>3660.2</v>
      </c>
      <c r="O1716">
        <v>898</v>
      </c>
      <c r="P1716">
        <v>807.14020000000005</v>
      </c>
      <c r="Q1716">
        <v>807.14020000000005</v>
      </c>
    </row>
    <row r="1717" spans="1:17" ht="14.25">
      <c r="A1717" t="s">
        <v>43</v>
      </c>
      <c r="B1717" s="93">
        <v>40828</v>
      </c>
      <c r="C1717">
        <v>12</v>
      </c>
      <c r="D1717">
        <v>1.106897</v>
      </c>
      <c r="E1717">
        <v>1.106897</v>
      </c>
      <c r="F1717">
        <v>93.307699999999997</v>
      </c>
      <c r="G1717">
        <v>0.13071140000000001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4.0759460000000001</v>
      </c>
      <c r="N1717">
        <v>3660.2</v>
      </c>
      <c r="O1717">
        <v>898</v>
      </c>
      <c r="P1717">
        <v>993.99369999999999</v>
      </c>
      <c r="Q1717">
        <v>993.99369999999999</v>
      </c>
    </row>
    <row r="1718" spans="1:17" ht="14.25">
      <c r="A1718" t="s">
        <v>43</v>
      </c>
      <c r="B1718" s="93">
        <v>40828</v>
      </c>
      <c r="C1718">
        <v>13</v>
      </c>
      <c r="D1718">
        <v>1.327356</v>
      </c>
      <c r="E1718">
        <v>1.327356</v>
      </c>
      <c r="F1718">
        <v>92.846199999999996</v>
      </c>
      <c r="G1718">
        <v>0.12874740000000001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4.0759460000000001</v>
      </c>
      <c r="N1718">
        <v>3660.2</v>
      </c>
      <c r="O1718">
        <v>898</v>
      </c>
      <c r="P1718">
        <v>1191.9659999999999</v>
      </c>
      <c r="Q1718">
        <v>1191.9659999999999</v>
      </c>
    </row>
    <row r="1719" spans="1:17" ht="14.25">
      <c r="A1719" t="s">
        <v>43</v>
      </c>
      <c r="B1719" s="93">
        <v>40828</v>
      </c>
      <c r="C1719">
        <v>14</v>
      </c>
      <c r="D1719">
        <v>1.7168760000000001</v>
      </c>
      <c r="E1719">
        <v>1.343518</v>
      </c>
      <c r="F1719">
        <v>93.769199999999998</v>
      </c>
      <c r="G1719">
        <v>0.13253200000000001</v>
      </c>
      <c r="H1719">
        <v>0.20351150000000001</v>
      </c>
      <c r="I1719">
        <v>0.30385820000000002</v>
      </c>
      <c r="J1719">
        <v>0.37335800000000002</v>
      </c>
      <c r="K1719">
        <v>0.44285780000000002</v>
      </c>
      <c r="L1719">
        <v>0.54320449999999998</v>
      </c>
      <c r="M1719">
        <v>4.0759460000000001</v>
      </c>
      <c r="N1719">
        <v>3660.2</v>
      </c>
      <c r="O1719">
        <v>898</v>
      </c>
      <c r="P1719">
        <v>1541.7539999999999</v>
      </c>
      <c r="Q1719">
        <v>1206.479</v>
      </c>
    </row>
    <row r="1720" spans="1:17" ht="14.25">
      <c r="A1720" t="s">
        <v>43</v>
      </c>
      <c r="B1720" s="93">
        <v>40828</v>
      </c>
      <c r="C1720">
        <v>15</v>
      </c>
      <c r="D1720">
        <v>1.961133</v>
      </c>
      <c r="E1720">
        <v>1.297539</v>
      </c>
      <c r="F1720">
        <v>94.961500000000001</v>
      </c>
      <c r="G1720">
        <v>0.1334244</v>
      </c>
      <c r="H1720">
        <v>0.49260369999999998</v>
      </c>
      <c r="I1720">
        <v>0.59362610000000005</v>
      </c>
      <c r="J1720">
        <v>0.66359389999999996</v>
      </c>
      <c r="K1720">
        <v>0.73356169999999998</v>
      </c>
      <c r="L1720">
        <v>0.83458410000000005</v>
      </c>
      <c r="M1720">
        <v>4.0759460000000001</v>
      </c>
      <c r="N1720">
        <v>3660.2</v>
      </c>
      <c r="O1720">
        <v>898</v>
      </c>
      <c r="P1720">
        <v>1761.097</v>
      </c>
      <c r="Q1720">
        <v>1165.19</v>
      </c>
    </row>
    <row r="1721" spans="1:17" ht="14.25">
      <c r="A1721" t="s">
        <v>43</v>
      </c>
      <c r="B1721" s="93">
        <v>40828</v>
      </c>
      <c r="C1721">
        <v>16</v>
      </c>
      <c r="D1721">
        <v>1.8490310000000001</v>
      </c>
      <c r="E1721">
        <v>1.162417</v>
      </c>
      <c r="F1721">
        <v>94.115399999999994</v>
      </c>
      <c r="G1721">
        <v>0.14309859999999999</v>
      </c>
      <c r="H1721">
        <v>0.5032259</v>
      </c>
      <c r="I1721">
        <v>0.61157320000000004</v>
      </c>
      <c r="J1721">
        <v>0.68661419999999995</v>
      </c>
      <c r="K1721">
        <v>0.76165519999999998</v>
      </c>
      <c r="L1721">
        <v>0.87000239999999995</v>
      </c>
      <c r="M1721">
        <v>4.0759460000000001</v>
      </c>
      <c r="N1721">
        <v>3660.2</v>
      </c>
      <c r="O1721">
        <v>898</v>
      </c>
      <c r="P1721">
        <v>1660.43</v>
      </c>
      <c r="Q1721">
        <v>1043.8499999999999</v>
      </c>
    </row>
    <row r="1722" spans="1:17" ht="14.25">
      <c r="A1722" t="s">
        <v>43</v>
      </c>
      <c r="B1722" s="93">
        <v>40828</v>
      </c>
      <c r="C1722">
        <v>17</v>
      </c>
      <c r="D1722">
        <v>1.8225039999999999</v>
      </c>
      <c r="E1722">
        <v>1.3266230000000001</v>
      </c>
      <c r="F1722">
        <v>90.961500000000001</v>
      </c>
      <c r="G1722">
        <v>0.1456074</v>
      </c>
      <c r="H1722">
        <v>0.30927710000000003</v>
      </c>
      <c r="I1722">
        <v>0.41952390000000001</v>
      </c>
      <c r="J1722">
        <v>0.4958805</v>
      </c>
      <c r="K1722">
        <v>0.57223710000000005</v>
      </c>
      <c r="L1722">
        <v>0.68248390000000003</v>
      </c>
      <c r="M1722">
        <v>4.0759460000000001</v>
      </c>
      <c r="N1722">
        <v>3660.2</v>
      </c>
      <c r="O1722">
        <v>898</v>
      </c>
      <c r="P1722">
        <v>1636.6079999999999</v>
      </c>
      <c r="Q1722">
        <v>1191.308</v>
      </c>
    </row>
    <row r="1723" spans="1:17" ht="14.25">
      <c r="A1723" t="s">
        <v>43</v>
      </c>
      <c r="B1723" s="93">
        <v>40828</v>
      </c>
      <c r="C1723">
        <v>18</v>
      </c>
      <c r="D1723">
        <v>1.740467</v>
      </c>
      <c r="E1723">
        <v>1.740467</v>
      </c>
      <c r="F1723">
        <v>87.807699999999997</v>
      </c>
      <c r="G1723">
        <v>0.14797270000000001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4.0759460000000001</v>
      </c>
      <c r="N1723">
        <v>3660.2</v>
      </c>
      <c r="O1723">
        <v>898</v>
      </c>
      <c r="P1723">
        <v>1562.94</v>
      </c>
      <c r="Q1723">
        <v>1562.94</v>
      </c>
    </row>
    <row r="1724" spans="1:17" ht="14.25">
      <c r="A1724" t="s">
        <v>43</v>
      </c>
      <c r="B1724" s="93">
        <v>40828</v>
      </c>
      <c r="C1724">
        <v>19</v>
      </c>
      <c r="D1724">
        <v>1.7604869999999999</v>
      </c>
      <c r="E1724">
        <v>1.7604869999999999</v>
      </c>
      <c r="F1724">
        <v>80.461500000000001</v>
      </c>
      <c r="G1724">
        <v>0.1501285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4.0759460000000001</v>
      </c>
      <c r="N1724">
        <v>3660.2</v>
      </c>
      <c r="O1724">
        <v>898</v>
      </c>
      <c r="P1724">
        <v>1580.9169999999999</v>
      </c>
      <c r="Q1724">
        <v>1580.9169999999999</v>
      </c>
    </row>
    <row r="1725" spans="1:17" ht="14.25">
      <c r="A1725" t="s">
        <v>43</v>
      </c>
      <c r="B1725" s="93">
        <v>40828</v>
      </c>
      <c r="C1725">
        <v>20</v>
      </c>
      <c r="D1725">
        <v>1.646884</v>
      </c>
      <c r="E1725">
        <v>1.646884</v>
      </c>
      <c r="F1725">
        <v>76.730800000000002</v>
      </c>
      <c r="G1725">
        <v>0.1383199</v>
      </c>
      <c r="H1725">
        <v>0</v>
      </c>
      <c r="I1725">
        <v>0</v>
      </c>
      <c r="J1725">
        <v>0</v>
      </c>
      <c r="K1725">
        <v>0</v>
      </c>
      <c r="L1725">
        <v>0</v>
      </c>
      <c r="M1725">
        <v>4.0759460000000001</v>
      </c>
      <c r="N1725">
        <v>3660.2</v>
      </c>
      <c r="O1725">
        <v>898</v>
      </c>
      <c r="P1725">
        <v>1478.902</v>
      </c>
      <c r="Q1725">
        <v>1478.902</v>
      </c>
    </row>
    <row r="1726" spans="1:17" ht="14.25">
      <c r="A1726" t="s">
        <v>43</v>
      </c>
      <c r="B1726" s="93">
        <v>40828</v>
      </c>
      <c r="C1726">
        <v>21</v>
      </c>
      <c r="D1726">
        <v>1.4852920000000001</v>
      </c>
      <c r="E1726">
        <v>1.4852920000000001</v>
      </c>
      <c r="F1726">
        <v>70.153800000000004</v>
      </c>
      <c r="G1726">
        <v>0.14391300000000001</v>
      </c>
      <c r="H1726">
        <v>0</v>
      </c>
      <c r="I1726">
        <v>0</v>
      </c>
      <c r="J1726">
        <v>0</v>
      </c>
      <c r="K1726">
        <v>0</v>
      </c>
      <c r="L1726">
        <v>0</v>
      </c>
      <c r="M1726">
        <v>4.0759460000000001</v>
      </c>
      <c r="N1726">
        <v>3660.2</v>
      </c>
      <c r="O1726">
        <v>898</v>
      </c>
      <c r="P1726">
        <v>1333.7929999999999</v>
      </c>
      <c r="Q1726">
        <v>1333.7929999999999</v>
      </c>
    </row>
    <row r="1727" spans="1:17" ht="14.25">
      <c r="A1727" t="s">
        <v>43</v>
      </c>
      <c r="B1727" s="93">
        <v>40828</v>
      </c>
      <c r="C1727">
        <v>22</v>
      </c>
      <c r="D1727">
        <v>1.4384939999999999</v>
      </c>
      <c r="E1727">
        <v>1.4384939999999999</v>
      </c>
      <c r="F1727">
        <v>70</v>
      </c>
      <c r="G1727">
        <v>0.16918</v>
      </c>
      <c r="H1727">
        <v>0</v>
      </c>
      <c r="I1727">
        <v>0</v>
      </c>
      <c r="J1727">
        <v>0</v>
      </c>
      <c r="K1727">
        <v>0</v>
      </c>
      <c r="L1727">
        <v>0</v>
      </c>
      <c r="M1727">
        <v>4.0759460000000001</v>
      </c>
      <c r="N1727">
        <v>3660.2</v>
      </c>
      <c r="O1727">
        <v>898</v>
      </c>
      <c r="P1727">
        <v>1291.768</v>
      </c>
      <c r="Q1727">
        <v>1291.768</v>
      </c>
    </row>
    <row r="1728" spans="1:17" ht="14.25">
      <c r="A1728" t="s">
        <v>43</v>
      </c>
      <c r="B1728" s="93">
        <v>40828</v>
      </c>
      <c r="C1728">
        <v>23</v>
      </c>
      <c r="D1728">
        <v>1.052662</v>
      </c>
      <c r="E1728">
        <v>1.052662</v>
      </c>
      <c r="F1728">
        <v>67.153800000000004</v>
      </c>
      <c r="G1728">
        <v>0.1643491</v>
      </c>
      <c r="H1728">
        <v>0</v>
      </c>
      <c r="I1728">
        <v>0</v>
      </c>
      <c r="J1728">
        <v>0</v>
      </c>
      <c r="K1728">
        <v>0</v>
      </c>
      <c r="L1728">
        <v>0</v>
      </c>
      <c r="M1728">
        <v>4.0759460000000001</v>
      </c>
      <c r="N1728">
        <v>3660.2</v>
      </c>
      <c r="O1728">
        <v>898</v>
      </c>
      <c r="P1728">
        <v>945.29100000000005</v>
      </c>
      <c r="Q1728">
        <v>945.29100000000005</v>
      </c>
    </row>
    <row r="1729" spans="1:17" ht="14.25">
      <c r="A1729" t="s">
        <v>43</v>
      </c>
      <c r="B1729" s="93">
        <v>40828</v>
      </c>
      <c r="C1729">
        <v>24</v>
      </c>
      <c r="D1729">
        <v>1.2030350000000001</v>
      </c>
      <c r="E1729">
        <v>1.2030350000000001</v>
      </c>
      <c r="F1729">
        <v>66</v>
      </c>
      <c r="G1729">
        <v>0.1275453</v>
      </c>
      <c r="H1729">
        <v>0</v>
      </c>
      <c r="I1729">
        <v>0</v>
      </c>
      <c r="J1729">
        <v>0</v>
      </c>
      <c r="K1729">
        <v>0</v>
      </c>
      <c r="L1729">
        <v>0</v>
      </c>
      <c r="M1729">
        <v>4.0759460000000001</v>
      </c>
      <c r="N1729">
        <v>3660.2</v>
      </c>
      <c r="O1729">
        <v>898</v>
      </c>
      <c r="P1729">
        <v>1080.325</v>
      </c>
      <c r="Q1729">
        <v>1080.325</v>
      </c>
    </row>
    <row r="1730" spans="1:17" ht="14.25">
      <c r="A1730" t="s">
        <v>43</v>
      </c>
      <c r="B1730" s="93">
        <v>40829</v>
      </c>
      <c r="C1730">
        <v>1</v>
      </c>
      <c r="D1730">
        <v>0.98104279999999999</v>
      </c>
      <c r="E1730">
        <v>0.98104279999999999</v>
      </c>
      <c r="F1730">
        <v>64.692300000000003</v>
      </c>
      <c r="G1730">
        <v>0.12782689999999999</v>
      </c>
      <c r="H1730">
        <v>0</v>
      </c>
      <c r="I1730">
        <v>0</v>
      </c>
      <c r="J1730">
        <v>0</v>
      </c>
      <c r="K1730">
        <v>0</v>
      </c>
      <c r="L1730">
        <v>0</v>
      </c>
      <c r="M1730">
        <v>4.0759460000000001</v>
      </c>
      <c r="N1730">
        <v>3660.2</v>
      </c>
      <c r="O1730">
        <v>898</v>
      </c>
      <c r="P1730">
        <v>880.97649999999999</v>
      </c>
      <c r="Q1730">
        <v>880.97649999999999</v>
      </c>
    </row>
    <row r="1731" spans="1:17" ht="14.25">
      <c r="A1731" t="s">
        <v>43</v>
      </c>
      <c r="B1731" s="93">
        <v>40829</v>
      </c>
      <c r="C1731">
        <v>2</v>
      </c>
      <c r="D1731">
        <v>0.8880074</v>
      </c>
      <c r="E1731">
        <v>0.8880074</v>
      </c>
      <c r="F1731">
        <v>65.692300000000003</v>
      </c>
      <c r="G1731">
        <v>0.1276688</v>
      </c>
      <c r="H1731">
        <v>0</v>
      </c>
      <c r="I1731">
        <v>0</v>
      </c>
      <c r="J1731">
        <v>0</v>
      </c>
      <c r="K1731">
        <v>0</v>
      </c>
      <c r="L1731">
        <v>0</v>
      </c>
      <c r="M1731">
        <v>4.0759460000000001</v>
      </c>
      <c r="N1731">
        <v>3660.2</v>
      </c>
      <c r="O1731">
        <v>898</v>
      </c>
      <c r="P1731">
        <v>797.4307</v>
      </c>
      <c r="Q1731">
        <v>797.4307</v>
      </c>
    </row>
    <row r="1732" spans="1:17" ht="14.25">
      <c r="A1732" t="s">
        <v>43</v>
      </c>
      <c r="B1732" s="93">
        <v>40829</v>
      </c>
      <c r="C1732">
        <v>3</v>
      </c>
      <c r="D1732">
        <v>0.80585099999999998</v>
      </c>
      <c r="E1732">
        <v>0.80585099999999998</v>
      </c>
      <c r="F1732">
        <v>64.615399999999994</v>
      </c>
      <c r="G1732">
        <v>0.1265925</v>
      </c>
      <c r="H1732">
        <v>0</v>
      </c>
      <c r="I1732">
        <v>0</v>
      </c>
      <c r="J1732">
        <v>0</v>
      </c>
      <c r="K1732">
        <v>0</v>
      </c>
      <c r="L1732">
        <v>0</v>
      </c>
      <c r="M1732">
        <v>4.0759460000000001</v>
      </c>
      <c r="N1732">
        <v>3660.2</v>
      </c>
      <c r="O1732">
        <v>898</v>
      </c>
      <c r="P1732">
        <v>723.65419999999995</v>
      </c>
      <c r="Q1732">
        <v>723.65419999999995</v>
      </c>
    </row>
    <row r="1733" spans="1:17" ht="14.25">
      <c r="A1733" t="s">
        <v>43</v>
      </c>
      <c r="B1733" s="93">
        <v>40829</v>
      </c>
      <c r="C1733">
        <v>4</v>
      </c>
      <c r="D1733">
        <v>0.83998969999999995</v>
      </c>
      <c r="E1733">
        <v>0.83998969999999995</v>
      </c>
      <c r="F1733">
        <v>64.115399999999994</v>
      </c>
      <c r="G1733">
        <v>0.12622739999999999</v>
      </c>
      <c r="H1733">
        <v>0</v>
      </c>
      <c r="I1733">
        <v>0</v>
      </c>
      <c r="J1733">
        <v>0</v>
      </c>
      <c r="K1733">
        <v>0</v>
      </c>
      <c r="L1733">
        <v>0</v>
      </c>
      <c r="M1733">
        <v>4.0759460000000001</v>
      </c>
      <c r="N1733">
        <v>3660.2</v>
      </c>
      <c r="O1733">
        <v>898</v>
      </c>
      <c r="P1733">
        <v>754.31079999999997</v>
      </c>
      <c r="Q1733">
        <v>754.31079999999997</v>
      </c>
    </row>
    <row r="1734" spans="1:17" ht="14.25">
      <c r="A1734" t="s">
        <v>43</v>
      </c>
      <c r="B1734" s="93">
        <v>40829</v>
      </c>
      <c r="C1734">
        <v>5</v>
      </c>
      <c r="D1734">
        <v>0.79894299999999996</v>
      </c>
      <c r="E1734">
        <v>0.79894299999999996</v>
      </c>
      <c r="F1734">
        <v>61.346200000000003</v>
      </c>
      <c r="G1734">
        <v>0.1262711</v>
      </c>
      <c r="H1734">
        <v>0</v>
      </c>
      <c r="I1734">
        <v>0</v>
      </c>
      <c r="J1734">
        <v>0</v>
      </c>
      <c r="K1734">
        <v>0</v>
      </c>
      <c r="L1734">
        <v>0</v>
      </c>
      <c r="M1734">
        <v>4.0759460000000001</v>
      </c>
      <c r="N1734">
        <v>3660.2</v>
      </c>
      <c r="O1734">
        <v>898</v>
      </c>
      <c r="P1734">
        <v>717.45090000000005</v>
      </c>
      <c r="Q1734">
        <v>717.45090000000005</v>
      </c>
    </row>
    <row r="1735" spans="1:17" ht="14.25">
      <c r="A1735" t="s">
        <v>43</v>
      </c>
      <c r="B1735" s="93">
        <v>40829</v>
      </c>
      <c r="C1735">
        <v>6</v>
      </c>
      <c r="D1735">
        <v>0.83815470000000003</v>
      </c>
      <c r="E1735">
        <v>0.83815470000000003</v>
      </c>
      <c r="F1735">
        <v>61.769199999999998</v>
      </c>
      <c r="G1735">
        <v>0.1262578</v>
      </c>
      <c r="H1735">
        <v>0</v>
      </c>
      <c r="I1735">
        <v>0</v>
      </c>
      <c r="J1735">
        <v>0</v>
      </c>
      <c r="K1735">
        <v>0</v>
      </c>
      <c r="L1735">
        <v>0</v>
      </c>
      <c r="M1735">
        <v>4.0759460000000001</v>
      </c>
      <c r="N1735">
        <v>3660.2</v>
      </c>
      <c r="O1735">
        <v>898</v>
      </c>
      <c r="P1735">
        <v>752.66300000000001</v>
      </c>
      <c r="Q1735">
        <v>752.66300000000001</v>
      </c>
    </row>
    <row r="1736" spans="1:17" ht="14.25">
      <c r="A1736" t="s">
        <v>43</v>
      </c>
      <c r="B1736" s="93">
        <v>40829</v>
      </c>
      <c r="C1736">
        <v>7</v>
      </c>
      <c r="D1736">
        <v>0.89743260000000002</v>
      </c>
      <c r="E1736">
        <v>0.89743260000000002</v>
      </c>
      <c r="F1736">
        <v>61.961500000000001</v>
      </c>
      <c r="G1736">
        <v>0.1262663</v>
      </c>
      <c r="H1736">
        <v>0</v>
      </c>
      <c r="I1736">
        <v>0</v>
      </c>
      <c r="J1736">
        <v>0</v>
      </c>
      <c r="K1736">
        <v>0</v>
      </c>
      <c r="L1736">
        <v>0</v>
      </c>
      <c r="M1736">
        <v>4.0759460000000001</v>
      </c>
      <c r="N1736">
        <v>3660.2</v>
      </c>
      <c r="O1736">
        <v>898</v>
      </c>
      <c r="P1736">
        <v>805.89449999999999</v>
      </c>
      <c r="Q1736">
        <v>805.89449999999999</v>
      </c>
    </row>
    <row r="1737" spans="1:17" ht="14.25">
      <c r="A1737" t="s">
        <v>43</v>
      </c>
      <c r="B1737" s="93">
        <v>40829</v>
      </c>
      <c r="C1737">
        <v>8</v>
      </c>
      <c r="D1737">
        <v>0.82172840000000003</v>
      </c>
      <c r="E1737">
        <v>0.82172840000000003</v>
      </c>
      <c r="F1737">
        <v>70.153800000000004</v>
      </c>
      <c r="G1737">
        <v>0.12633349999999999</v>
      </c>
      <c r="H1737">
        <v>0</v>
      </c>
      <c r="I1737">
        <v>0</v>
      </c>
      <c r="J1737">
        <v>0</v>
      </c>
      <c r="K1737">
        <v>0</v>
      </c>
      <c r="L1737">
        <v>0</v>
      </c>
      <c r="M1737">
        <v>4.0759460000000001</v>
      </c>
      <c r="N1737">
        <v>3660.2</v>
      </c>
      <c r="O1737">
        <v>898</v>
      </c>
      <c r="P1737">
        <v>737.91219999999998</v>
      </c>
      <c r="Q1737">
        <v>737.91219999999998</v>
      </c>
    </row>
    <row r="1738" spans="1:17" ht="14.25">
      <c r="A1738" t="s">
        <v>43</v>
      </c>
      <c r="B1738" s="93">
        <v>40829</v>
      </c>
      <c r="C1738">
        <v>9</v>
      </c>
      <c r="D1738">
        <v>0.81557690000000005</v>
      </c>
      <c r="E1738">
        <v>0.81557690000000005</v>
      </c>
      <c r="F1738">
        <v>80.961500000000001</v>
      </c>
      <c r="G1738">
        <v>0.13998820000000001</v>
      </c>
      <c r="H1738">
        <v>0</v>
      </c>
      <c r="I1738">
        <v>0</v>
      </c>
      <c r="J1738">
        <v>0</v>
      </c>
      <c r="K1738">
        <v>0</v>
      </c>
      <c r="L1738">
        <v>0</v>
      </c>
      <c r="M1738">
        <v>4.0759460000000001</v>
      </c>
      <c r="N1738">
        <v>3660.2</v>
      </c>
      <c r="O1738">
        <v>898</v>
      </c>
      <c r="P1738">
        <v>732.38810000000001</v>
      </c>
      <c r="Q1738">
        <v>732.38810000000001</v>
      </c>
    </row>
    <row r="1739" spans="1:17" ht="14.25">
      <c r="A1739" t="s">
        <v>43</v>
      </c>
      <c r="B1739" s="93">
        <v>40829</v>
      </c>
      <c r="C1739">
        <v>10</v>
      </c>
      <c r="D1739">
        <v>1.020934</v>
      </c>
      <c r="E1739">
        <v>1.020934</v>
      </c>
      <c r="F1739">
        <v>89.346199999999996</v>
      </c>
      <c r="G1739">
        <v>0.1563676</v>
      </c>
      <c r="H1739">
        <v>0</v>
      </c>
      <c r="I1739">
        <v>0</v>
      </c>
      <c r="J1739">
        <v>0</v>
      </c>
      <c r="K1739">
        <v>0</v>
      </c>
      <c r="L1739">
        <v>0</v>
      </c>
      <c r="M1739">
        <v>4.0759460000000001</v>
      </c>
      <c r="N1739">
        <v>3660.2</v>
      </c>
      <c r="O1739">
        <v>898</v>
      </c>
      <c r="P1739">
        <v>916.7989</v>
      </c>
      <c r="Q1739">
        <v>916.7989</v>
      </c>
    </row>
    <row r="1740" spans="1:17" ht="14.25">
      <c r="A1740" t="s">
        <v>43</v>
      </c>
      <c r="B1740" s="93">
        <v>40829</v>
      </c>
      <c r="C1740">
        <v>11</v>
      </c>
      <c r="D1740">
        <v>1.2014560000000001</v>
      </c>
      <c r="E1740">
        <v>1.2014560000000001</v>
      </c>
      <c r="F1740">
        <v>93.346199999999996</v>
      </c>
      <c r="G1740">
        <v>0.14285680000000001</v>
      </c>
      <c r="H1740">
        <v>0</v>
      </c>
      <c r="I1740">
        <v>0</v>
      </c>
      <c r="J1740">
        <v>0</v>
      </c>
      <c r="K1740">
        <v>0</v>
      </c>
      <c r="L1740">
        <v>0</v>
      </c>
      <c r="M1740">
        <v>4.0759460000000001</v>
      </c>
      <c r="N1740">
        <v>3660.2</v>
      </c>
      <c r="O1740">
        <v>898</v>
      </c>
      <c r="P1740">
        <v>1078.9079999999999</v>
      </c>
      <c r="Q1740">
        <v>1078.9079999999999</v>
      </c>
    </row>
    <row r="1741" spans="1:17" ht="14.25">
      <c r="A1741" t="s">
        <v>43</v>
      </c>
      <c r="B1741" s="93">
        <v>40829</v>
      </c>
      <c r="C1741">
        <v>12</v>
      </c>
      <c r="D1741">
        <v>1.499752</v>
      </c>
      <c r="E1741">
        <v>1.499752</v>
      </c>
      <c r="F1741">
        <v>96.307699999999997</v>
      </c>
      <c r="G1741">
        <v>0.1365904</v>
      </c>
      <c r="H1741">
        <v>0</v>
      </c>
      <c r="I1741">
        <v>0</v>
      </c>
      <c r="J1741">
        <v>0</v>
      </c>
      <c r="K1741">
        <v>0</v>
      </c>
      <c r="L1741">
        <v>0</v>
      </c>
      <c r="M1741">
        <v>4.0759460000000001</v>
      </c>
      <c r="N1741">
        <v>3660.2</v>
      </c>
      <c r="O1741">
        <v>898</v>
      </c>
      <c r="P1741">
        <v>1346.777</v>
      </c>
      <c r="Q1741">
        <v>1346.777</v>
      </c>
    </row>
    <row r="1742" spans="1:17" ht="14.25">
      <c r="A1742" t="s">
        <v>43</v>
      </c>
      <c r="B1742" s="93">
        <v>40829</v>
      </c>
      <c r="C1742">
        <v>13</v>
      </c>
      <c r="D1742">
        <v>1.9570350000000001</v>
      </c>
      <c r="E1742">
        <v>1.9570350000000001</v>
      </c>
      <c r="F1742">
        <v>93.038499999999999</v>
      </c>
      <c r="G1742">
        <v>0.13494680000000001</v>
      </c>
      <c r="H1742">
        <v>0</v>
      </c>
      <c r="I1742">
        <v>0</v>
      </c>
      <c r="J1742">
        <v>0</v>
      </c>
      <c r="K1742">
        <v>0</v>
      </c>
      <c r="L1742">
        <v>0</v>
      </c>
      <c r="M1742">
        <v>4.0759460000000001</v>
      </c>
      <c r="N1742">
        <v>3660.2</v>
      </c>
      <c r="O1742">
        <v>898</v>
      </c>
      <c r="P1742">
        <v>1757.4179999999999</v>
      </c>
      <c r="Q1742">
        <v>1757.4179999999999</v>
      </c>
    </row>
    <row r="1743" spans="1:17" ht="14.25">
      <c r="A1743" t="s">
        <v>43</v>
      </c>
      <c r="B1743" s="93">
        <v>40829</v>
      </c>
      <c r="C1743">
        <v>14</v>
      </c>
      <c r="D1743">
        <v>2.3368690000000001</v>
      </c>
      <c r="E1743">
        <v>1.638296</v>
      </c>
      <c r="F1743">
        <v>92.384600000000006</v>
      </c>
      <c r="G1743">
        <v>0.14820320000000001</v>
      </c>
      <c r="H1743">
        <v>0.50864259999999994</v>
      </c>
      <c r="I1743">
        <v>0.62085480000000004</v>
      </c>
      <c r="J1743">
        <v>0.69857259999999999</v>
      </c>
      <c r="K1743">
        <v>0.77629049999999999</v>
      </c>
      <c r="L1743">
        <v>0.88850269999999998</v>
      </c>
      <c r="M1743">
        <v>4.0759460000000001</v>
      </c>
      <c r="N1743">
        <v>3660.2</v>
      </c>
      <c r="O1743">
        <v>898</v>
      </c>
      <c r="P1743">
        <v>2098.509</v>
      </c>
      <c r="Q1743">
        <v>1471.19</v>
      </c>
    </row>
    <row r="1744" spans="1:17" ht="14.25">
      <c r="A1744" t="s">
        <v>43</v>
      </c>
      <c r="B1744" s="93">
        <v>40829</v>
      </c>
      <c r="C1744">
        <v>15</v>
      </c>
      <c r="D1744">
        <v>2.6475780000000002</v>
      </c>
      <c r="E1744">
        <v>1.618689</v>
      </c>
      <c r="F1744">
        <v>91.307699999999997</v>
      </c>
      <c r="G1744">
        <v>0.147392</v>
      </c>
      <c r="H1744">
        <v>0.8399993</v>
      </c>
      <c r="I1744">
        <v>0.95159729999999998</v>
      </c>
      <c r="J1744">
        <v>1.0288900000000001</v>
      </c>
      <c r="K1744">
        <v>1.106182</v>
      </c>
      <c r="L1744">
        <v>1.2177800000000001</v>
      </c>
      <c r="M1744">
        <v>4.0759460000000001</v>
      </c>
      <c r="N1744">
        <v>3660.2</v>
      </c>
      <c r="O1744">
        <v>898</v>
      </c>
      <c r="P1744">
        <v>2377.5259999999998</v>
      </c>
      <c r="Q1744">
        <v>1453.5830000000001</v>
      </c>
    </row>
    <row r="1745" spans="1:17" ht="14.25">
      <c r="A1745" t="s">
        <v>43</v>
      </c>
      <c r="B1745" s="93">
        <v>40829</v>
      </c>
      <c r="C1745">
        <v>16</v>
      </c>
      <c r="D1745">
        <v>2.3669950000000002</v>
      </c>
      <c r="E1745">
        <v>1.4561789999999999</v>
      </c>
      <c r="F1745">
        <v>89.269199999999998</v>
      </c>
      <c r="G1745">
        <v>0.15708859999999999</v>
      </c>
      <c r="H1745">
        <v>0.70949810000000002</v>
      </c>
      <c r="I1745">
        <v>0.82843789999999995</v>
      </c>
      <c r="J1745">
        <v>0.91081520000000005</v>
      </c>
      <c r="K1745">
        <v>0.99319259999999998</v>
      </c>
      <c r="L1745">
        <v>1.1121319999999999</v>
      </c>
      <c r="M1745">
        <v>4.0759460000000001</v>
      </c>
      <c r="N1745">
        <v>3660.2</v>
      </c>
      <c r="O1745">
        <v>898</v>
      </c>
      <c r="P1745">
        <v>2125.5610000000001</v>
      </c>
      <c r="Q1745">
        <v>1307.6489999999999</v>
      </c>
    </row>
    <row r="1746" spans="1:17" ht="14.25">
      <c r="A1746" t="s">
        <v>43</v>
      </c>
      <c r="B1746" s="93">
        <v>40829</v>
      </c>
      <c r="C1746">
        <v>17</v>
      </c>
      <c r="D1746">
        <v>2.233676</v>
      </c>
      <c r="E1746">
        <v>1.6434789999999999</v>
      </c>
      <c r="F1746">
        <v>84.923100000000005</v>
      </c>
      <c r="G1746">
        <v>0.15460450000000001</v>
      </c>
      <c r="H1746">
        <v>0.39206360000000001</v>
      </c>
      <c r="I1746">
        <v>0.50912259999999998</v>
      </c>
      <c r="J1746">
        <v>0.59019719999999998</v>
      </c>
      <c r="K1746">
        <v>0.67127190000000003</v>
      </c>
      <c r="L1746">
        <v>0.7883308</v>
      </c>
      <c r="M1746">
        <v>4.0759460000000001</v>
      </c>
      <c r="N1746">
        <v>3660.2</v>
      </c>
      <c r="O1746">
        <v>898</v>
      </c>
      <c r="P1746">
        <v>2005.8409999999999</v>
      </c>
      <c r="Q1746">
        <v>1475.8440000000001</v>
      </c>
    </row>
    <row r="1747" spans="1:17" ht="14.25">
      <c r="A1747" t="s">
        <v>43</v>
      </c>
      <c r="B1747" s="93">
        <v>40829</v>
      </c>
      <c r="C1747">
        <v>18</v>
      </c>
      <c r="D1747">
        <v>2.0565850000000001</v>
      </c>
      <c r="E1747">
        <v>2.0565850000000001</v>
      </c>
      <c r="F1747">
        <v>79.576899999999995</v>
      </c>
      <c r="G1747">
        <v>0.15221319999999999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v>4.0759460000000001</v>
      </c>
      <c r="N1747">
        <v>3660.2</v>
      </c>
      <c r="O1747">
        <v>898</v>
      </c>
      <c r="P1747">
        <v>1846.8130000000001</v>
      </c>
      <c r="Q1747">
        <v>1846.8130000000001</v>
      </c>
    </row>
    <row r="1748" spans="1:17" ht="14.25">
      <c r="A1748" t="s">
        <v>43</v>
      </c>
      <c r="B1748" s="93">
        <v>40829</v>
      </c>
      <c r="C1748">
        <v>19</v>
      </c>
      <c r="D1748">
        <v>1.9367859999999999</v>
      </c>
      <c r="E1748">
        <v>1.9367859999999999</v>
      </c>
      <c r="F1748">
        <v>72.576899999999995</v>
      </c>
      <c r="G1748">
        <v>0.15006449999999999</v>
      </c>
      <c r="H1748">
        <v>0</v>
      </c>
      <c r="I1748">
        <v>0</v>
      </c>
      <c r="J1748">
        <v>0</v>
      </c>
      <c r="K1748">
        <v>0</v>
      </c>
      <c r="L1748">
        <v>0</v>
      </c>
      <c r="M1748">
        <v>4.0759460000000001</v>
      </c>
      <c r="N1748">
        <v>3660.2</v>
      </c>
      <c r="O1748">
        <v>898</v>
      </c>
      <c r="P1748">
        <v>1739.2339999999999</v>
      </c>
      <c r="Q1748">
        <v>1739.2339999999999</v>
      </c>
    </row>
    <row r="1749" spans="1:17" ht="14.25">
      <c r="A1749" t="s">
        <v>43</v>
      </c>
      <c r="B1749" s="93">
        <v>40829</v>
      </c>
      <c r="C1749">
        <v>20</v>
      </c>
      <c r="D1749">
        <v>1.604093</v>
      </c>
      <c r="E1749">
        <v>1.604093</v>
      </c>
      <c r="F1749">
        <v>69.230800000000002</v>
      </c>
      <c r="G1749">
        <v>0.137184</v>
      </c>
      <c r="H1749">
        <v>0</v>
      </c>
      <c r="I1749">
        <v>0</v>
      </c>
      <c r="J1749">
        <v>0</v>
      </c>
      <c r="K1749">
        <v>0</v>
      </c>
      <c r="L1749">
        <v>0</v>
      </c>
      <c r="M1749">
        <v>4.0759460000000001</v>
      </c>
      <c r="N1749">
        <v>3660.2</v>
      </c>
      <c r="O1749">
        <v>898</v>
      </c>
      <c r="P1749">
        <v>1440.4749999999999</v>
      </c>
      <c r="Q1749">
        <v>1440.4749999999999</v>
      </c>
    </row>
    <row r="1750" spans="1:17" ht="14.25">
      <c r="A1750" t="s">
        <v>43</v>
      </c>
      <c r="B1750" s="93">
        <v>40829</v>
      </c>
      <c r="C1750">
        <v>21</v>
      </c>
      <c r="D1750">
        <v>1.4587129999999999</v>
      </c>
      <c r="E1750">
        <v>1.4587129999999999</v>
      </c>
      <c r="F1750">
        <v>66.230800000000002</v>
      </c>
      <c r="G1750">
        <v>0.1422196</v>
      </c>
      <c r="H1750">
        <v>0</v>
      </c>
      <c r="I1750">
        <v>0</v>
      </c>
      <c r="J1750">
        <v>0</v>
      </c>
      <c r="K1750">
        <v>0</v>
      </c>
      <c r="L1750">
        <v>0</v>
      </c>
      <c r="M1750">
        <v>4.0759460000000001</v>
      </c>
      <c r="N1750">
        <v>3660.2</v>
      </c>
      <c r="O1750">
        <v>898</v>
      </c>
      <c r="P1750">
        <v>1309.924</v>
      </c>
      <c r="Q1750">
        <v>1309.924</v>
      </c>
    </row>
    <row r="1751" spans="1:17" ht="14.25">
      <c r="A1751" t="s">
        <v>43</v>
      </c>
      <c r="B1751" s="93">
        <v>40829</v>
      </c>
      <c r="C1751">
        <v>22</v>
      </c>
      <c r="D1751">
        <v>1.558162</v>
      </c>
      <c r="E1751">
        <v>1.558162</v>
      </c>
      <c r="F1751">
        <v>64.153800000000004</v>
      </c>
      <c r="G1751">
        <v>0.13382230000000001</v>
      </c>
      <c r="H1751">
        <v>0</v>
      </c>
      <c r="I1751">
        <v>0</v>
      </c>
      <c r="J1751">
        <v>0</v>
      </c>
      <c r="K1751">
        <v>0</v>
      </c>
      <c r="L1751">
        <v>0</v>
      </c>
      <c r="M1751">
        <v>4.0759460000000001</v>
      </c>
      <c r="N1751">
        <v>3660.2</v>
      </c>
      <c r="O1751">
        <v>898</v>
      </c>
      <c r="P1751">
        <v>1399.23</v>
      </c>
      <c r="Q1751">
        <v>1399.23</v>
      </c>
    </row>
    <row r="1752" spans="1:17" ht="14.25">
      <c r="A1752" t="s">
        <v>43</v>
      </c>
      <c r="B1752" s="93">
        <v>40829</v>
      </c>
      <c r="C1752">
        <v>23</v>
      </c>
      <c r="D1752">
        <v>1.526975</v>
      </c>
      <c r="E1752">
        <v>1.526975</v>
      </c>
      <c r="F1752">
        <v>63.269199999999998</v>
      </c>
      <c r="G1752">
        <v>0.12865660000000001</v>
      </c>
      <c r="H1752">
        <v>0</v>
      </c>
      <c r="I1752">
        <v>0</v>
      </c>
      <c r="J1752">
        <v>0</v>
      </c>
      <c r="K1752">
        <v>0</v>
      </c>
      <c r="L1752">
        <v>0</v>
      </c>
      <c r="M1752">
        <v>4.0759460000000001</v>
      </c>
      <c r="N1752">
        <v>3660.2</v>
      </c>
      <c r="O1752">
        <v>898</v>
      </c>
      <c r="P1752">
        <v>1371.2239999999999</v>
      </c>
      <c r="Q1752">
        <v>1371.2239999999999</v>
      </c>
    </row>
    <row r="1753" spans="1:17" ht="14.25">
      <c r="A1753" t="s">
        <v>43</v>
      </c>
      <c r="B1753" s="93">
        <v>40829</v>
      </c>
      <c r="C1753">
        <v>24</v>
      </c>
      <c r="D1753">
        <v>1.1635819999999999</v>
      </c>
      <c r="E1753">
        <v>1.1635819999999999</v>
      </c>
      <c r="F1753">
        <v>61.230800000000002</v>
      </c>
      <c r="G1753">
        <v>0.12620629999999999</v>
      </c>
      <c r="H1753">
        <v>0</v>
      </c>
      <c r="I1753">
        <v>0</v>
      </c>
      <c r="J1753">
        <v>0</v>
      </c>
      <c r="K1753">
        <v>0</v>
      </c>
      <c r="L1753">
        <v>0</v>
      </c>
      <c r="M1753">
        <v>4.0759460000000001</v>
      </c>
      <c r="N1753">
        <v>3660.2</v>
      </c>
      <c r="O1753">
        <v>898</v>
      </c>
      <c r="P1753">
        <v>1044.896</v>
      </c>
      <c r="Q1753">
        <v>1044.896</v>
      </c>
    </row>
    <row r="1754" spans="1:17" ht="14.25">
      <c r="A1754" t="s">
        <v>43</v>
      </c>
      <c r="B1754" t="s">
        <v>46</v>
      </c>
      <c r="C1754">
        <v>1</v>
      </c>
      <c r="D1754">
        <v>0.85108790000000001</v>
      </c>
      <c r="E1754">
        <v>0.85108790000000001</v>
      </c>
      <c r="F1754">
        <v>66.063000000000002</v>
      </c>
      <c r="G1754">
        <v>0.12751979999999999</v>
      </c>
      <c r="H1754">
        <v>0</v>
      </c>
      <c r="I1754">
        <v>0</v>
      </c>
      <c r="J1754">
        <v>0</v>
      </c>
      <c r="K1754">
        <v>0</v>
      </c>
      <c r="L1754">
        <v>0</v>
      </c>
      <c r="M1754">
        <v>4.0759460000000001</v>
      </c>
      <c r="N1754">
        <v>3660.2</v>
      </c>
      <c r="O1754">
        <v>898</v>
      </c>
      <c r="P1754">
        <v>764.27689999999996</v>
      </c>
      <c r="Q1754">
        <v>764.27689999999996</v>
      </c>
    </row>
    <row r="1755" spans="1:17" ht="14.25">
      <c r="A1755" t="s">
        <v>43</v>
      </c>
      <c r="B1755" t="s">
        <v>46</v>
      </c>
      <c r="C1755">
        <v>2</v>
      </c>
      <c r="D1755">
        <v>0.8072146</v>
      </c>
      <c r="E1755">
        <v>0.8072146</v>
      </c>
      <c r="F1755">
        <v>65.733400000000003</v>
      </c>
      <c r="G1755">
        <v>0.1275278</v>
      </c>
      <c r="H1755">
        <v>0</v>
      </c>
      <c r="I1755">
        <v>0</v>
      </c>
      <c r="J1755">
        <v>0</v>
      </c>
      <c r="K1755">
        <v>0</v>
      </c>
      <c r="L1755">
        <v>0</v>
      </c>
      <c r="M1755">
        <v>4.0759460000000001</v>
      </c>
      <c r="N1755">
        <v>3660.2</v>
      </c>
      <c r="O1755">
        <v>898</v>
      </c>
      <c r="P1755">
        <v>724.87879999999996</v>
      </c>
      <c r="Q1755">
        <v>724.87879999999996</v>
      </c>
    </row>
    <row r="1756" spans="1:17" ht="14.25">
      <c r="A1756" t="s">
        <v>43</v>
      </c>
      <c r="B1756" t="s">
        <v>46</v>
      </c>
      <c r="C1756">
        <v>3</v>
      </c>
      <c r="D1756">
        <v>0.77689200000000003</v>
      </c>
      <c r="E1756">
        <v>0.77689200000000003</v>
      </c>
      <c r="F1756">
        <v>65.415099999999995</v>
      </c>
      <c r="G1756">
        <v>0.12498670000000001</v>
      </c>
      <c r="H1756">
        <v>0</v>
      </c>
      <c r="I1756">
        <v>0</v>
      </c>
      <c r="J1756">
        <v>0</v>
      </c>
      <c r="K1756">
        <v>0</v>
      </c>
      <c r="L1756">
        <v>0</v>
      </c>
      <c r="M1756">
        <v>4.0759460000000001</v>
      </c>
      <c r="N1756">
        <v>3660.2</v>
      </c>
      <c r="O1756">
        <v>898</v>
      </c>
      <c r="P1756">
        <v>697.649</v>
      </c>
      <c r="Q1756">
        <v>697.649</v>
      </c>
    </row>
    <row r="1757" spans="1:17" ht="14.25">
      <c r="A1757" t="s">
        <v>43</v>
      </c>
      <c r="B1757" t="s">
        <v>46</v>
      </c>
      <c r="C1757">
        <v>4</v>
      </c>
      <c r="D1757">
        <v>0.79966409999999999</v>
      </c>
      <c r="E1757">
        <v>0.79966409999999999</v>
      </c>
      <c r="F1757">
        <v>64.556600000000003</v>
      </c>
      <c r="G1757">
        <v>0.1228942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4.0759460000000001</v>
      </c>
      <c r="N1757">
        <v>3660.2</v>
      </c>
      <c r="O1757">
        <v>898</v>
      </c>
      <c r="P1757">
        <v>718.09839999999997</v>
      </c>
      <c r="Q1757">
        <v>718.09839999999997</v>
      </c>
    </row>
    <row r="1758" spans="1:17" ht="14.25">
      <c r="A1758" t="s">
        <v>43</v>
      </c>
      <c r="B1758" t="s">
        <v>46</v>
      </c>
      <c r="C1758">
        <v>5</v>
      </c>
      <c r="D1758">
        <v>0.75741069999999999</v>
      </c>
      <c r="E1758">
        <v>0.75741069999999999</v>
      </c>
      <c r="F1758">
        <v>63.8232</v>
      </c>
      <c r="G1758">
        <v>0.1228953</v>
      </c>
      <c r="H1758">
        <v>0</v>
      </c>
      <c r="I1758">
        <v>0</v>
      </c>
      <c r="J1758">
        <v>0</v>
      </c>
      <c r="K1758">
        <v>0</v>
      </c>
      <c r="L1758">
        <v>0</v>
      </c>
      <c r="M1758">
        <v>4.0759460000000001</v>
      </c>
      <c r="N1758">
        <v>3660.2</v>
      </c>
      <c r="O1758">
        <v>898</v>
      </c>
      <c r="P1758">
        <v>680.15480000000002</v>
      </c>
      <c r="Q1758">
        <v>680.15480000000002</v>
      </c>
    </row>
    <row r="1759" spans="1:17" ht="14.25">
      <c r="A1759" t="s">
        <v>43</v>
      </c>
      <c r="B1759" t="s">
        <v>46</v>
      </c>
      <c r="C1759">
        <v>6</v>
      </c>
      <c r="D1759">
        <v>0.79527300000000001</v>
      </c>
      <c r="E1759">
        <v>0.79527300000000001</v>
      </c>
      <c r="F1759">
        <v>63.361600000000003</v>
      </c>
      <c r="G1759">
        <v>0.1228853</v>
      </c>
      <c r="H1759">
        <v>0</v>
      </c>
      <c r="I1759">
        <v>0</v>
      </c>
      <c r="J1759">
        <v>0</v>
      </c>
      <c r="K1759">
        <v>0</v>
      </c>
      <c r="L1759">
        <v>0</v>
      </c>
      <c r="M1759">
        <v>4.0759460000000001</v>
      </c>
      <c r="N1759">
        <v>3660.2</v>
      </c>
      <c r="O1759">
        <v>898</v>
      </c>
      <c r="P1759">
        <v>714.15520000000004</v>
      </c>
      <c r="Q1759">
        <v>714.15520000000004</v>
      </c>
    </row>
    <row r="1760" spans="1:17" ht="14.25">
      <c r="A1760" t="s">
        <v>43</v>
      </c>
      <c r="B1760" t="s">
        <v>46</v>
      </c>
      <c r="C1760">
        <v>7</v>
      </c>
      <c r="D1760">
        <v>0.83193280000000003</v>
      </c>
      <c r="E1760">
        <v>0.83193280000000003</v>
      </c>
      <c r="F1760">
        <v>65.0411</v>
      </c>
      <c r="G1760">
        <v>0.1228562</v>
      </c>
      <c r="H1760">
        <v>0</v>
      </c>
      <c r="I1760">
        <v>0</v>
      </c>
      <c r="J1760">
        <v>0</v>
      </c>
      <c r="K1760">
        <v>0</v>
      </c>
      <c r="L1760">
        <v>0</v>
      </c>
      <c r="M1760">
        <v>4.0759460000000001</v>
      </c>
      <c r="N1760">
        <v>3660.2</v>
      </c>
      <c r="O1760">
        <v>898</v>
      </c>
      <c r="P1760">
        <v>747.07569999999998</v>
      </c>
      <c r="Q1760">
        <v>747.07569999999998</v>
      </c>
    </row>
    <row r="1761" spans="1:17" ht="14.25">
      <c r="A1761" t="s">
        <v>43</v>
      </c>
      <c r="B1761" t="s">
        <v>46</v>
      </c>
      <c r="C1761">
        <v>8</v>
      </c>
      <c r="D1761">
        <v>0.80133679999999996</v>
      </c>
      <c r="E1761">
        <v>0.80133679999999996</v>
      </c>
      <c r="F1761">
        <v>71.182199999999995</v>
      </c>
      <c r="G1761">
        <v>0.122764</v>
      </c>
      <c r="H1761">
        <v>0</v>
      </c>
      <c r="I1761">
        <v>0</v>
      </c>
      <c r="J1761">
        <v>0</v>
      </c>
      <c r="K1761">
        <v>0</v>
      </c>
      <c r="L1761">
        <v>0</v>
      </c>
      <c r="M1761">
        <v>4.0759460000000001</v>
      </c>
      <c r="N1761">
        <v>3660.2</v>
      </c>
      <c r="O1761">
        <v>898</v>
      </c>
      <c r="P1761">
        <v>719.60050000000001</v>
      </c>
      <c r="Q1761">
        <v>719.60050000000001</v>
      </c>
    </row>
    <row r="1762" spans="1:17" ht="14.25">
      <c r="A1762" t="s">
        <v>43</v>
      </c>
      <c r="B1762" t="s">
        <v>46</v>
      </c>
      <c r="C1762">
        <v>9</v>
      </c>
      <c r="D1762">
        <v>0.8605701</v>
      </c>
      <c r="E1762">
        <v>0.8605701</v>
      </c>
      <c r="F1762">
        <v>78.892600000000002</v>
      </c>
      <c r="G1762">
        <v>0.1306079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4.0759460000000001</v>
      </c>
      <c r="N1762">
        <v>3660.2</v>
      </c>
      <c r="O1762">
        <v>898</v>
      </c>
      <c r="P1762">
        <v>772.79200000000003</v>
      </c>
      <c r="Q1762">
        <v>772.79200000000003</v>
      </c>
    </row>
    <row r="1763" spans="1:17" ht="14.25">
      <c r="A1763" t="s">
        <v>43</v>
      </c>
      <c r="B1763" t="s">
        <v>46</v>
      </c>
      <c r="C1763">
        <v>10</v>
      </c>
      <c r="D1763">
        <v>1.0207900000000001</v>
      </c>
      <c r="E1763">
        <v>1.0207900000000001</v>
      </c>
      <c r="F1763">
        <v>84.642099999999999</v>
      </c>
      <c r="G1763">
        <v>0.1399157</v>
      </c>
      <c r="H1763">
        <v>0</v>
      </c>
      <c r="I1763">
        <v>0</v>
      </c>
      <c r="J1763">
        <v>0</v>
      </c>
      <c r="K1763">
        <v>0</v>
      </c>
      <c r="L1763">
        <v>0</v>
      </c>
      <c r="M1763">
        <v>4.0759460000000001</v>
      </c>
      <c r="N1763">
        <v>3660.2</v>
      </c>
      <c r="O1763">
        <v>898</v>
      </c>
      <c r="P1763">
        <v>916.66899999999998</v>
      </c>
      <c r="Q1763">
        <v>916.66899999999998</v>
      </c>
    </row>
    <row r="1764" spans="1:17" ht="14.25">
      <c r="A1764" t="s">
        <v>43</v>
      </c>
      <c r="B1764" t="s">
        <v>46</v>
      </c>
      <c r="C1764">
        <v>11</v>
      </c>
      <c r="D1764">
        <v>1.309178</v>
      </c>
      <c r="E1764">
        <v>1.309178</v>
      </c>
      <c r="F1764">
        <v>87.751599999999996</v>
      </c>
      <c r="G1764">
        <v>0.1343232</v>
      </c>
      <c r="H1764">
        <v>0</v>
      </c>
      <c r="I1764">
        <v>0</v>
      </c>
      <c r="J1764">
        <v>0</v>
      </c>
      <c r="K1764">
        <v>0</v>
      </c>
      <c r="L1764">
        <v>0</v>
      </c>
      <c r="M1764">
        <v>4.0759460000000001</v>
      </c>
      <c r="N1764">
        <v>3660.2</v>
      </c>
      <c r="O1764">
        <v>898</v>
      </c>
      <c r="P1764">
        <v>1175.6410000000001</v>
      </c>
      <c r="Q1764">
        <v>1175.6410000000001</v>
      </c>
    </row>
    <row r="1765" spans="1:17" ht="14.25">
      <c r="A1765" t="s">
        <v>43</v>
      </c>
      <c r="B1765" t="s">
        <v>46</v>
      </c>
      <c r="C1765">
        <v>12</v>
      </c>
      <c r="D1765">
        <v>1.498642</v>
      </c>
      <c r="E1765">
        <v>1.498642</v>
      </c>
      <c r="F1765">
        <v>90.125500000000002</v>
      </c>
      <c r="G1765">
        <v>0.12934789999999999</v>
      </c>
      <c r="H1765">
        <v>0</v>
      </c>
      <c r="I1765">
        <v>0</v>
      </c>
      <c r="J1765">
        <v>0</v>
      </c>
      <c r="K1765">
        <v>0</v>
      </c>
      <c r="L1765">
        <v>0</v>
      </c>
      <c r="M1765">
        <v>4.0759460000000001</v>
      </c>
      <c r="N1765">
        <v>3660.2</v>
      </c>
      <c r="O1765">
        <v>898</v>
      </c>
      <c r="P1765">
        <v>1345.78</v>
      </c>
      <c r="Q1765">
        <v>1345.78</v>
      </c>
    </row>
    <row r="1766" spans="1:17" ht="14.25">
      <c r="A1766" t="s">
        <v>43</v>
      </c>
      <c r="B1766" t="s">
        <v>46</v>
      </c>
      <c r="C1766">
        <v>13</v>
      </c>
      <c r="D1766">
        <v>1.855442</v>
      </c>
      <c r="E1766">
        <v>1.855442</v>
      </c>
      <c r="F1766">
        <v>90.311999999999998</v>
      </c>
      <c r="G1766">
        <v>0.12814909999999999</v>
      </c>
      <c r="H1766">
        <v>0</v>
      </c>
      <c r="I1766">
        <v>0</v>
      </c>
      <c r="J1766">
        <v>0</v>
      </c>
      <c r="K1766">
        <v>0</v>
      </c>
      <c r="L1766">
        <v>0</v>
      </c>
      <c r="M1766">
        <v>4.0759460000000001</v>
      </c>
      <c r="N1766">
        <v>3660.2</v>
      </c>
      <c r="O1766">
        <v>898</v>
      </c>
      <c r="P1766">
        <v>1666.1869999999999</v>
      </c>
      <c r="Q1766">
        <v>1666.1869999999999</v>
      </c>
    </row>
    <row r="1767" spans="1:17" ht="14.25">
      <c r="A1767" t="s">
        <v>43</v>
      </c>
      <c r="B1767" t="s">
        <v>46</v>
      </c>
      <c r="C1767">
        <v>14</v>
      </c>
      <c r="D1767">
        <v>2.3176960000000002</v>
      </c>
      <c r="E1767">
        <v>1.64611</v>
      </c>
      <c r="F1767">
        <v>93.537400000000005</v>
      </c>
      <c r="G1767">
        <v>0.14180699999999999</v>
      </c>
      <c r="H1767">
        <v>0.48985289999999998</v>
      </c>
      <c r="I1767">
        <v>0.59722229999999998</v>
      </c>
      <c r="J1767">
        <v>0.67158600000000002</v>
      </c>
      <c r="K1767">
        <v>0.74594970000000005</v>
      </c>
      <c r="L1767">
        <v>0.85331900000000005</v>
      </c>
      <c r="M1767">
        <v>4.0759460000000001</v>
      </c>
      <c r="N1767">
        <v>3660.2</v>
      </c>
      <c r="O1767">
        <v>898</v>
      </c>
      <c r="P1767">
        <v>2081.2919999999999</v>
      </c>
      <c r="Q1767">
        <v>1478.2070000000001</v>
      </c>
    </row>
    <row r="1768" spans="1:17" ht="14.25">
      <c r="A1768" t="s">
        <v>43</v>
      </c>
      <c r="B1768" t="s">
        <v>46</v>
      </c>
      <c r="C1768">
        <v>15</v>
      </c>
      <c r="D1768">
        <v>2.5507140000000001</v>
      </c>
      <c r="E1768">
        <v>1.7267269999999999</v>
      </c>
      <c r="F1768">
        <v>89.490899999999996</v>
      </c>
      <c r="G1768">
        <v>0.1405255</v>
      </c>
      <c r="H1768">
        <v>0.64389600000000002</v>
      </c>
      <c r="I1768">
        <v>0.75029500000000005</v>
      </c>
      <c r="J1768">
        <v>0.82398660000000001</v>
      </c>
      <c r="K1768">
        <v>0.89767830000000004</v>
      </c>
      <c r="L1768">
        <v>1.0040770000000001</v>
      </c>
      <c r="M1768">
        <v>4.0759460000000001</v>
      </c>
      <c r="N1768">
        <v>3660.2</v>
      </c>
      <c r="O1768">
        <v>898</v>
      </c>
      <c r="P1768">
        <v>2290.5410000000002</v>
      </c>
      <c r="Q1768">
        <v>1550.6010000000001</v>
      </c>
    </row>
    <row r="1769" spans="1:17" ht="14.25">
      <c r="A1769" t="s">
        <v>43</v>
      </c>
      <c r="B1769" t="s">
        <v>46</v>
      </c>
      <c r="C1769">
        <v>16</v>
      </c>
      <c r="D1769">
        <v>2.4108830000000001</v>
      </c>
      <c r="E1769">
        <v>1.683467</v>
      </c>
      <c r="F1769">
        <v>87.677899999999994</v>
      </c>
      <c r="G1769">
        <v>0.15540499999999999</v>
      </c>
      <c r="H1769">
        <v>0.52825659999999997</v>
      </c>
      <c r="I1769">
        <v>0.64592159999999998</v>
      </c>
      <c r="J1769">
        <v>0.72741599999999995</v>
      </c>
      <c r="K1769">
        <v>0.80891049999999998</v>
      </c>
      <c r="L1769">
        <v>0.9265755</v>
      </c>
      <c r="M1769">
        <v>4.0759460000000001</v>
      </c>
      <c r="N1769">
        <v>3660.2</v>
      </c>
      <c r="O1769">
        <v>898</v>
      </c>
      <c r="P1769">
        <v>2164.973</v>
      </c>
      <c r="Q1769">
        <v>1511.7529999999999</v>
      </c>
    </row>
    <row r="1770" spans="1:17" ht="14.25">
      <c r="A1770" t="s">
        <v>43</v>
      </c>
      <c r="B1770" t="s">
        <v>46</v>
      </c>
      <c r="C1770">
        <v>17</v>
      </c>
      <c r="D1770">
        <v>2.3761700000000001</v>
      </c>
      <c r="E1770">
        <v>1.830003</v>
      </c>
      <c r="F1770">
        <v>85.786299999999997</v>
      </c>
      <c r="G1770">
        <v>0.1575076</v>
      </c>
      <c r="H1770">
        <v>0.34431309999999998</v>
      </c>
      <c r="I1770">
        <v>0.46357009999999998</v>
      </c>
      <c r="J1770">
        <v>0.54616719999999996</v>
      </c>
      <c r="K1770">
        <v>0.6287642</v>
      </c>
      <c r="L1770">
        <v>0.7480213</v>
      </c>
      <c r="M1770">
        <v>4.0759460000000001</v>
      </c>
      <c r="N1770">
        <v>3660.2</v>
      </c>
      <c r="O1770">
        <v>898</v>
      </c>
      <c r="P1770">
        <v>2133.8009999999999</v>
      </c>
      <c r="Q1770">
        <v>1643.3430000000001</v>
      </c>
    </row>
    <row r="1771" spans="1:17" ht="14.25">
      <c r="A1771" t="s">
        <v>43</v>
      </c>
      <c r="B1771" t="s">
        <v>46</v>
      </c>
      <c r="C1771">
        <v>18</v>
      </c>
      <c r="D1771">
        <v>2.1828979999999998</v>
      </c>
      <c r="E1771">
        <v>2.0367869999999999</v>
      </c>
      <c r="F1771">
        <v>79.919899999999998</v>
      </c>
      <c r="G1771">
        <v>0.13931660000000001</v>
      </c>
      <c r="H1771">
        <v>-3.2430399999999998E-2</v>
      </c>
      <c r="I1771">
        <v>7.3053300000000002E-2</v>
      </c>
      <c r="J1771">
        <v>0.14611089999999999</v>
      </c>
      <c r="K1771">
        <v>0.21916859999999999</v>
      </c>
      <c r="L1771">
        <v>0.3246523</v>
      </c>
      <c r="M1771">
        <v>4.0759460000000001</v>
      </c>
      <c r="N1771">
        <v>3660.2</v>
      </c>
      <c r="O1771">
        <v>898</v>
      </c>
      <c r="P1771">
        <v>1960.2429999999999</v>
      </c>
      <c r="Q1771">
        <v>1829.0350000000001</v>
      </c>
    </row>
    <row r="1772" spans="1:17" ht="14.25">
      <c r="A1772" t="s">
        <v>43</v>
      </c>
      <c r="B1772" t="s">
        <v>46</v>
      </c>
      <c r="C1772">
        <v>19</v>
      </c>
      <c r="D1772">
        <v>2.1934589999999998</v>
      </c>
      <c r="E1772">
        <v>2.3808259999999999</v>
      </c>
      <c r="F1772">
        <v>77.251099999999994</v>
      </c>
      <c r="G1772">
        <v>0.1710499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4.0759460000000001</v>
      </c>
      <c r="N1772">
        <v>3660.2</v>
      </c>
      <c r="O1772">
        <v>898</v>
      </c>
      <c r="P1772">
        <v>1969.7260000000001</v>
      </c>
      <c r="Q1772">
        <v>2137.982</v>
      </c>
    </row>
    <row r="1773" spans="1:17" ht="14.25">
      <c r="A1773" t="s">
        <v>43</v>
      </c>
      <c r="B1773" t="s">
        <v>46</v>
      </c>
      <c r="C1773">
        <v>20</v>
      </c>
      <c r="D1773">
        <v>1.842193</v>
      </c>
      <c r="E1773">
        <v>2.0185110000000002</v>
      </c>
      <c r="F1773">
        <v>73.137799999999999</v>
      </c>
      <c r="G1773">
        <v>0.1403731</v>
      </c>
      <c r="H1773">
        <v>0</v>
      </c>
      <c r="I1773">
        <v>0</v>
      </c>
      <c r="J1773">
        <v>0</v>
      </c>
      <c r="K1773">
        <v>0</v>
      </c>
      <c r="L1773">
        <v>0</v>
      </c>
      <c r="M1773">
        <v>4.0759460000000001</v>
      </c>
      <c r="N1773">
        <v>3660.2</v>
      </c>
      <c r="O1773">
        <v>898</v>
      </c>
      <c r="P1773">
        <v>1654.289</v>
      </c>
      <c r="Q1773">
        <v>1812.623</v>
      </c>
    </row>
    <row r="1774" spans="1:17" ht="14.25">
      <c r="A1774" t="s">
        <v>43</v>
      </c>
      <c r="B1774" t="s">
        <v>46</v>
      </c>
      <c r="C1774">
        <v>21</v>
      </c>
      <c r="D1774">
        <v>1.8556649999999999</v>
      </c>
      <c r="E1774">
        <v>1.8556649999999999</v>
      </c>
      <c r="F1774">
        <v>70.412899999999993</v>
      </c>
      <c r="G1774">
        <v>0.13382849999999999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4.0759460000000001</v>
      </c>
      <c r="N1774">
        <v>3660.2</v>
      </c>
      <c r="O1774">
        <v>898</v>
      </c>
      <c r="P1774">
        <v>1666.3869999999999</v>
      </c>
      <c r="Q1774">
        <v>1666.3869999999999</v>
      </c>
    </row>
    <row r="1775" spans="1:17" ht="14.25">
      <c r="A1775" t="s">
        <v>43</v>
      </c>
      <c r="B1775" t="s">
        <v>46</v>
      </c>
      <c r="C1775">
        <v>22</v>
      </c>
      <c r="D1775">
        <v>1.719665</v>
      </c>
      <c r="E1775">
        <v>1.719665</v>
      </c>
      <c r="F1775">
        <v>68.865399999999994</v>
      </c>
      <c r="G1775">
        <v>0.13849220000000001</v>
      </c>
      <c r="H1775">
        <v>0</v>
      </c>
      <c r="I1775">
        <v>0</v>
      </c>
      <c r="J1775">
        <v>0</v>
      </c>
      <c r="K1775">
        <v>0</v>
      </c>
      <c r="L1775">
        <v>0</v>
      </c>
      <c r="M1775">
        <v>4.0759460000000001</v>
      </c>
      <c r="N1775">
        <v>3660.2</v>
      </c>
      <c r="O1775">
        <v>898</v>
      </c>
      <c r="P1775">
        <v>1544.259</v>
      </c>
      <c r="Q1775">
        <v>1544.259</v>
      </c>
    </row>
    <row r="1776" spans="1:17" ht="14.25">
      <c r="A1776" t="s">
        <v>43</v>
      </c>
      <c r="B1776" t="s">
        <v>46</v>
      </c>
      <c r="C1776">
        <v>23</v>
      </c>
      <c r="D1776">
        <v>1.519307</v>
      </c>
      <c r="E1776">
        <v>1.519307</v>
      </c>
      <c r="F1776">
        <v>67.028300000000002</v>
      </c>
      <c r="G1776">
        <v>0.1365237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4.0759460000000001</v>
      </c>
      <c r="N1776">
        <v>3660.2</v>
      </c>
      <c r="O1776">
        <v>898</v>
      </c>
      <c r="P1776">
        <v>1364.337</v>
      </c>
      <c r="Q1776">
        <v>1364.337</v>
      </c>
    </row>
    <row r="1777" spans="1:17" ht="14.25">
      <c r="A1777" t="s">
        <v>43</v>
      </c>
      <c r="B1777" t="s">
        <v>46</v>
      </c>
      <c r="C1777">
        <v>24</v>
      </c>
      <c r="D1777">
        <v>1.1935849999999999</v>
      </c>
      <c r="E1777">
        <v>1.1935849999999999</v>
      </c>
      <c r="F1777">
        <v>65.626099999999994</v>
      </c>
      <c r="G1777">
        <v>0.12739710000000001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4.0759460000000001</v>
      </c>
      <c r="N1777">
        <v>3660.2</v>
      </c>
      <c r="O1777">
        <v>898</v>
      </c>
      <c r="P1777">
        <v>1071.8389999999999</v>
      </c>
      <c r="Q1777">
        <v>1071.8389999999999</v>
      </c>
    </row>
    <row r="1779" spans="1:17" hidden="1">
      <c r="A1779" t="s">
        <v>45</v>
      </c>
      <c r="B1779" s="93">
        <v>40407</v>
      </c>
      <c r="C1779">
        <v>2</v>
      </c>
      <c r="D1779">
        <v>1.62817E-2</v>
      </c>
      <c r="E1779">
        <v>1.62817E-2</v>
      </c>
      <c r="F1779">
        <v>64.444800000000001</v>
      </c>
      <c r="G1779">
        <v>2.4923799999999999E-2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4.2473549999999998</v>
      </c>
      <c r="N1779">
        <v>25229.29</v>
      </c>
      <c r="O1779">
        <v>5940</v>
      </c>
      <c r="P1779">
        <v>96.713290000000001</v>
      </c>
      <c r="Q1779">
        <v>96.713290000000001</v>
      </c>
    </row>
    <row r="1780" spans="1:17" hidden="1">
      <c r="A1780" t="s">
        <v>45</v>
      </c>
      <c r="B1780" s="93">
        <v>40407</v>
      </c>
      <c r="C1780">
        <v>3</v>
      </c>
      <c r="D1780">
        <v>1.4190700000000001E-2</v>
      </c>
      <c r="E1780">
        <v>1.4190700000000001E-2</v>
      </c>
      <c r="F1780">
        <v>64.527600000000007</v>
      </c>
      <c r="G1780">
        <v>2.4915E-2</v>
      </c>
      <c r="H1780">
        <v>0</v>
      </c>
      <c r="I1780">
        <v>0</v>
      </c>
      <c r="J1780">
        <v>0</v>
      </c>
      <c r="K1780">
        <v>0</v>
      </c>
      <c r="L1780">
        <v>0</v>
      </c>
      <c r="M1780">
        <v>4.2473549999999998</v>
      </c>
      <c r="N1780">
        <v>25229.29</v>
      </c>
      <c r="O1780">
        <v>5940</v>
      </c>
      <c r="P1780">
        <v>84.292779999999993</v>
      </c>
      <c r="Q1780">
        <v>84.292779999999993</v>
      </c>
    </row>
    <row r="1781" spans="1:17" hidden="1">
      <c r="A1781" t="s">
        <v>45</v>
      </c>
      <c r="B1781" s="93">
        <v>40407</v>
      </c>
      <c r="C1781">
        <v>4</v>
      </c>
      <c r="D1781">
        <v>1.23398E-2</v>
      </c>
      <c r="E1781">
        <v>1.23398E-2</v>
      </c>
      <c r="F1781">
        <v>64.161199999999994</v>
      </c>
      <c r="G1781">
        <v>2.4906999999999999E-2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4.2473549999999998</v>
      </c>
      <c r="N1781">
        <v>25229.29</v>
      </c>
      <c r="O1781">
        <v>5940</v>
      </c>
      <c r="P1781">
        <v>73.298230000000004</v>
      </c>
      <c r="Q1781">
        <v>73.298230000000004</v>
      </c>
    </row>
    <row r="1782" spans="1:17" hidden="1">
      <c r="A1782" t="s">
        <v>45</v>
      </c>
      <c r="B1782" s="93">
        <v>40407</v>
      </c>
      <c r="C1782">
        <v>5</v>
      </c>
      <c r="D1782">
        <v>1.2090800000000001E-2</v>
      </c>
      <c r="E1782">
        <v>1.2090800000000001E-2</v>
      </c>
      <c r="F1782">
        <v>63.9666</v>
      </c>
      <c r="G1782">
        <v>2.4900599999999998E-2</v>
      </c>
      <c r="H1782">
        <v>0</v>
      </c>
      <c r="I1782">
        <v>0</v>
      </c>
      <c r="J1782">
        <v>0</v>
      </c>
      <c r="K1782">
        <v>0</v>
      </c>
      <c r="L1782">
        <v>0</v>
      </c>
      <c r="M1782">
        <v>4.2473549999999998</v>
      </c>
      <c r="N1782">
        <v>25229.29</v>
      </c>
      <c r="O1782">
        <v>5940</v>
      </c>
      <c r="P1782">
        <v>71.819469999999995</v>
      </c>
      <c r="Q1782">
        <v>71.819469999999995</v>
      </c>
    </row>
    <row r="1783" spans="1:17" hidden="1">
      <c r="A1783" t="s">
        <v>45</v>
      </c>
      <c r="B1783" s="93">
        <v>40407</v>
      </c>
      <c r="C1783">
        <v>6</v>
      </c>
      <c r="D1783">
        <v>1.26526E-2</v>
      </c>
      <c r="E1783">
        <v>1.26526E-2</v>
      </c>
      <c r="F1783">
        <v>63.869500000000002</v>
      </c>
      <c r="G1783">
        <v>2.49161E-2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4.2473549999999998</v>
      </c>
      <c r="N1783">
        <v>25229.29</v>
      </c>
      <c r="O1783">
        <v>5940</v>
      </c>
      <c r="P1783">
        <v>75.156419999999997</v>
      </c>
      <c r="Q1783">
        <v>75.156419999999997</v>
      </c>
    </row>
    <row r="1784" spans="1:17" hidden="1">
      <c r="A1784" t="s">
        <v>45</v>
      </c>
      <c r="B1784" s="93">
        <v>40407</v>
      </c>
      <c r="C1784">
        <v>7</v>
      </c>
      <c r="D1784">
        <v>1.3338300000000001E-2</v>
      </c>
      <c r="E1784">
        <v>1.3338300000000001E-2</v>
      </c>
      <c r="F1784">
        <v>65.733099999999993</v>
      </c>
      <c r="G1784">
        <v>2.4908599999999999E-2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4.2473549999999998</v>
      </c>
      <c r="N1784">
        <v>25229.29</v>
      </c>
      <c r="O1784">
        <v>5940</v>
      </c>
      <c r="P1784">
        <v>79.229799999999997</v>
      </c>
      <c r="Q1784">
        <v>79.229799999999997</v>
      </c>
    </row>
    <row r="1785" spans="1:17" hidden="1">
      <c r="A1785" t="s">
        <v>45</v>
      </c>
      <c r="B1785" s="93">
        <v>40407</v>
      </c>
      <c r="C1785">
        <v>8</v>
      </c>
      <c r="D1785">
        <v>1.4744999999999999E-2</v>
      </c>
      <c r="E1785">
        <v>1.4744999999999999E-2</v>
      </c>
      <c r="F1785">
        <v>70.485399999999998</v>
      </c>
      <c r="G1785">
        <v>2.4957199999999999E-2</v>
      </c>
      <c r="H1785">
        <v>0</v>
      </c>
      <c r="I1785">
        <v>0</v>
      </c>
      <c r="J1785">
        <v>0</v>
      </c>
      <c r="K1785">
        <v>0</v>
      </c>
      <c r="L1785">
        <v>0</v>
      </c>
      <c r="M1785">
        <v>4.2473549999999998</v>
      </c>
      <c r="N1785">
        <v>25229.29</v>
      </c>
      <c r="O1785">
        <v>5940</v>
      </c>
      <c r="P1785">
        <v>87.585120000000003</v>
      </c>
      <c r="Q1785">
        <v>87.585120000000003</v>
      </c>
    </row>
    <row r="1786" spans="1:17" hidden="1">
      <c r="A1786" t="s">
        <v>45</v>
      </c>
      <c r="B1786" s="93">
        <v>40407</v>
      </c>
      <c r="C1786">
        <v>9</v>
      </c>
      <c r="D1786">
        <v>6.6275600000000004E-2</v>
      </c>
      <c r="E1786">
        <v>6.6275600000000004E-2</v>
      </c>
      <c r="F1786">
        <v>75.447699999999998</v>
      </c>
      <c r="G1786">
        <v>2.5401699999999999E-2</v>
      </c>
      <c r="H1786">
        <v>0</v>
      </c>
      <c r="I1786">
        <v>0</v>
      </c>
      <c r="J1786">
        <v>0</v>
      </c>
      <c r="K1786">
        <v>0</v>
      </c>
      <c r="L1786">
        <v>0</v>
      </c>
      <c r="M1786">
        <v>4.2473549999999998</v>
      </c>
      <c r="N1786">
        <v>25229.29</v>
      </c>
      <c r="O1786">
        <v>5940</v>
      </c>
      <c r="P1786">
        <v>393.6771</v>
      </c>
      <c r="Q1786">
        <v>393.6771</v>
      </c>
    </row>
    <row r="1787" spans="1:17" hidden="1">
      <c r="A1787" t="s">
        <v>45</v>
      </c>
      <c r="B1787" s="93">
        <v>40407</v>
      </c>
      <c r="C1787">
        <v>10</v>
      </c>
      <c r="D1787">
        <v>0.1166498</v>
      </c>
      <c r="E1787">
        <v>0.1166498</v>
      </c>
      <c r="F1787">
        <v>80.9983</v>
      </c>
      <c r="G1787">
        <v>2.5488400000000001E-2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4.2473549999999998</v>
      </c>
      <c r="N1787">
        <v>25229.29</v>
      </c>
      <c r="O1787">
        <v>5940</v>
      </c>
      <c r="P1787">
        <v>692.9</v>
      </c>
      <c r="Q1787">
        <v>692.9</v>
      </c>
    </row>
    <row r="1788" spans="1:17" hidden="1">
      <c r="A1788" t="s">
        <v>45</v>
      </c>
      <c r="B1788" s="93">
        <v>40407</v>
      </c>
      <c r="C1788">
        <v>11</v>
      </c>
      <c r="D1788">
        <v>0.17818349999999999</v>
      </c>
      <c r="E1788">
        <v>0.17818349999999999</v>
      </c>
      <c r="F1788">
        <v>84.246600000000001</v>
      </c>
      <c r="G1788">
        <v>2.5556800000000001E-2</v>
      </c>
      <c r="H1788">
        <v>0</v>
      </c>
      <c r="I1788">
        <v>0</v>
      </c>
      <c r="J1788">
        <v>0</v>
      </c>
      <c r="K1788">
        <v>0</v>
      </c>
      <c r="L1788">
        <v>0</v>
      </c>
      <c r="M1788">
        <v>4.2473549999999998</v>
      </c>
      <c r="N1788">
        <v>25229.29</v>
      </c>
      <c r="O1788">
        <v>5940</v>
      </c>
      <c r="P1788">
        <v>1058.4100000000001</v>
      </c>
      <c r="Q1788">
        <v>1058.4100000000001</v>
      </c>
    </row>
    <row r="1789" spans="1:17" hidden="1">
      <c r="A1789" t="s">
        <v>45</v>
      </c>
      <c r="B1789" s="93">
        <v>40407</v>
      </c>
      <c r="C1789">
        <v>12</v>
      </c>
      <c r="D1789">
        <v>0.25342219999999999</v>
      </c>
      <c r="E1789">
        <v>0.25342219999999999</v>
      </c>
      <c r="F1789">
        <v>85.158100000000005</v>
      </c>
      <c r="G1789">
        <v>2.5562700000000001E-2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4.2473549999999998</v>
      </c>
      <c r="N1789">
        <v>25229.29</v>
      </c>
      <c r="O1789">
        <v>5940</v>
      </c>
      <c r="P1789">
        <v>1505.328</v>
      </c>
      <c r="Q1789">
        <v>1505.328</v>
      </c>
    </row>
    <row r="1790" spans="1:17" hidden="1">
      <c r="A1790" t="s">
        <v>45</v>
      </c>
      <c r="B1790" s="93">
        <v>40407</v>
      </c>
      <c r="C1790">
        <v>13</v>
      </c>
      <c r="D1790">
        <v>0.35899930000000002</v>
      </c>
      <c r="E1790">
        <v>0.35899930000000002</v>
      </c>
      <c r="F1790">
        <v>84.5822</v>
      </c>
      <c r="G1790">
        <v>2.55296E-2</v>
      </c>
      <c r="H1790">
        <v>0</v>
      </c>
      <c r="I1790">
        <v>0</v>
      </c>
      <c r="J1790">
        <v>0</v>
      </c>
      <c r="K1790">
        <v>0</v>
      </c>
      <c r="L1790">
        <v>0</v>
      </c>
      <c r="M1790">
        <v>4.2473549999999998</v>
      </c>
      <c r="N1790">
        <v>25229.29</v>
      </c>
      <c r="O1790">
        <v>5940</v>
      </c>
      <c r="P1790">
        <v>2132.4560000000001</v>
      </c>
      <c r="Q1790">
        <v>2132.4560000000001</v>
      </c>
    </row>
    <row r="1791" spans="1:17" hidden="1">
      <c r="A1791" t="s">
        <v>45</v>
      </c>
      <c r="B1791" s="93">
        <v>40407</v>
      </c>
      <c r="C1791">
        <v>14</v>
      </c>
      <c r="D1791">
        <v>0.52063839999999995</v>
      </c>
      <c r="E1791">
        <v>0.17997630000000001</v>
      </c>
      <c r="F1791">
        <v>84.461500000000001</v>
      </c>
      <c r="G1791">
        <v>2.57609E-2</v>
      </c>
      <c r="H1791">
        <v>0.30764819999999998</v>
      </c>
      <c r="I1791">
        <v>0.32715309999999997</v>
      </c>
      <c r="J1791">
        <v>0.34066210000000002</v>
      </c>
      <c r="K1791">
        <v>0.35417120000000002</v>
      </c>
      <c r="L1791">
        <v>0.37367610000000001</v>
      </c>
      <c r="M1791">
        <v>4.2473549999999998</v>
      </c>
      <c r="N1791">
        <v>25229.29</v>
      </c>
      <c r="O1791">
        <v>5940</v>
      </c>
      <c r="P1791">
        <v>3092.5920000000001</v>
      </c>
      <c r="Q1791">
        <v>1069.059</v>
      </c>
    </row>
    <row r="1792" spans="1:17" hidden="1">
      <c r="A1792" t="s">
        <v>45</v>
      </c>
      <c r="B1792" s="93">
        <v>40407</v>
      </c>
      <c r="C1792">
        <v>15</v>
      </c>
      <c r="D1792">
        <v>0.5372382</v>
      </c>
      <c r="E1792">
        <v>0.14883109999999999</v>
      </c>
      <c r="F1792">
        <v>83.923199999999994</v>
      </c>
      <c r="G1792">
        <v>2.57621E-2</v>
      </c>
      <c r="H1792">
        <v>0.35539169999999998</v>
      </c>
      <c r="I1792">
        <v>0.37489749999999999</v>
      </c>
      <c r="J1792">
        <v>0.38840720000000001</v>
      </c>
      <c r="K1792">
        <v>0.40191680000000002</v>
      </c>
      <c r="L1792">
        <v>0.42142259999999998</v>
      </c>
      <c r="M1792">
        <v>4.2473549999999998</v>
      </c>
      <c r="N1792">
        <v>25229.29</v>
      </c>
      <c r="O1792">
        <v>5940</v>
      </c>
      <c r="P1792">
        <v>3191.1950000000002</v>
      </c>
      <c r="Q1792">
        <v>884.05650000000003</v>
      </c>
    </row>
    <row r="1793" spans="1:17" hidden="1">
      <c r="A1793" t="s">
        <v>45</v>
      </c>
      <c r="B1793" s="93">
        <v>40407</v>
      </c>
      <c r="C1793">
        <v>16</v>
      </c>
      <c r="D1793">
        <v>0.58285299999999995</v>
      </c>
      <c r="E1793">
        <v>0.1597025</v>
      </c>
      <c r="F1793">
        <v>83.213399999999993</v>
      </c>
      <c r="G1793">
        <v>2.5806900000000001E-2</v>
      </c>
      <c r="H1793">
        <v>0.39007760000000002</v>
      </c>
      <c r="I1793">
        <v>0.40961730000000002</v>
      </c>
      <c r="J1793">
        <v>0.42315049999999998</v>
      </c>
      <c r="K1793">
        <v>0.43668360000000001</v>
      </c>
      <c r="L1793">
        <v>0.4562233</v>
      </c>
      <c r="M1793">
        <v>4.2473549999999998</v>
      </c>
      <c r="N1793">
        <v>25229.29</v>
      </c>
      <c r="O1793">
        <v>5940</v>
      </c>
      <c r="P1793">
        <v>3462.1469999999999</v>
      </c>
      <c r="Q1793">
        <v>948.63279999999997</v>
      </c>
    </row>
    <row r="1794" spans="1:17" hidden="1">
      <c r="A1794" t="s">
        <v>45</v>
      </c>
      <c r="B1794" s="93">
        <v>40407</v>
      </c>
      <c r="C1794">
        <v>17</v>
      </c>
      <c r="D1794">
        <v>0.65615190000000001</v>
      </c>
      <c r="E1794">
        <v>0.1885899</v>
      </c>
      <c r="F1794">
        <v>82.035200000000003</v>
      </c>
      <c r="G1794">
        <v>2.58584E-2</v>
      </c>
      <c r="H1794">
        <v>0.43442310000000001</v>
      </c>
      <c r="I1794">
        <v>0.45400180000000001</v>
      </c>
      <c r="J1794">
        <v>0.46756199999999998</v>
      </c>
      <c r="K1794">
        <v>0.4811222</v>
      </c>
      <c r="L1794">
        <v>0.50070099999999995</v>
      </c>
      <c r="M1794">
        <v>4.2473549999999998</v>
      </c>
      <c r="N1794">
        <v>25229.29</v>
      </c>
      <c r="O1794">
        <v>5940</v>
      </c>
      <c r="P1794">
        <v>3897.5419999999999</v>
      </c>
      <c r="Q1794">
        <v>1120.2239999999999</v>
      </c>
    </row>
    <row r="1795" spans="1:17" hidden="1">
      <c r="A1795" t="s">
        <v>45</v>
      </c>
      <c r="B1795" s="93">
        <v>40407</v>
      </c>
      <c r="C1795">
        <v>18</v>
      </c>
      <c r="D1795">
        <v>0.5936456</v>
      </c>
      <c r="E1795">
        <v>0.64197859999999995</v>
      </c>
      <c r="F1795">
        <v>81.2239</v>
      </c>
      <c r="G1795">
        <v>2.6460600000000001E-2</v>
      </c>
      <c r="H1795">
        <v>-8.2243499999999997E-2</v>
      </c>
      <c r="I1795">
        <v>-6.2208899999999998E-2</v>
      </c>
      <c r="J1795">
        <v>-4.8332899999999998E-2</v>
      </c>
      <c r="K1795">
        <v>-3.4457000000000002E-2</v>
      </c>
      <c r="L1795">
        <v>-1.4422300000000001E-2</v>
      </c>
      <c r="M1795">
        <v>4.2473549999999998</v>
      </c>
      <c r="N1795">
        <v>25229.29</v>
      </c>
      <c r="O1795">
        <v>5940</v>
      </c>
      <c r="P1795">
        <v>3526.2550000000001</v>
      </c>
      <c r="Q1795">
        <v>3813.3530000000001</v>
      </c>
    </row>
    <row r="1796" spans="1:17" hidden="1">
      <c r="A1796" t="s">
        <v>45</v>
      </c>
      <c r="B1796" s="93">
        <v>40407</v>
      </c>
      <c r="C1796">
        <v>19</v>
      </c>
      <c r="D1796">
        <v>0.64281770000000005</v>
      </c>
      <c r="E1796">
        <v>0.6716126</v>
      </c>
      <c r="F1796">
        <v>77.021799999999999</v>
      </c>
      <c r="G1796">
        <v>2.5836399999999999E-2</v>
      </c>
      <c r="H1796">
        <v>-6.1905599999999998E-2</v>
      </c>
      <c r="I1796">
        <v>-4.2343499999999999E-2</v>
      </c>
      <c r="J1796">
        <v>-2.8794899999999998E-2</v>
      </c>
      <c r="K1796">
        <v>-1.5246300000000001E-2</v>
      </c>
      <c r="L1796">
        <v>4.3157999999999998E-3</v>
      </c>
      <c r="M1796">
        <v>4.2473549999999998</v>
      </c>
      <c r="N1796">
        <v>25229.29</v>
      </c>
      <c r="O1796">
        <v>5940</v>
      </c>
      <c r="P1796">
        <v>3818.337</v>
      </c>
      <c r="Q1796">
        <v>3989.3789999999999</v>
      </c>
    </row>
    <row r="1797" spans="1:17" hidden="1">
      <c r="A1797" t="s">
        <v>45</v>
      </c>
      <c r="B1797" s="93">
        <v>40407</v>
      </c>
      <c r="C1797">
        <v>20</v>
      </c>
      <c r="D1797">
        <v>0.53657739999999998</v>
      </c>
      <c r="E1797">
        <v>0.55629249999999997</v>
      </c>
      <c r="F1797">
        <v>73.378200000000007</v>
      </c>
      <c r="G1797">
        <v>2.5699199999999998E-2</v>
      </c>
      <c r="H1797">
        <v>-5.2650000000000002E-2</v>
      </c>
      <c r="I1797">
        <v>-3.31918E-2</v>
      </c>
      <c r="J1797">
        <v>-1.9715099999999999E-2</v>
      </c>
      <c r="K1797">
        <v>-6.2383999999999998E-3</v>
      </c>
      <c r="L1797">
        <v>1.32198E-2</v>
      </c>
      <c r="M1797">
        <v>4.2473549999999998</v>
      </c>
      <c r="N1797">
        <v>25229.29</v>
      </c>
      <c r="O1797">
        <v>5940</v>
      </c>
      <c r="P1797">
        <v>3187.27</v>
      </c>
      <c r="Q1797">
        <v>3304.377</v>
      </c>
    </row>
    <row r="1798" spans="1:17" hidden="1">
      <c r="A1798" t="s">
        <v>45</v>
      </c>
      <c r="B1798" s="93">
        <v>40407</v>
      </c>
      <c r="C1798">
        <v>21</v>
      </c>
      <c r="D1798">
        <v>0.389181</v>
      </c>
      <c r="E1798">
        <v>0.40282620000000002</v>
      </c>
      <c r="F1798">
        <v>70.944400000000002</v>
      </c>
      <c r="G1798">
        <v>2.5636300000000001E-2</v>
      </c>
      <c r="H1798">
        <v>-4.6499499999999999E-2</v>
      </c>
      <c r="I1798">
        <v>-2.7088899999999999E-2</v>
      </c>
      <c r="J1798">
        <v>-1.3645300000000001E-2</v>
      </c>
      <c r="K1798">
        <v>-2.0159999999999999E-4</v>
      </c>
      <c r="L1798">
        <v>1.9209E-2</v>
      </c>
      <c r="M1798">
        <v>4.2473549999999998</v>
      </c>
      <c r="N1798">
        <v>25229.29</v>
      </c>
      <c r="O1798">
        <v>5940</v>
      </c>
      <c r="P1798">
        <v>2311.7350000000001</v>
      </c>
      <c r="Q1798">
        <v>2392.788</v>
      </c>
    </row>
    <row r="1799" spans="1:17" hidden="1">
      <c r="A1799" t="s">
        <v>45</v>
      </c>
      <c r="B1799" s="93">
        <v>40407</v>
      </c>
      <c r="C1799">
        <v>22</v>
      </c>
      <c r="D1799">
        <v>0.28405279999999999</v>
      </c>
      <c r="E1799">
        <v>0.29126200000000002</v>
      </c>
      <c r="F1799">
        <v>70.395200000000003</v>
      </c>
      <c r="G1799">
        <v>2.56125E-2</v>
      </c>
      <c r="H1799">
        <v>-4.0032999999999999E-2</v>
      </c>
      <c r="I1799">
        <v>-2.0640499999999999E-2</v>
      </c>
      <c r="J1799">
        <v>-7.2093000000000001E-3</v>
      </c>
      <c r="K1799">
        <v>6.2220000000000001E-3</v>
      </c>
      <c r="L1799">
        <v>2.5614499999999998E-2</v>
      </c>
      <c r="M1799">
        <v>4.2473549999999998</v>
      </c>
      <c r="N1799">
        <v>25229.29</v>
      </c>
      <c r="O1799">
        <v>5940</v>
      </c>
      <c r="P1799">
        <v>1687.2729999999999</v>
      </c>
      <c r="Q1799">
        <v>1730.096</v>
      </c>
    </row>
    <row r="1800" spans="1:17" hidden="1">
      <c r="A1800" t="s">
        <v>45</v>
      </c>
      <c r="B1800" s="93">
        <v>40407</v>
      </c>
      <c r="C1800">
        <v>23</v>
      </c>
      <c r="D1800">
        <v>0.2024243</v>
      </c>
      <c r="E1800">
        <v>0.20688490000000001</v>
      </c>
      <c r="F1800">
        <v>70.373699999999999</v>
      </c>
      <c r="G1800">
        <v>2.5600399999999999E-2</v>
      </c>
      <c r="H1800">
        <v>-3.7268799999999998E-2</v>
      </c>
      <c r="I1800">
        <v>-1.7885499999999999E-2</v>
      </c>
      <c r="J1800">
        <v>-4.4606000000000003E-3</v>
      </c>
      <c r="K1800">
        <v>8.9642999999999997E-3</v>
      </c>
      <c r="L1800">
        <v>2.8347600000000001E-2</v>
      </c>
      <c r="M1800">
        <v>4.2473549999999998</v>
      </c>
      <c r="N1800">
        <v>25229.29</v>
      </c>
      <c r="O1800">
        <v>5940</v>
      </c>
      <c r="P1800">
        <v>1202.4000000000001</v>
      </c>
      <c r="Q1800">
        <v>1228.896</v>
      </c>
    </row>
    <row r="1801" spans="1:17" hidden="1">
      <c r="A1801" t="s">
        <v>45</v>
      </c>
      <c r="B1801" s="93">
        <v>40407</v>
      </c>
      <c r="C1801">
        <v>24</v>
      </c>
      <c r="D1801">
        <v>0.11117249999999999</v>
      </c>
      <c r="E1801">
        <v>0.11092589999999999</v>
      </c>
      <c r="F1801">
        <v>70.247399999999999</v>
      </c>
      <c r="G1801">
        <v>2.55996E-2</v>
      </c>
      <c r="H1801">
        <v>-3.2560699999999998E-2</v>
      </c>
      <c r="I1801">
        <v>-1.3177899999999999E-2</v>
      </c>
      <c r="J1801">
        <v>2.4659999999999998E-4</v>
      </c>
      <c r="K1801">
        <v>1.3671000000000001E-2</v>
      </c>
      <c r="L1801">
        <v>3.3053800000000001E-2</v>
      </c>
      <c r="M1801">
        <v>4.2473549999999998</v>
      </c>
      <c r="N1801">
        <v>25229.29</v>
      </c>
      <c r="O1801">
        <v>5940</v>
      </c>
      <c r="P1801">
        <v>660.36469999999997</v>
      </c>
      <c r="Q1801">
        <v>658.9</v>
      </c>
    </row>
    <row r="1802" spans="1:17" hidden="1">
      <c r="A1802" t="s">
        <v>45</v>
      </c>
      <c r="B1802" s="93">
        <v>40408</v>
      </c>
      <c r="C1802">
        <v>1</v>
      </c>
      <c r="D1802">
        <v>5.0057299999999999E-2</v>
      </c>
      <c r="E1802">
        <v>5.0057299999999999E-2</v>
      </c>
      <c r="F1802">
        <v>69.346400000000003</v>
      </c>
      <c r="G1802">
        <v>2.5592500000000001E-2</v>
      </c>
      <c r="H1802">
        <v>0</v>
      </c>
      <c r="I1802">
        <v>0</v>
      </c>
      <c r="J1802">
        <v>0</v>
      </c>
      <c r="K1802">
        <v>0</v>
      </c>
      <c r="L1802">
        <v>0</v>
      </c>
      <c r="M1802">
        <v>4.2479849999999999</v>
      </c>
      <c r="N1802">
        <v>25211.79</v>
      </c>
      <c r="O1802">
        <v>5935</v>
      </c>
      <c r="P1802">
        <v>297.09019999999998</v>
      </c>
      <c r="Q1802">
        <v>297.09019999999998</v>
      </c>
    </row>
    <row r="1803" spans="1:17" hidden="1">
      <c r="A1803" t="s">
        <v>45</v>
      </c>
      <c r="B1803" s="93">
        <v>40408</v>
      </c>
      <c r="C1803">
        <v>2</v>
      </c>
      <c r="D1803">
        <v>3.1847599999999997E-2</v>
      </c>
      <c r="E1803">
        <v>3.1847599999999997E-2</v>
      </c>
      <c r="F1803">
        <v>68.669799999999995</v>
      </c>
      <c r="G1803">
        <v>2.5620199999999999E-2</v>
      </c>
      <c r="H1803">
        <v>0</v>
      </c>
      <c r="I1803">
        <v>0</v>
      </c>
      <c r="J1803">
        <v>0</v>
      </c>
      <c r="K1803">
        <v>0</v>
      </c>
      <c r="L1803">
        <v>0</v>
      </c>
      <c r="M1803">
        <v>4.2479849999999999</v>
      </c>
      <c r="N1803">
        <v>25211.79</v>
      </c>
      <c r="O1803">
        <v>5935</v>
      </c>
      <c r="P1803">
        <v>189.0155</v>
      </c>
      <c r="Q1803">
        <v>189.0155</v>
      </c>
    </row>
    <row r="1804" spans="1:17" hidden="1">
      <c r="A1804" t="s">
        <v>45</v>
      </c>
      <c r="B1804" s="93">
        <v>40408</v>
      </c>
      <c r="C1804">
        <v>3</v>
      </c>
      <c r="D1804">
        <v>2.46094E-2</v>
      </c>
      <c r="E1804">
        <v>2.46094E-2</v>
      </c>
      <c r="F1804">
        <v>68.159599999999998</v>
      </c>
      <c r="G1804">
        <v>2.5656700000000001E-2</v>
      </c>
      <c r="H1804">
        <v>0</v>
      </c>
      <c r="I1804">
        <v>0</v>
      </c>
      <c r="J1804">
        <v>0</v>
      </c>
      <c r="K1804">
        <v>0</v>
      </c>
      <c r="L1804">
        <v>0</v>
      </c>
      <c r="M1804">
        <v>4.2479849999999999</v>
      </c>
      <c r="N1804">
        <v>25211.79</v>
      </c>
      <c r="O1804">
        <v>5935</v>
      </c>
      <c r="P1804">
        <v>146.05690000000001</v>
      </c>
      <c r="Q1804">
        <v>146.05690000000001</v>
      </c>
    </row>
    <row r="1805" spans="1:17" hidden="1">
      <c r="A1805" t="s">
        <v>45</v>
      </c>
      <c r="B1805" s="93">
        <v>40408</v>
      </c>
      <c r="C1805">
        <v>4</v>
      </c>
      <c r="D1805">
        <v>1.76451E-2</v>
      </c>
      <c r="E1805">
        <v>1.76451E-2</v>
      </c>
      <c r="F1805">
        <v>68.4636</v>
      </c>
      <c r="G1805">
        <v>2.56913E-2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4.2479849999999999</v>
      </c>
      <c r="N1805">
        <v>25211.79</v>
      </c>
      <c r="O1805">
        <v>5935</v>
      </c>
      <c r="P1805">
        <v>104.7236</v>
      </c>
      <c r="Q1805">
        <v>104.7236</v>
      </c>
    </row>
    <row r="1806" spans="1:17" hidden="1">
      <c r="A1806" t="s">
        <v>45</v>
      </c>
      <c r="B1806" s="93">
        <v>40408</v>
      </c>
      <c r="C1806">
        <v>5</v>
      </c>
      <c r="D1806">
        <v>1.63336E-2</v>
      </c>
      <c r="E1806">
        <v>1.63336E-2</v>
      </c>
      <c r="F1806">
        <v>68.255099999999999</v>
      </c>
      <c r="G1806">
        <v>2.57586E-2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4.2479849999999999</v>
      </c>
      <c r="N1806">
        <v>25211.79</v>
      </c>
      <c r="O1806">
        <v>5935</v>
      </c>
      <c r="P1806">
        <v>96.940200000000004</v>
      </c>
      <c r="Q1806">
        <v>96.940200000000004</v>
      </c>
    </row>
    <row r="1807" spans="1:17" hidden="1">
      <c r="A1807" t="s">
        <v>45</v>
      </c>
      <c r="B1807" s="93">
        <v>40408</v>
      </c>
      <c r="C1807">
        <v>6</v>
      </c>
      <c r="D1807">
        <v>1.5864400000000001E-2</v>
      </c>
      <c r="E1807">
        <v>1.5864400000000001E-2</v>
      </c>
      <c r="F1807">
        <v>67.564400000000006</v>
      </c>
      <c r="G1807">
        <v>2.5782099999999999E-2</v>
      </c>
      <c r="H1807">
        <v>0</v>
      </c>
      <c r="I1807">
        <v>0</v>
      </c>
      <c r="J1807">
        <v>0</v>
      </c>
      <c r="K1807">
        <v>0</v>
      </c>
      <c r="L1807">
        <v>0</v>
      </c>
      <c r="M1807">
        <v>4.2479849999999999</v>
      </c>
      <c r="N1807">
        <v>25211.79</v>
      </c>
      <c r="O1807">
        <v>5935</v>
      </c>
      <c r="P1807">
        <v>94.154929999999993</v>
      </c>
      <c r="Q1807">
        <v>94.154929999999993</v>
      </c>
    </row>
    <row r="1808" spans="1:17" hidden="1">
      <c r="A1808" t="s">
        <v>45</v>
      </c>
      <c r="B1808" s="93">
        <v>40408</v>
      </c>
      <c r="C1808">
        <v>7</v>
      </c>
      <c r="D1808">
        <v>1.5325E-2</v>
      </c>
      <c r="E1808">
        <v>1.5325E-2</v>
      </c>
      <c r="F1808">
        <v>71.332499999999996</v>
      </c>
      <c r="G1808">
        <v>2.5948100000000002E-2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4.2479849999999999</v>
      </c>
      <c r="N1808">
        <v>25211.79</v>
      </c>
      <c r="O1808">
        <v>5935</v>
      </c>
      <c r="P1808">
        <v>90.954009999999997</v>
      </c>
      <c r="Q1808">
        <v>90.954009999999997</v>
      </c>
    </row>
    <row r="1809" spans="1:17" hidden="1">
      <c r="A1809" t="s">
        <v>45</v>
      </c>
      <c r="B1809" s="93">
        <v>40408</v>
      </c>
      <c r="C1809">
        <v>8</v>
      </c>
      <c r="D1809">
        <v>2.8351000000000001E-2</v>
      </c>
      <c r="E1809">
        <v>2.8351000000000001E-2</v>
      </c>
      <c r="F1809">
        <v>73.505099999999999</v>
      </c>
      <c r="G1809">
        <v>2.6514300000000001E-2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4.2479849999999999</v>
      </c>
      <c r="N1809">
        <v>25211.79</v>
      </c>
      <c r="O1809">
        <v>5935</v>
      </c>
      <c r="P1809">
        <v>168.2629</v>
      </c>
      <c r="Q1809">
        <v>168.2629</v>
      </c>
    </row>
    <row r="1810" spans="1:17" hidden="1">
      <c r="A1810" t="s">
        <v>45</v>
      </c>
      <c r="B1810" s="93">
        <v>40408</v>
      </c>
      <c r="C1810">
        <v>9</v>
      </c>
      <c r="D1810">
        <v>0.1147989</v>
      </c>
      <c r="E1810">
        <v>0.1147989</v>
      </c>
      <c r="F1810">
        <v>78.819999999999993</v>
      </c>
      <c r="G1810">
        <v>2.62066E-2</v>
      </c>
      <c r="H1810">
        <v>0</v>
      </c>
      <c r="I1810">
        <v>0</v>
      </c>
      <c r="J1810">
        <v>0</v>
      </c>
      <c r="K1810">
        <v>0</v>
      </c>
      <c r="L1810">
        <v>0</v>
      </c>
      <c r="M1810">
        <v>4.2479849999999999</v>
      </c>
      <c r="N1810">
        <v>25211.79</v>
      </c>
      <c r="O1810">
        <v>5935</v>
      </c>
      <c r="P1810">
        <v>681.33119999999997</v>
      </c>
      <c r="Q1810">
        <v>681.33119999999997</v>
      </c>
    </row>
    <row r="1811" spans="1:17" hidden="1">
      <c r="A1811" t="s">
        <v>45</v>
      </c>
      <c r="B1811" s="93">
        <v>40408</v>
      </c>
      <c r="C1811">
        <v>10</v>
      </c>
      <c r="D1811">
        <v>0.16813529999999999</v>
      </c>
      <c r="E1811">
        <v>0.16813529999999999</v>
      </c>
      <c r="F1811">
        <v>84.356899999999996</v>
      </c>
      <c r="G1811">
        <v>2.60448E-2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4.2479849999999999</v>
      </c>
      <c r="N1811">
        <v>25211.79</v>
      </c>
      <c r="O1811">
        <v>5935</v>
      </c>
      <c r="P1811">
        <v>997.88300000000004</v>
      </c>
      <c r="Q1811">
        <v>997.88300000000004</v>
      </c>
    </row>
    <row r="1812" spans="1:17" hidden="1">
      <c r="A1812" t="s">
        <v>45</v>
      </c>
      <c r="B1812" s="93">
        <v>40408</v>
      </c>
      <c r="C1812">
        <v>11</v>
      </c>
      <c r="D1812">
        <v>0.25714120000000001</v>
      </c>
      <c r="E1812">
        <v>0.25714120000000001</v>
      </c>
      <c r="F1812">
        <v>88.020499999999998</v>
      </c>
      <c r="G1812">
        <v>2.5959099999999999E-2</v>
      </c>
      <c r="H1812">
        <v>0</v>
      </c>
      <c r="I1812">
        <v>0</v>
      </c>
      <c r="J1812">
        <v>0</v>
      </c>
      <c r="K1812">
        <v>0</v>
      </c>
      <c r="L1812">
        <v>0</v>
      </c>
      <c r="M1812">
        <v>4.2479849999999999</v>
      </c>
      <c r="N1812">
        <v>25211.79</v>
      </c>
      <c r="O1812">
        <v>5935</v>
      </c>
      <c r="P1812">
        <v>1526.133</v>
      </c>
      <c r="Q1812">
        <v>1526.133</v>
      </c>
    </row>
    <row r="1813" spans="1:17" hidden="1">
      <c r="A1813" t="s">
        <v>45</v>
      </c>
      <c r="B1813" s="93">
        <v>40408</v>
      </c>
      <c r="C1813">
        <v>12</v>
      </c>
      <c r="D1813">
        <v>0.37197079999999999</v>
      </c>
      <c r="E1813">
        <v>0.37197079999999999</v>
      </c>
      <c r="F1813">
        <v>89.671300000000002</v>
      </c>
      <c r="G1813">
        <v>2.5926000000000001E-2</v>
      </c>
      <c r="H1813">
        <v>0</v>
      </c>
      <c r="I1813">
        <v>0</v>
      </c>
      <c r="J1813">
        <v>0</v>
      </c>
      <c r="K1813">
        <v>0</v>
      </c>
      <c r="L1813">
        <v>0</v>
      </c>
      <c r="M1813">
        <v>4.2479849999999999</v>
      </c>
      <c r="N1813">
        <v>25211.79</v>
      </c>
      <c r="O1813">
        <v>5935</v>
      </c>
      <c r="P1813">
        <v>2207.6469999999999</v>
      </c>
      <c r="Q1813">
        <v>2207.6469999999999</v>
      </c>
    </row>
    <row r="1814" spans="1:17" hidden="1">
      <c r="A1814" t="s">
        <v>45</v>
      </c>
      <c r="B1814" s="93">
        <v>40408</v>
      </c>
      <c r="C1814">
        <v>13</v>
      </c>
      <c r="D1814">
        <v>0.49021189999999998</v>
      </c>
      <c r="E1814">
        <v>0.49021189999999998</v>
      </c>
      <c r="F1814">
        <v>88.730800000000002</v>
      </c>
      <c r="G1814">
        <v>2.5855099999999999E-2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4.2479849999999999</v>
      </c>
      <c r="N1814">
        <v>25211.79</v>
      </c>
      <c r="O1814">
        <v>5935</v>
      </c>
      <c r="P1814">
        <v>2909.4079999999999</v>
      </c>
      <c r="Q1814">
        <v>2909.4079999999999</v>
      </c>
    </row>
    <row r="1815" spans="1:17" hidden="1">
      <c r="A1815" t="s">
        <v>45</v>
      </c>
      <c r="B1815" s="93">
        <v>40408</v>
      </c>
      <c r="C1815">
        <v>14</v>
      </c>
      <c r="D1815">
        <v>0.68293099999999995</v>
      </c>
      <c r="E1815">
        <v>0.2261272</v>
      </c>
      <c r="F1815">
        <v>86.517499999999998</v>
      </c>
      <c r="G1815">
        <v>2.6245000000000001E-2</v>
      </c>
      <c r="H1815">
        <v>0.42316949999999998</v>
      </c>
      <c r="I1815">
        <v>0.44304090000000002</v>
      </c>
      <c r="J1815">
        <v>0.45680379999999998</v>
      </c>
      <c r="K1815">
        <v>0.4705667</v>
      </c>
      <c r="L1815">
        <v>0.49043809999999999</v>
      </c>
      <c r="M1815">
        <v>4.2479849999999999</v>
      </c>
      <c r="N1815">
        <v>25211.79</v>
      </c>
      <c r="O1815">
        <v>5935</v>
      </c>
      <c r="P1815">
        <v>4053.1959999999999</v>
      </c>
      <c r="Q1815">
        <v>1342.0650000000001</v>
      </c>
    </row>
    <row r="1816" spans="1:17" hidden="1">
      <c r="A1816" t="s">
        <v>45</v>
      </c>
      <c r="B1816" s="93">
        <v>40408</v>
      </c>
      <c r="C1816">
        <v>15</v>
      </c>
      <c r="D1816">
        <v>0.74143079999999995</v>
      </c>
      <c r="E1816">
        <v>0.21346570000000001</v>
      </c>
      <c r="F1816">
        <v>84.581699999999998</v>
      </c>
      <c r="G1816">
        <v>2.6065499999999998E-2</v>
      </c>
      <c r="H1816">
        <v>0.49456080000000002</v>
      </c>
      <c r="I1816">
        <v>0.51429639999999999</v>
      </c>
      <c r="J1816">
        <v>0.52796509999999996</v>
      </c>
      <c r="K1816">
        <v>0.54163380000000005</v>
      </c>
      <c r="L1816">
        <v>0.56136929999999996</v>
      </c>
      <c r="M1816">
        <v>4.2479849999999999</v>
      </c>
      <c r="N1816">
        <v>25211.79</v>
      </c>
      <c r="O1816">
        <v>5935</v>
      </c>
      <c r="P1816">
        <v>4400.3919999999998</v>
      </c>
      <c r="Q1816">
        <v>1266.9190000000001</v>
      </c>
    </row>
    <row r="1817" spans="1:17" hidden="1">
      <c r="A1817" t="s">
        <v>45</v>
      </c>
      <c r="B1817" s="93">
        <v>40408</v>
      </c>
      <c r="C1817">
        <v>16</v>
      </c>
      <c r="D1817">
        <v>0.76385709999999996</v>
      </c>
      <c r="E1817">
        <v>0.19817860000000001</v>
      </c>
      <c r="F1817">
        <v>83.926199999999994</v>
      </c>
      <c r="G1817">
        <v>2.60974E-2</v>
      </c>
      <c r="H1817">
        <v>0.53223330000000002</v>
      </c>
      <c r="I1817">
        <v>0.55199299999999996</v>
      </c>
      <c r="J1817">
        <v>0.56567849999999997</v>
      </c>
      <c r="K1817">
        <v>0.57936399999999999</v>
      </c>
      <c r="L1817">
        <v>0.59912370000000004</v>
      </c>
      <c r="M1817">
        <v>4.2479849999999999</v>
      </c>
      <c r="N1817">
        <v>25211.79</v>
      </c>
      <c r="O1817">
        <v>5935</v>
      </c>
      <c r="P1817">
        <v>4533.4920000000002</v>
      </c>
      <c r="Q1817">
        <v>1176.19</v>
      </c>
    </row>
    <row r="1818" spans="1:17" hidden="1">
      <c r="A1818" t="s">
        <v>45</v>
      </c>
      <c r="B1818" s="93">
        <v>40408</v>
      </c>
      <c r="C1818">
        <v>17</v>
      </c>
      <c r="D1818">
        <v>0.81907169999999996</v>
      </c>
      <c r="E1818">
        <v>0.22099369999999999</v>
      </c>
      <c r="F1818">
        <v>83.649900000000002</v>
      </c>
      <c r="G1818">
        <v>2.61617E-2</v>
      </c>
      <c r="H1818">
        <v>0.56455029999999995</v>
      </c>
      <c r="I1818">
        <v>0.58435870000000001</v>
      </c>
      <c r="J1818">
        <v>0.59807790000000005</v>
      </c>
      <c r="K1818">
        <v>0.61179709999999998</v>
      </c>
      <c r="L1818">
        <v>0.63160550000000004</v>
      </c>
      <c r="M1818">
        <v>4.2479849999999999</v>
      </c>
      <c r="N1818">
        <v>25211.79</v>
      </c>
      <c r="O1818">
        <v>5935</v>
      </c>
      <c r="P1818">
        <v>4861.1899999999996</v>
      </c>
      <c r="Q1818">
        <v>1311.598</v>
      </c>
    </row>
    <row r="1819" spans="1:17" hidden="1">
      <c r="A1819" t="s">
        <v>45</v>
      </c>
      <c r="B1819" s="93">
        <v>40408</v>
      </c>
      <c r="C1819">
        <v>18</v>
      </c>
      <c r="D1819">
        <v>0.73631679999999999</v>
      </c>
      <c r="E1819">
        <v>0.77663389999999999</v>
      </c>
      <c r="F1819">
        <v>82.003399999999999</v>
      </c>
      <c r="G1819">
        <v>2.7220299999999999E-2</v>
      </c>
      <c r="H1819">
        <v>-7.5201199999999996E-2</v>
      </c>
      <c r="I1819">
        <v>-5.4591399999999998E-2</v>
      </c>
      <c r="J1819">
        <v>-4.0317100000000002E-2</v>
      </c>
      <c r="K1819">
        <v>-2.6042699999999998E-2</v>
      </c>
      <c r="L1819">
        <v>-5.4329000000000001E-3</v>
      </c>
      <c r="M1819">
        <v>4.2479849999999999</v>
      </c>
      <c r="N1819">
        <v>25211.79</v>
      </c>
      <c r="O1819">
        <v>5935</v>
      </c>
      <c r="P1819">
        <v>4370.0410000000002</v>
      </c>
      <c r="Q1819">
        <v>4609.3220000000001</v>
      </c>
    </row>
    <row r="1820" spans="1:17" hidden="1">
      <c r="A1820" t="s">
        <v>45</v>
      </c>
      <c r="B1820" s="93">
        <v>40408</v>
      </c>
      <c r="C1820">
        <v>19</v>
      </c>
      <c r="D1820">
        <v>0.74616830000000001</v>
      </c>
      <c r="E1820">
        <v>0.76980749999999998</v>
      </c>
      <c r="F1820">
        <v>78.492400000000004</v>
      </c>
      <c r="G1820">
        <v>2.60944E-2</v>
      </c>
      <c r="H1820">
        <v>-5.7080499999999999E-2</v>
      </c>
      <c r="I1820">
        <v>-3.7323099999999998E-2</v>
      </c>
      <c r="J1820">
        <v>-2.36391E-2</v>
      </c>
      <c r="K1820">
        <v>-9.9552000000000009E-3</v>
      </c>
      <c r="L1820">
        <v>9.8022000000000005E-3</v>
      </c>
      <c r="M1820">
        <v>4.2479849999999999</v>
      </c>
      <c r="N1820">
        <v>25211.79</v>
      </c>
      <c r="O1820">
        <v>5935</v>
      </c>
      <c r="P1820">
        <v>4428.509</v>
      </c>
      <c r="Q1820">
        <v>4568.808</v>
      </c>
    </row>
    <row r="1821" spans="1:17" hidden="1">
      <c r="A1821" t="s">
        <v>45</v>
      </c>
      <c r="B1821" s="93">
        <v>40408</v>
      </c>
      <c r="C1821">
        <v>20</v>
      </c>
      <c r="D1821">
        <v>0.64616750000000001</v>
      </c>
      <c r="E1821">
        <v>0.66380170000000005</v>
      </c>
      <c r="F1821">
        <v>75.725399999999993</v>
      </c>
      <c r="G1821">
        <v>2.59758E-2</v>
      </c>
      <c r="H1821">
        <v>-5.0923599999999999E-2</v>
      </c>
      <c r="I1821">
        <v>-3.1255999999999999E-2</v>
      </c>
      <c r="J1821">
        <v>-1.7634199999999999E-2</v>
      </c>
      <c r="K1821">
        <v>-4.0124999999999996E-3</v>
      </c>
      <c r="L1821">
        <v>1.5655200000000001E-2</v>
      </c>
      <c r="M1821">
        <v>4.2479849999999999</v>
      </c>
      <c r="N1821">
        <v>25211.79</v>
      </c>
      <c r="O1821">
        <v>5935</v>
      </c>
      <c r="P1821">
        <v>3835.0039999999999</v>
      </c>
      <c r="Q1821">
        <v>3939.6640000000002</v>
      </c>
    </row>
    <row r="1822" spans="1:17" hidden="1">
      <c r="A1822" t="s">
        <v>45</v>
      </c>
      <c r="B1822" s="93">
        <v>40408</v>
      </c>
      <c r="C1822">
        <v>21</v>
      </c>
      <c r="D1822">
        <v>0.47732520000000001</v>
      </c>
      <c r="E1822">
        <v>0.48642259999999998</v>
      </c>
      <c r="F1822">
        <v>73.379599999999996</v>
      </c>
      <c r="G1822">
        <v>2.59326E-2</v>
      </c>
      <c r="H1822">
        <v>-4.2331399999999998E-2</v>
      </c>
      <c r="I1822">
        <v>-2.2696500000000001E-2</v>
      </c>
      <c r="J1822">
        <v>-9.0974000000000003E-3</v>
      </c>
      <c r="K1822">
        <v>4.5017E-3</v>
      </c>
      <c r="L1822">
        <v>2.4136600000000001E-2</v>
      </c>
      <c r="M1822">
        <v>4.2479849999999999</v>
      </c>
      <c r="N1822">
        <v>25211.79</v>
      </c>
      <c r="O1822">
        <v>5935</v>
      </c>
      <c r="P1822">
        <v>2832.9250000000002</v>
      </c>
      <c r="Q1822">
        <v>2886.9180000000001</v>
      </c>
    </row>
    <row r="1823" spans="1:17" hidden="1">
      <c r="A1823" t="s">
        <v>45</v>
      </c>
      <c r="B1823" s="93">
        <v>40408</v>
      </c>
      <c r="C1823">
        <v>22</v>
      </c>
      <c r="D1823">
        <v>0.34166210000000002</v>
      </c>
      <c r="E1823">
        <v>0.34739160000000002</v>
      </c>
      <c r="F1823">
        <v>72.545900000000003</v>
      </c>
      <c r="G1823">
        <v>2.5932899999999998E-2</v>
      </c>
      <c r="H1823">
        <v>-3.8963900000000003E-2</v>
      </c>
      <c r="I1823">
        <v>-1.93288E-2</v>
      </c>
      <c r="J1823">
        <v>-5.7295000000000002E-3</v>
      </c>
      <c r="K1823">
        <v>7.8697000000000003E-3</v>
      </c>
      <c r="L1823">
        <v>2.7504799999999999E-2</v>
      </c>
      <c r="M1823">
        <v>4.2479849999999999</v>
      </c>
      <c r="N1823">
        <v>25211.79</v>
      </c>
      <c r="O1823">
        <v>5935</v>
      </c>
      <c r="P1823">
        <v>2027.7650000000001</v>
      </c>
      <c r="Q1823">
        <v>2061.77</v>
      </c>
    </row>
    <row r="1824" spans="1:17" hidden="1">
      <c r="A1824" t="s">
        <v>45</v>
      </c>
      <c r="B1824" s="93">
        <v>40408</v>
      </c>
      <c r="C1824">
        <v>23</v>
      </c>
      <c r="D1824">
        <v>0.24931449999999999</v>
      </c>
      <c r="E1824">
        <v>0.2525232</v>
      </c>
      <c r="F1824">
        <v>71.557400000000001</v>
      </c>
      <c r="G1824">
        <v>2.5946899999999998E-2</v>
      </c>
      <c r="H1824">
        <v>-3.6461E-2</v>
      </c>
      <c r="I1824">
        <v>-1.6815299999999998E-2</v>
      </c>
      <c r="J1824">
        <v>-3.2087000000000001E-3</v>
      </c>
      <c r="K1824">
        <v>1.03978E-2</v>
      </c>
      <c r="L1824">
        <v>3.0043500000000001E-2</v>
      </c>
      <c r="M1824">
        <v>4.2479849999999999</v>
      </c>
      <c r="N1824">
        <v>25211.79</v>
      </c>
      <c r="O1824">
        <v>5935</v>
      </c>
      <c r="P1824">
        <v>1479.682</v>
      </c>
      <c r="Q1824">
        <v>1498.7260000000001</v>
      </c>
    </row>
    <row r="1825" spans="1:17" hidden="1">
      <c r="A1825" t="s">
        <v>45</v>
      </c>
      <c r="B1825" s="93">
        <v>40408</v>
      </c>
      <c r="C1825">
        <v>24</v>
      </c>
      <c r="D1825">
        <v>0.14583860000000001</v>
      </c>
      <c r="E1825">
        <v>0.1457608</v>
      </c>
      <c r="F1825">
        <v>70.995000000000005</v>
      </c>
      <c r="G1825">
        <v>2.5973799999999998E-2</v>
      </c>
      <c r="H1825">
        <v>-3.32089E-2</v>
      </c>
      <c r="I1825">
        <v>-1.3542800000000001E-2</v>
      </c>
      <c r="J1825">
        <v>7.7799999999999994E-5</v>
      </c>
      <c r="K1825">
        <v>1.3698500000000001E-2</v>
      </c>
      <c r="L1825">
        <v>3.3364600000000001E-2</v>
      </c>
      <c r="M1825">
        <v>4.2479849999999999</v>
      </c>
      <c r="N1825">
        <v>25211.79</v>
      </c>
      <c r="O1825">
        <v>5935</v>
      </c>
      <c r="P1825">
        <v>865.55219999999997</v>
      </c>
      <c r="Q1825">
        <v>865.09029999999996</v>
      </c>
    </row>
    <row r="1826" spans="1:17" hidden="1">
      <c r="A1826" t="s">
        <v>45</v>
      </c>
      <c r="B1826" s="93">
        <v>40409</v>
      </c>
      <c r="C1826">
        <v>1</v>
      </c>
      <c r="D1826">
        <v>6.2396199999999999E-2</v>
      </c>
      <c r="E1826">
        <v>6.2396199999999999E-2</v>
      </c>
      <c r="F1826">
        <v>70.650199999999998</v>
      </c>
      <c r="G1826">
        <v>2.5986700000000001E-2</v>
      </c>
      <c r="H1826">
        <v>0</v>
      </c>
      <c r="I1826">
        <v>0</v>
      </c>
      <c r="J1826">
        <v>0</v>
      </c>
      <c r="K1826">
        <v>0</v>
      </c>
      <c r="L1826">
        <v>0</v>
      </c>
      <c r="M1826">
        <v>4.2500489999999997</v>
      </c>
      <c r="N1826">
        <v>25160.29</v>
      </c>
      <c r="O1826">
        <v>5920</v>
      </c>
      <c r="P1826">
        <v>369.38560000000001</v>
      </c>
      <c r="Q1826">
        <v>369.38560000000001</v>
      </c>
    </row>
    <row r="1827" spans="1:17" hidden="1">
      <c r="A1827" t="s">
        <v>45</v>
      </c>
      <c r="B1827" s="93">
        <v>40409</v>
      </c>
      <c r="C1827">
        <v>2</v>
      </c>
      <c r="D1827">
        <v>3.9843400000000001E-2</v>
      </c>
      <c r="E1827">
        <v>3.9843400000000001E-2</v>
      </c>
      <c r="F1827">
        <v>69.986800000000002</v>
      </c>
      <c r="G1827">
        <v>2.6030399999999999E-2</v>
      </c>
      <c r="H1827">
        <v>0</v>
      </c>
      <c r="I1827">
        <v>0</v>
      </c>
      <c r="J1827">
        <v>0</v>
      </c>
      <c r="K1827">
        <v>0</v>
      </c>
      <c r="L1827">
        <v>0</v>
      </c>
      <c r="M1827">
        <v>4.2500489999999997</v>
      </c>
      <c r="N1827">
        <v>25160.29</v>
      </c>
      <c r="O1827">
        <v>5920</v>
      </c>
      <c r="P1827">
        <v>235.87299999999999</v>
      </c>
      <c r="Q1827">
        <v>235.87299999999999</v>
      </c>
    </row>
    <row r="1828" spans="1:17" hidden="1">
      <c r="A1828" t="s">
        <v>45</v>
      </c>
      <c r="B1828" s="93">
        <v>40409</v>
      </c>
      <c r="C1828">
        <v>3</v>
      </c>
      <c r="D1828">
        <v>2.9332199999999999E-2</v>
      </c>
      <c r="E1828">
        <v>2.9332199999999999E-2</v>
      </c>
      <c r="F1828">
        <v>69.222099999999998</v>
      </c>
      <c r="G1828">
        <v>2.6111700000000002E-2</v>
      </c>
      <c r="H1828">
        <v>0</v>
      </c>
      <c r="I1828">
        <v>0</v>
      </c>
      <c r="J1828">
        <v>0</v>
      </c>
      <c r="K1828">
        <v>0</v>
      </c>
      <c r="L1828">
        <v>0</v>
      </c>
      <c r="M1828">
        <v>4.2500489999999997</v>
      </c>
      <c r="N1828">
        <v>25160.29</v>
      </c>
      <c r="O1828">
        <v>5920</v>
      </c>
      <c r="P1828">
        <v>173.64689999999999</v>
      </c>
      <c r="Q1828">
        <v>173.64689999999999</v>
      </c>
    </row>
    <row r="1829" spans="1:17" hidden="1">
      <c r="A1829" t="s">
        <v>45</v>
      </c>
      <c r="B1829" s="93">
        <v>40409</v>
      </c>
      <c r="C1829">
        <v>4</v>
      </c>
      <c r="D1829">
        <v>2.0666899999999998E-2</v>
      </c>
      <c r="E1829">
        <v>2.0666899999999998E-2</v>
      </c>
      <c r="F1829">
        <v>68.613500000000002</v>
      </c>
      <c r="G1829">
        <v>2.6252500000000002E-2</v>
      </c>
      <c r="H1829">
        <v>0</v>
      </c>
      <c r="I1829">
        <v>0</v>
      </c>
      <c r="J1829">
        <v>0</v>
      </c>
      <c r="K1829">
        <v>0</v>
      </c>
      <c r="L1829">
        <v>0</v>
      </c>
      <c r="M1829">
        <v>4.2500489999999997</v>
      </c>
      <c r="N1829">
        <v>25160.29</v>
      </c>
      <c r="O1829">
        <v>5920</v>
      </c>
      <c r="P1829">
        <v>122.3479</v>
      </c>
      <c r="Q1829">
        <v>122.3479</v>
      </c>
    </row>
    <row r="1830" spans="1:17" hidden="1">
      <c r="A1830" t="s">
        <v>45</v>
      </c>
      <c r="B1830" s="93">
        <v>40409</v>
      </c>
      <c r="C1830">
        <v>5</v>
      </c>
      <c r="D1830">
        <v>1.9273599999999998E-2</v>
      </c>
      <c r="E1830">
        <v>1.9273599999999998E-2</v>
      </c>
      <c r="F1830">
        <v>68.006799999999998</v>
      </c>
      <c r="G1830">
        <v>2.6479699999999998E-2</v>
      </c>
      <c r="H1830">
        <v>0</v>
      </c>
      <c r="I1830">
        <v>0</v>
      </c>
      <c r="J1830">
        <v>0</v>
      </c>
      <c r="K1830">
        <v>0</v>
      </c>
      <c r="L1830">
        <v>0</v>
      </c>
      <c r="M1830">
        <v>4.2500489999999997</v>
      </c>
      <c r="N1830">
        <v>25160.29</v>
      </c>
      <c r="O1830">
        <v>5920</v>
      </c>
      <c r="P1830">
        <v>114.0997</v>
      </c>
      <c r="Q1830">
        <v>114.0997</v>
      </c>
    </row>
    <row r="1831" spans="1:17" hidden="1">
      <c r="A1831" t="s">
        <v>45</v>
      </c>
      <c r="B1831" s="93">
        <v>40409</v>
      </c>
      <c r="C1831">
        <v>6</v>
      </c>
      <c r="D1831">
        <v>1.92511E-2</v>
      </c>
      <c r="E1831">
        <v>1.92511E-2</v>
      </c>
      <c r="F1831">
        <v>66.969700000000003</v>
      </c>
      <c r="G1831">
        <v>2.6682399999999998E-2</v>
      </c>
      <c r="H1831">
        <v>0</v>
      </c>
      <c r="I1831">
        <v>0</v>
      </c>
      <c r="J1831">
        <v>0</v>
      </c>
      <c r="K1831">
        <v>0</v>
      </c>
      <c r="L1831">
        <v>0</v>
      </c>
      <c r="M1831">
        <v>4.2500489999999997</v>
      </c>
      <c r="N1831">
        <v>25160.29</v>
      </c>
      <c r="O1831">
        <v>5920</v>
      </c>
      <c r="P1831">
        <v>113.9662</v>
      </c>
      <c r="Q1831">
        <v>113.9662</v>
      </c>
    </row>
    <row r="1832" spans="1:17" hidden="1">
      <c r="A1832" t="s">
        <v>45</v>
      </c>
      <c r="B1832" s="93">
        <v>40409</v>
      </c>
      <c r="C1832">
        <v>7</v>
      </c>
      <c r="D1832">
        <v>1.7622800000000001E-2</v>
      </c>
      <c r="E1832">
        <v>1.7622800000000001E-2</v>
      </c>
      <c r="F1832">
        <v>67.756299999999996</v>
      </c>
      <c r="G1832">
        <v>2.6819800000000001E-2</v>
      </c>
      <c r="H1832">
        <v>0</v>
      </c>
      <c r="I1832">
        <v>0</v>
      </c>
      <c r="J1832">
        <v>0</v>
      </c>
      <c r="K1832">
        <v>0</v>
      </c>
      <c r="L1832">
        <v>0</v>
      </c>
      <c r="M1832">
        <v>4.2500489999999997</v>
      </c>
      <c r="N1832">
        <v>25160.29</v>
      </c>
      <c r="O1832">
        <v>5920</v>
      </c>
      <c r="P1832">
        <v>104.32680000000001</v>
      </c>
      <c r="Q1832">
        <v>104.32680000000001</v>
      </c>
    </row>
    <row r="1833" spans="1:17" hidden="1">
      <c r="A1833" t="s">
        <v>45</v>
      </c>
      <c r="B1833" s="93">
        <v>40409</v>
      </c>
      <c r="C1833">
        <v>8</v>
      </c>
      <c r="D1833">
        <v>3.36505E-2</v>
      </c>
      <c r="E1833">
        <v>3.36505E-2</v>
      </c>
      <c r="F1833">
        <v>72.496099999999998</v>
      </c>
      <c r="G1833">
        <v>2.7582200000000001E-2</v>
      </c>
      <c r="H1833">
        <v>0</v>
      </c>
      <c r="I1833">
        <v>0</v>
      </c>
      <c r="J1833">
        <v>0</v>
      </c>
      <c r="K1833">
        <v>0</v>
      </c>
      <c r="L1833">
        <v>0</v>
      </c>
      <c r="M1833">
        <v>4.2500489999999997</v>
      </c>
      <c r="N1833">
        <v>25160.29</v>
      </c>
      <c r="O1833">
        <v>5920</v>
      </c>
      <c r="P1833">
        <v>199.21119999999999</v>
      </c>
      <c r="Q1833">
        <v>199.21119999999999</v>
      </c>
    </row>
    <row r="1834" spans="1:17" hidden="1">
      <c r="A1834" t="s">
        <v>45</v>
      </c>
      <c r="B1834" s="93">
        <v>40409</v>
      </c>
      <c r="C1834">
        <v>9</v>
      </c>
      <c r="D1834">
        <v>0.1149135</v>
      </c>
      <c r="E1834">
        <v>0.1149135</v>
      </c>
      <c r="F1834">
        <v>77.997600000000006</v>
      </c>
      <c r="G1834">
        <v>2.6334199999999999E-2</v>
      </c>
      <c r="H1834">
        <v>0</v>
      </c>
      <c r="I1834">
        <v>0</v>
      </c>
      <c r="J1834">
        <v>0</v>
      </c>
      <c r="K1834">
        <v>0</v>
      </c>
      <c r="L1834">
        <v>0</v>
      </c>
      <c r="M1834">
        <v>4.2500489999999997</v>
      </c>
      <c r="N1834">
        <v>25160.29</v>
      </c>
      <c r="O1834">
        <v>5920</v>
      </c>
      <c r="P1834">
        <v>680.28800000000001</v>
      </c>
      <c r="Q1834">
        <v>680.28800000000001</v>
      </c>
    </row>
    <row r="1835" spans="1:17" hidden="1">
      <c r="A1835" t="s">
        <v>45</v>
      </c>
      <c r="B1835" s="93">
        <v>40409</v>
      </c>
      <c r="C1835">
        <v>10</v>
      </c>
      <c r="D1835">
        <v>0.16217119999999999</v>
      </c>
      <c r="E1835">
        <v>0.16217119999999999</v>
      </c>
      <c r="F1835">
        <v>81.593900000000005</v>
      </c>
      <c r="G1835">
        <v>2.59379E-2</v>
      </c>
      <c r="H1835">
        <v>0</v>
      </c>
      <c r="I1835">
        <v>0</v>
      </c>
      <c r="J1835">
        <v>0</v>
      </c>
      <c r="K1835">
        <v>0</v>
      </c>
      <c r="L1835">
        <v>0</v>
      </c>
      <c r="M1835">
        <v>4.2500489999999997</v>
      </c>
      <c r="N1835">
        <v>25160.29</v>
      </c>
      <c r="O1835">
        <v>5920</v>
      </c>
      <c r="P1835">
        <v>960.05349999999999</v>
      </c>
      <c r="Q1835">
        <v>960.05349999999999</v>
      </c>
    </row>
    <row r="1836" spans="1:17" hidden="1">
      <c r="A1836" t="s">
        <v>45</v>
      </c>
      <c r="B1836" s="93">
        <v>40409</v>
      </c>
      <c r="C1836">
        <v>11</v>
      </c>
      <c r="D1836">
        <v>0.22681809999999999</v>
      </c>
      <c r="E1836">
        <v>0.22681809999999999</v>
      </c>
      <c r="F1836">
        <v>84.707099999999997</v>
      </c>
      <c r="G1836">
        <v>2.5778700000000002E-2</v>
      </c>
      <c r="H1836">
        <v>0</v>
      </c>
      <c r="I1836">
        <v>0</v>
      </c>
      <c r="J1836">
        <v>0</v>
      </c>
      <c r="K1836">
        <v>0</v>
      </c>
      <c r="L1836">
        <v>0</v>
      </c>
      <c r="M1836">
        <v>4.2500489999999997</v>
      </c>
      <c r="N1836">
        <v>25160.29</v>
      </c>
      <c r="O1836">
        <v>5920</v>
      </c>
      <c r="P1836">
        <v>1342.7629999999999</v>
      </c>
      <c r="Q1836">
        <v>1342.7629999999999</v>
      </c>
    </row>
    <row r="1837" spans="1:17" hidden="1">
      <c r="A1837" t="s">
        <v>45</v>
      </c>
      <c r="B1837" s="93">
        <v>40409</v>
      </c>
      <c r="C1837">
        <v>12</v>
      </c>
      <c r="D1837">
        <v>0.3042456</v>
      </c>
      <c r="E1837">
        <v>0.3042456</v>
      </c>
      <c r="F1837">
        <v>86.113399999999999</v>
      </c>
      <c r="G1837">
        <v>2.56878E-2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4.2500489999999997</v>
      </c>
      <c r="N1837">
        <v>25160.29</v>
      </c>
      <c r="O1837">
        <v>5920</v>
      </c>
      <c r="P1837">
        <v>1801.134</v>
      </c>
      <c r="Q1837">
        <v>1801.134</v>
      </c>
    </row>
    <row r="1838" spans="1:17" hidden="1">
      <c r="A1838" t="s">
        <v>45</v>
      </c>
      <c r="B1838" s="93">
        <v>40409</v>
      </c>
      <c r="C1838">
        <v>13</v>
      </c>
      <c r="D1838">
        <v>0.40893689999999999</v>
      </c>
      <c r="E1838">
        <v>0.40893689999999999</v>
      </c>
      <c r="F1838">
        <v>86.699399999999997</v>
      </c>
      <c r="G1838">
        <v>2.5632499999999999E-2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4.2500489999999997</v>
      </c>
      <c r="N1838">
        <v>25160.29</v>
      </c>
      <c r="O1838">
        <v>5920</v>
      </c>
      <c r="P1838">
        <v>2420.9070000000002</v>
      </c>
      <c r="Q1838">
        <v>2420.9070000000002</v>
      </c>
    </row>
    <row r="1839" spans="1:17" hidden="1">
      <c r="A1839" t="s">
        <v>45</v>
      </c>
      <c r="B1839" s="93">
        <v>40409</v>
      </c>
      <c r="C1839">
        <v>14</v>
      </c>
      <c r="D1839">
        <v>0.57663940000000002</v>
      </c>
      <c r="E1839">
        <v>0.18859570000000001</v>
      </c>
      <c r="F1839">
        <v>84.687299999999993</v>
      </c>
      <c r="G1839">
        <v>2.58994E-2</v>
      </c>
      <c r="H1839">
        <v>0.35485230000000001</v>
      </c>
      <c r="I1839">
        <v>0.37446210000000002</v>
      </c>
      <c r="J1839">
        <v>0.38804379999999999</v>
      </c>
      <c r="K1839">
        <v>0.40162540000000002</v>
      </c>
      <c r="L1839">
        <v>0.42123519999999998</v>
      </c>
      <c r="M1839">
        <v>4.2500489999999997</v>
      </c>
      <c r="N1839">
        <v>25160.29</v>
      </c>
      <c r="O1839">
        <v>5920</v>
      </c>
      <c r="P1839">
        <v>3413.7060000000001</v>
      </c>
      <c r="Q1839">
        <v>1116.4860000000001</v>
      </c>
    </row>
    <row r="1840" spans="1:17" hidden="1">
      <c r="A1840" t="s">
        <v>45</v>
      </c>
      <c r="B1840" s="93">
        <v>40409</v>
      </c>
      <c r="C1840">
        <v>15</v>
      </c>
      <c r="D1840">
        <v>0.60467210000000005</v>
      </c>
      <c r="E1840">
        <v>0.1655923</v>
      </c>
      <c r="F1840">
        <v>83.439400000000006</v>
      </c>
      <c r="G1840">
        <v>2.5835799999999999E-2</v>
      </c>
      <c r="H1840">
        <v>0.40596979999999999</v>
      </c>
      <c r="I1840">
        <v>0.4255314</v>
      </c>
      <c r="J1840">
        <v>0.43907980000000002</v>
      </c>
      <c r="K1840">
        <v>0.45262809999999998</v>
      </c>
      <c r="L1840">
        <v>0.47218969999999999</v>
      </c>
      <c r="M1840">
        <v>4.2500489999999997</v>
      </c>
      <c r="N1840">
        <v>25160.29</v>
      </c>
      <c r="O1840">
        <v>5920</v>
      </c>
      <c r="P1840">
        <v>3579.6590000000001</v>
      </c>
      <c r="Q1840">
        <v>980.30650000000003</v>
      </c>
    </row>
    <row r="1841" spans="1:17" hidden="1">
      <c r="A1841" t="s">
        <v>45</v>
      </c>
      <c r="B1841" s="93">
        <v>40409</v>
      </c>
      <c r="C1841">
        <v>16</v>
      </c>
      <c r="D1841">
        <v>0.6431713</v>
      </c>
      <c r="E1841">
        <v>0.16876070000000001</v>
      </c>
      <c r="F1841">
        <v>82.734700000000004</v>
      </c>
      <c r="G1841">
        <v>2.5872599999999999E-2</v>
      </c>
      <c r="H1841">
        <v>0.44125350000000002</v>
      </c>
      <c r="I1841">
        <v>0.4608429</v>
      </c>
      <c r="J1841">
        <v>0.47441050000000001</v>
      </c>
      <c r="K1841">
        <v>0.48797810000000003</v>
      </c>
      <c r="L1841">
        <v>0.50756760000000001</v>
      </c>
      <c r="M1841">
        <v>4.2500489999999997</v>
      </c>
      <c r="N1841">
        <v>25160.29</v>
      </c>
      <c r="O1841">
        <v>5920</v>
      </c>
      <c r="P1841">
        <v>3807.5740000000001</v>
      </c>
      <c r="Q1841">
        <v>999.06370000000004</v>
      </c>
    </row>
    <row r="1842" spans="1:17" hidden="1">
      <c r="A1842" t="s">
        <v>45</v>
      </c>
      <c r="B1842" s="93">
        <v>40409</v>
      </c>
      <c r="C1842">
        <v>17</v>
      </c>
      <c r="D1842">
        <v>0.69177080000000002</v>
      </c>
      <c r="E1842">
        <v>0.19351740000000001</v>
      </c>
      <c r="F1842">
        <v>80.202600000000004</v>
      </c>
      <c r="G1842">
        <v>2.5899200000000001E-2</v>
      </c>
      <c r="H1842">
        <v>0.46506209999999998</v>
      </c>
      <c r="I1842">
        <v>0.48467179999999999</v>
      </c>
      <c r="J1842">
        <v>0.49825330000000001</v>
      </c>
      <c r="K1842">
        <v>0.51183489999999998</v>
      </c>
      <c r="L1842">
        <v>0.53144449999999999</v>
      </c>
      <c r="M1842">
        <v>4.2500489999999997</v>
      </c>
      <c r="N1842">
        <v>25160.29</v>
      </c>
      <c r="O1842">
        <v>5920</v>
      </c>
      <c r="P1842">
        <v>4095.2829999999999</v>
      </c>
      <c r="Q1842">
        <v>1145.623</v>
      </c>
    </row>
    <row r="1843" spans="1:17" hidden="1">
      <c r="A1843" t="s">
        <v>45</v>
      </c>
      <c r="B1843" s="93">
        <v>40409</v>
      </c>
      <c r="C1843">
        <v>18</v>
      </c>
      <c r="D1843">
        <v>0.59048279999999997</v>
      </c>
      <c r="E1843">
        <v>0.62789919999999999</v>
      </c>
      <c r="F1843">
        <v>77.418000000000006</v>
      </c>
      <c r="G1843">
        <v>2.6463899999999999E-2</v>
      </c>
      <c r="H1843">
        <v>-7.13313E-2</v>
      </c>
      <c r="I1843">
        <v>-5.1294100000000002E-2</v>
      </c>
      <c r="J1843">
        <v>-3.7416400000000002E-2</v>
      </c>
      <c r="K1843">
        <v>-2.3538699999999999E-2</v>
      </c>
      <c r="L1843">
        <v>-3.5014999999999998E-3</v>
      </c>
      <c r="M1843">
        <v>4.2500489999999997</v>
      </c>
      <c r="N1843">
        <v>25160.29</v>
      </c>
      <c r="O1843">
        <v>5920</v>
      </c>
      <c r="P1843">
        <v>3495.6579999999999</v>
      </c>
      <c r="Q1843">
        <v>3717.163</v>
      </c>
    </row>
    <row r="1844" spans="1:17" hidden="1">
      <c r="A1844" t="s">
        <v>45</v>
      </c>
      <c r="B1844" s="93">
        <v>40409</v>
      </c>
      <c r="C1844">
        <v>19</v>
      </c>
      <c r="D1844">
        <v>0.62329060000000003</v>
      </c>
      <c r="E1844">
        <v>0.64511269999999998</v>
      </c>
      <c r="F1844">
        <v>75.512100000000004</v>
      </c>
      <c r="G1844">
        <v>2.58106E-2</v>
      </c>
      <c r="H1844">
        <v>-5.4899700000000003E-2</v>
      </c>
      <c r="I1844">
        <v>-3.5357199999999998E-2</v>
      </c>
      <c r="J1844">
        <v>-2.1822100000000001E-2</v>
      </c>
      <c r="K1844">
        <v>-8.2869999999999992E-3</v>
      </c>
      <c r="L1844">
        <v>1.12555E-2</v>
      </c>
      <c r="M1844">
        <v>4.2500489999999997</v>
      </c>
      <c r="N1844">
        <v>25160.29</v>
      </c>
      <c r="O1844">
        <v>5920</v>
      </c>
      <c r="P1844">
        <v>3689.88</v>
      </c>
      <c r="Q1844">
        <v>3819.067</v>
      </c>
    </row>
    <row r="1845" spans="1:17" hidden="1">
      <c r="A1845" t="s">
        <v>45</v>
      </c>
      <c r="B1845" s="93">
        <v>40409</v>
      </c>
      <c r="C1845">
        <v>20</v>
      </c>
      <c r="D1845">
        <v>0.51025609999999999</v>
      </c>
      <c r="E1845">
        <v>0.52587569999999995</v>
      </c>
      <c r="F1845">
        <v>73.320099999999996</v>
      </c>
      <c r="G1845">
        <v>2.5675099999999999E-2</v>
      </c>
      <c r="H1845">
        <v>-4.8523700000000003E-2</v>
      </c>
      <c r="I1845">
        <v>-2.9083700000000001E-2</v>
      </c>
      <c r="J1845">
        <v>-1.56197E-2</v>
      </c>
      <c r="K1845">
        <v>-2.1557E-3</v>
      </c>
      <c r="L1845">
        <v>1.7284299999999999E-2</v>
      </c>
      <c r="M1845">
        <v>4.2500489999999997</v>
      </c>
      <c r="N1845">
        <v>25160.29</v>
      </c>
      <c r="O1845">
        <v>5920</v>
      </c>
      <c r="P1845">
        <v>3020.7159999999999</v>
      </c>
      <c r="Q1845">
        <v>3113.1849999999999</v>
      </c>
    </row>
    <row r="1846" spans="1:17" hidden="1">
      <c r="A1846" t="s">
        <v>45</v>
      </c>
      <c r="B1846" s="93">
        <v>40409</v>
      </c>
      <c r="C1846">
        <v>21</v>
      </c>
      <c r="D1846">
        <v>0.36962610000000001</v>
      </c>
      <c r="E1846">
        <v>0.3809727</v>
      </c>
      <c r="F1846">
        <v>71.434700000000007</v>
      </c>
      <c r="G1846">
        <v>2.5623E-2</v>
      </c>
      <c r="H1846">
        <v>-4.4183800000000002E-2</v>
      </c>
      <c r="I1846">
        <v>-2.4783300000000001E-2</v>
      </c>
      <c r="J1846">
        <v>-1.1346500000000001E-2</v>
      </c>
      <c r="K1846">
        <v>2.0902E-3</v>
      </c>
      <c r="L1846">
        <v>2.1490700000000001E-2</v>
      </c>
      <c r="M1846">
        <v>4.2500489999999997</v>
      </c>
      <c r="N1846">
        <v>25160.29</v>
      </c>
      <c r="O1846">
        <v>5920</v>
      </c>
      <c r="P1846">
        <v>2188.1869999999999</v>
      </c>
      <c r="Q1846">
        <v>2255.3580000000002</v>
      </c>
    </row>
    <row r="1847" spans="1:17" hidden="1">
      <c r="A1847" t="s">
        <v>45</v>
      </c>
      <c r="B1847" s="93">
        <v>40409</v>
      </c>
      <c r="C1847">
        <v>22</v>
      </c>
      <c r="D1847">
        <v>0.26957039999999999</v>
      </c>
      <c r="E1847">
        <v>0.27544220000000003</v>
      </c>
      <c r="F1847">
        <v>70.082300000000004</v>
      </c>
      <c r="G1847">
        <v>2.5597000000000002E-2</v>
      </c>
      <c r="H1847">
        <v>-3.8675599999999997E-2</v>
      </c>
      <c r="I1847">
        <v>-1.9294800000000001E-2</v>
      </c>
      <c r="J1847">
        <v>-5.8716999999999997E-3</v>
      </c>
      <c r="K1847">
        <v>7.5513000000000004E-3</v>
      </c>
      <c r="L1847">
        <v>2.69321E-2</v>
      </c>
      <c r="M1847">
        <v>4.2500489999999997</v>
      </c>
      <c r="N1847">
        <v>25160.29</v>
      </c>
      <c r="O1847">
        <v>5920</v>
      </c>
      <c r="P1847">
        <v>1595.857</v>
      </c>
      <c r="Q1847">
        <v>1630.6179999999999</v>
      </c>
    </row>
    <row r="1848" spans="1:17" hidden="1">
      <c r="A1848" t="s">
        <v>45</v>
      </c>
      <c r="B1848" s="93">
        <v>40409</v>
      </c>
      <c r="C1848">
        <v>23</v>
      </c>
      <c r="D1848">
        <v>0.16724359999999999</v>
      </c>
      <c r="E1848">
        <v>0.1701935</v>
      </c>
      <c r="F1848">
        <v>68.687600000000003</v>
      </c>
      <c r="G1848">
        <v>2.5579600000000001E-2</v>
      </c>
      <c r="H1848">
        <v>-3.5731499999999999E-2</v>
      </c>
      <c r="I1848">
        <v>-1.6363900000000001E-2</v>
      </c>
      <c r="J1848">
        <v>-2.9499000000000001E-3</v>
      </c>
      <c r="K1848">
        <v>1.04641E-2</v>
      </c>
      <c r="L1848">
        <v>2.9831699999999999E-2</v>
      </c>
      <c r="M1848">
        <v>4.2500489999999997</v>
      </c>
      <c r="N1848">
        <v>25160.29</v>
      </c>
      <c r="O1848">
        <v>5920</v>
      </c>
      <c r="P1848">
        <v>990.08230000000003</v>
      </c>
      <c r="Q1848">
        <v>1007.546</v>
      </c>
    </row>
    <row r="1849" spans="1:17" hidden="1">
      <c r="A1849" t="s">
        <v>45</v>
      </c>
      <c r="B1849" s="93">
        <v>40409</v>
      </c>
      <c r="C1849">
        <v>24</v>
      </c>
      <c r="D1849">
        <v>9.2972899999999997E-2</v>
      </c>
      <c r="E1849">
        <v>9.2873200000000003E-2</v>
      </c>
      <c r="F1849">
        <v>65.986800000000002</v>
      </c>
      <c r="G1849">
        <v>2.5568199999999999E-2</v>
      </c>
      <c r="H1849">
        <v>-3.2667300000000003E-2</v>
      </c>
      <c r="I1849">
        <v>-1.33083E-2</v>
      </c>
      <c r="J1849">
        <v>9.9699999999999998E-5</v>
      </c>
      <c r="K1849">
        <v>1.3507699999999999E-2</v>
      </c>
      <c r="L1849">
        <v>3.2866699999999999E-2</v>
      </c>
      <c r="M1849">
        <v>4.2500489999999997</v>
      </c>
      <c r="N1849">
        <v>25160.29</v>
      </c>
      <c r="O1849">
        <v>5920</v>
      </c>
      <c r="P1849">
        <v>550.39970000000005</v>
      </c>
      <c r="Q1849">
        <v>549.80930000000001</v>
      </c>
    </row>
    <row r="1850" spans="1:17" hidden="1">
      <c r="A1850" t="s">
        <v>45</v>
      </c>
      <c r="B1850" s="93">
        <v>40413</v>
      </c>
      <c r="C1850">
        <v>1</v>
      </c>
      <c r="D1850">
        <v>3.9417599999999997E-2</v>
      </c>
      <c r="E1850">
        <v>3.9417599999999997E-2</v>
      </c>
      <c r="F1850">
        <v>64.042699999999996</v>
      </c>
      <c r="G1850">
        <v>2.5337499999999999E-2</v>
      </c>
      <c r="H1850">
        <v>0</v>
      </c>
      <c r="I1850">
        <v>0</v>
      </c>
      <c r="J1850">
        <v>0</v>
      </c>
      <c r="K1850">
        <v>0</v>
      </c>
      <c r="L1850">
        <v>0</v>
      </c>
      <c r="M1850">
        <v>4.2526400000000004</v>
      </c>
      <c r="N1850">
        <v>25035.29</v>
      </c>
      <c r="O1850">
        <v>5887</v>
      </c>
      <c r="P1850">
        <v>232.0513</v>
      </c>
      <c r="Q1850">
        <v>232.0513</v>
      </c>
    </row>
    <row r="1851" spans="1:17" hidden="1">
      <c r="A1851" t="s">
        <v>45</v>
      </c>
      <c r="B1851" s="93">
        <v>40413</v>
      </c>
      <c r="C1851">
        <v>2</v>
      </c>
      <c r="D1851">
        <v>2.5143200000000001E-2</v>
      </c>
      <c r="E1851">
        <v>2.5143200000000001E-2</v>
      </c>
      <c r="F1851">
        <v>64.281000000000006</v>
      </c>
      <c r="G1851">
        <v>2.5321400000000001E-2</v>
      </c>
      <c r="H1851">
        <v>0</v>
      </c>
      <c r="I1851">
        <v>0</v>
      </c>
      <c r="J1851">
        <v>0</v>
      </c>
      <c r="K1851">
        <v>0</v>
      </c>
      <c r="L1851">
        <v>0</v>
      </c>
      <c r="M1851">
        <v>4.2526400000000004</v>
      </c>
      <c r="N1851">
        <v>25035.29</v>
      </c>
      <c r="O1851">
        <v>5887</v>
      </c>
      <c r="P1851">
        <v>148.01779999999999</v>
      </c>
      <c r="Q1851">
        <v>148.01779999999999</v>
      </c>
    </row>
    <row r="1852" spans="1:17" hidden="1">
      <c r="A1852" t="s">
        <v>45</v>
      </c>
      <c r="B1852" s="93">
        <v>40413</v>
      </c>
      <c r="C1852">
        <v>3</v>
      </c>
      <c r="D1852">
        <v>1.9463899999999999E-2</v>
      </c>
      <c r="E1852">
        <v>1.9463899999999999E-2</v>
      </c>
      <c r="F1852">
        <v>63.224800000000002</v>
      </c>
      <c r="G1852">
        <v>2.5314300000000001E-2</v>
      </c>
      <c r="H1852">
        <v>0</v>
      </c>
      <c r="I1852">
        <v>0</v>
      </c>
      <c r="J1852">
        <v>0</v>
      </c>
      <c r="K1852">
        <v>0</v>
      </c>
      <c r="L1852">
        <v>0</v>
      </c>
      <c r="M1852">
        <v>4.2526400000000004</v>
      </c>
      <c r="N1852">
        <v>25035.29</v>
      </c>
      <c r="O1852">
        <v>5887</v>
      </c>
      <c r="P1852">
        <v>114.58369999999999</v>
      </c>
      <c r="Q1852">
        <v>114.58369999999999</v>
      </c>
    </row>
    <row r="1853" spans="1:17" hidden="1">
      <c r="A1853" t="s">
        <v>45</v>
      </c>
      <c r="B1853" s="93">
        <v>40413</v>
      </c>
      <c r="C1853">
        <v>4</v>
      </c>
      <c r="D1853">
        <v>1.4304600000000001E-2</v>
      </c>
      <c r="E1853">
        <v>1.4304600000000001E-2</v>
      </c>
      <c r="F1853">
        <v>62.589799999999997</v>
      </c>
      <c r="G1853">
        <v>2.5272599999999999E-2</v>
      </c>
      <c r="H1853">
        <v>0</v>
      </c>
      <c r="I1853">
        <v>0</v>
      </c>
      <c r="J1853">
        <v>0</v>
      </c>
      <c r="K1853">
        <v>0</v>
      </c>
      <c r="L1853">
        <v>0</v>
      </c>
      <c r="M1853">
        <v>4.2526400000000004</v>
      </c>
      <c r="N1853">
        <v>25035.29</v>
      </c>
      <c r="O1853">
        <v>5887</v>
      </c>
      <c r="P1853">
        <v>84.210980000000006</v>
      </c>
      <c r="Q1853">
        <v>84.210980000000006</v>
      </c>
    </row>
    <row r="1854" spans="1:17" hidden="1">
      <c r="A1854" t="s">
        <v>45</v>
      </c>
      <c r="B1854" s="93">
        <v>40413</v>
      </c>
      <c r="C1854">
        <v>5</v>
      </c>
      <c r="D1854">
        <v>1.32858E-2</v>
      </c>
      <c r="E1854">
        <v>1.32858E-2</v>
      </c>
      <c r="F1854">
        <v>62.299599999999998</v>
      </c>
      <c r="G1854">
        <v>2.51959E-2</v>
      </c>
      <c r="H1854">
        <v>0</v>
      </c>
      <c r="I1854">
        <v>0</v>
      </c>
      <c r="J1854">
        <v>0</v>
      </c>
      <c r="K1854">
        <v>0</v>
      </c>
      <c r="L1854">
        <v>0</v>
      </c>
      <c r="M1854">
        <v>4.2526400000000004</v>
      </c>
      <c r="N1854">
        <v>25035.29</v>
      </c>
      <c r="O1854">
        <v>5887</v>
      </c>
      <c r="P1854">
        <v>78.213489999999993</v>
      </c>
      <c r="Q1854">
        <v>78.213489999999993</v>
      </c>
    </row>
    <row r="1855" spans="1:17" hidden="1">
      <c r="A1855" t="s">
        <v>45</v>
      </c>
      <c r="B1855" s="93">
        <v>40413</v>
      </c>
      <c r="C1855">
        <v>6</v>
      </c>
      <c r="D1855">
        <v>1.3330699999999999E-2</v>
      </c>
      <c r="E1855">
        <v>1.3330699999999999E-2</v>
      </c>
      <c r="F1855">
        <v>61.532899999999998</v>
      </c>
      <c r="G1855">
        <v>2.5135500000000002E-2</v>
      </c>
      <c r="H1855">
        <v>0</v>
      </c>
      <c r="I1855">
        <v>0</v>
      </c>
      <c r="J1855">
        <v>0</v>
      </c>
      <c r="K1855">
        <v>0</v>
      </c>
      <c r="L1855">
        <v>0</v>
      </c>
      <c r="M1855">
        <v>4.2526400000000004</v>
      </c>
      <c r="N1855">
        <v>25035.29</v>
      </c>
      <c r="O1855">
        <v>5887</v>
      </c>
      <c r="P1855">
        <v>78.47784</v>
      </c>
      <c r="Q1855">
        <v>78.47784</v>
      </c>
    </row>
    <row r="1856" spans="1:17" hidden="1">
      <c r="A1856" t="s">
        <v>45</v>
      </c>
      <c r="B1856" s="93">
        <v>40413</v>
      </c>
      <c r="C1856">
        <v>7</v>
      </c>
      <c r="D1856">
        <v>1.38514E-2</v>
      </c>
      <c r="E1856">
        <v>1.38514E-2</v>
      </c>
      <c r="F1856">
        <v>62.795200000000001</v>
      </c>
      <c r="G1856">
        <v>2.5060599999999999E-2</v>
      </c>
      <c r="H1856">
        <v>0</v>
      </c>
      <c r="I1856">
        <v>0</v>
      </c>
      <c r="J1856">
        <v>0</v>
      </c>
      <c r="K1856">
        <v>0</v>
      </c>
      <c r="L1856">
        <v>0</v>
      </c>
      <c r="M1856">
        <v>4.2526400000000004</v>
      </c>
      <c r="N1856">
        <v>25035.29</v>
      </c>
      <c r="O1856">
        <v>5887</v>
      </c>
      <c r="P1856">
        <v>81.542929999999998</v>
      </c>
      <c r="Q1856">
        <v>81.542929999999998</v>
      </c>
    </row>
    <row r="1857" spans="1:17" hidden="1">
      <c r="A1857" t="s">
        <v>45</v>
      </c>
      <c r="B1857" s="93">
        <v>40413</v>
      </c>
      <c r="C1857">
        <v>8</v>
      </c>
      <c r="D1857">
        <v>1.49531E-2</v>
      </c>
      <c r="E1857">
        <v>1.49531E-2</v>
      </c>
      <c r="F1857">
        <v>69.821600000000004</v>
      </c>
      <c r="G1857">
        <v>2.5034000000000001E-2</v>
      </c>
      <c r="H1857">
        <v>0</v>
      </c>
      <c r="I1857">
        <v>0</v>
      </c>
      <c r="J1857">
        <v>0</v>
      </c>
      <c r="K1857">
        <v>0</v>
      </c>
      <c r="L1857">
        <v>0</v>
      </c>
      <c r="M1857">
        <v>4.2526400000000004</v>
      </c>
      <c r="N1857">
        <v>25035.29</v>
      </c>
      <c r="O1857">
        <v>5887</v>
      </c>
      <c r="P1857">
        <v>88.028949999999995</v>
      </c>
      <c r="Q1857">
        <v>88.028949999999995</v>
      </c>
    </row>
    <row r="1858" spans="1:17" hidden="1">
      <c r="A1858" t="s">
        <v>45</v>
      </c>
      <c r="B1858" s="93">
        <v>40413</v>
      </c>
      <c r="C1858">
        <v>9</v>
      </c>
      <c r="D1858">
        <v>6.4032500000000006E-2</v>
      </c>
      <c r="E1858">
        <v>6.4032500000000006E-2</v>
      </c>
      <c r="F1858">
        <v>76.687899999999999</v>
      </c>
      <c r="G1858">
        <v>2.55956E-2</v>
      </c>
      <c r="H1858">
        <v>0</v>
      </c>
      <c r="I1858">
        <v>0</v>
      </c>
      <c r="J1858">
        <v>0</v>
      </c>
      <c r="K1858">
        <v>0</v>
      </c>
      <c r="L1858">
        <v>0</v>
      </c>
      <c r="M1858">
        <v>4.2526400000000004</v>
      </c>
      <c r="N1858">
        <v>25035.29</v>
      </c>
      <c r="O1858">
        <v>5887</v>
      </c>
      <c r="P1858">
        <v>376.95940000000002</v>
      </c>
      <c r="Q1858">
        <v>376.95940000000002</v>
      </c>
    </row>
    <row r="1859" spans="1:17" hidden="1">
      <c r="A1859" t="s">
        <v>45</v>
      </c>
      <c r="B1859" s="93">
        <v>40413</v>
      </c>
      <c r="C1859">
        <v>10</v>
      </c>
      <c r="D1859">
        <v>0.1239669</v>
      </c>
      <c r="E1859">
        <v>0.1239669</v>
      </c>
      <c r="F1859">
        <v>82.2898</v>
      </c>
      <c r="G1859">
        <v>2.5657599999999999E-2</v>
      </c>
      <c r="H1859">
        <v>0</v>
      </c>
      <c r="I1859">
        <v>0</v>
      </c>
      <c r="J1859">
        <v>0</v>
      </c>
      <c r="K1859">
        <v>0</v>
      </c>
      <c r="L1859">
        <v>0</v>
      </c>
      <c r="M1859">
        <v>4.2526400000000004</v>
      </c>
      <c r="N1859">
        <v>25035.29</v>
      </c>
      <c r="O1859">
        <v>5887</v>
      </c>
      <c r="P1859">
        <v>729.79319999999996</v>
      </c>
      <c r="Q1859">
        <v>729.79319999999996</v>
      </c>
    </row>
    <row r="1860" spans="1:17" hidden="1">
      <c r="A1860" t="s">
        <v>45</v>
      </c>
      <c r="B1860" s="93">
        <v>40413</v>
      </c>
      <c r="C1860">
        <v>11</v>
      </c>
      <c r="D1860">
        <v>0.18835869999999999</v>
      </c>
      <c r="E1860">
        <v>0.18835869999999999</v>
      </c>
      <c r="F1860">
        <v>84.381600000000006</v>
      </c>
      <c r="G1860">
        <v>2.5636800000000001E-2</v>
      </c>
      <c r="H1860">
        <v>0</v>
      </c>
      <c r="I1860">
        <v>0</v>
      </c>
      <c r="J1860">
        <v>0</v>
      </c>
      <c r="K1860">
        <v>0</v>
      </c>
      <c r="L1860">
        <v>0</v>
      </c>
      <c r="M1860">
        <v>4.2526400000000004</v>
      </c>
      <c r="N1860">
        <v>25035.29</v>
      </c>
      <c r="O1860">
        <v>5887</v>
      </c>
      <c r="P1860">
        <v>1108.8679999999999</v>
      </c>
      <c r="Q1860">
        <v>1108.8679999999999</v>
      </c>
    </row>
    <row r="1861" spans="1:17" hidden="1">
      <c r="A1861" t="s">
        <v>45</v>
      </c>
      <c r="B1861" s="93">
        <v>40413</v>
      </c>
      <c r="C1861">
        <v>12</v>
      </c>
      <c r="D1861">
        <v>0.28036559999999999</v>
      </c>
      <c r="E1861">
        <v>0.28036559999999999</v>
      </c>
      <c r="F1861">
        <v>86.223699999999994</v>
      </c>
      <c r="G1861">
        <v>2.5636599999999999E-2</v>
      </c>
      <c r="H1861">
        <v>0</v>
      </c>
      <c r="I1861">
        <v>0</v>
      </c>
      <c r="J1861">
        <v>0</v>
      </c>
      <c r="K1861">
        <v>0</v>
      </c>
      <c r="L1861">
        <v>0</v>
      </c>
      <c r="M1861">
        <v>4.2526400000000004</v>
      </c>
      <c r="N1861">
        <v>25035.29</v>
      </c>
      <c r="O1861">
        <v>5887</v>
      </c>
      <c r="P1861">
        <v>1650.5129999999999</v>
      </c>
      <c r="Q1861">
        <v>1650.5129999999999</v>
      </c>
    </row>
    <row r="1862" spans="1:17" hidden="1">
      <c r="A1862" t="s">
        <v>45</v>
      </c>
      <c r="B1862" s="93">
        <v>40413</v>
      </c>
      <c r="C1862">
        <v>13</v>
      </c>
      <c r="D1862">
        <v>0.40773019999999999</v>
      </c>
      <c r="E1862">
        <v>0.40773019999999999</v>
      </c>
      <c r="F1862">
        <v>86.884</v>
      </c>
      <c r="G1862">
        <v>2.5622499999999999E-2</v>
      </c>
      <c r="H1862">
        <v>0</v>
      </c>
      <c r="I1862">
        <v>0</v>
      </c>
      <c r="J1862">
        <v>0</v>
      </c>
      <c r="K1862">
        <v>0</v>
      </c>
      <c r="L1862">
        <v>0</v>
      </c>
      <c r="M1862">
        <v>4.2526400000000004</v>
      </c>
      <c r="N1862">
        <v>25035.29</v>
      </c>
      <c r="O1862">
        <v>5887</v>
      </c>
      <c r="P1862">
        <v>2400.308</v>
      </c>
      <c r="Q1862">
        <v>2400.308</v>
      </c>
    </row>
    <row r="1863" spans="1:17" hidden="1">
      <c r="A1863" t="s">
        <v>45</v>
      </c>
      <c r="B1863" s="93">
        <v>40413</v>
      </c>
      <c r="C1863">
        <v>14</v>
      </c>
      <c r="D1863">
        <v>0.59999049999999998</v>
      </c>
      <c r="E1863">
        <v>0.20325509999999999</v>
      </c>
      <c r="F1863">
        <v>87.726500000000001</v>
      </c>
      <c r="G1863">
        <v>2.5964399999999999E-2</v>
      </c>
      <c r="H1863">
        <v>0.36346070000000003</v>
      </c>
      <c r="I1863">
        <v>0.38311970000000001</v>
      </c>
      <c r="J1863">
        <v>0.39673550000000002</v>
      </c>
      <c r="K1863">
        <v>0.41035120000000003</v>
      </c>
      <c r="L1863">
        <v>0.43001030000000001</v>
      </c>
      <c r="M1863">
        <v>4.2526400000000004</v>
      </c>
      <c r="N1863">
        <v>25035.29</v>
      </c>
      <c r="O1863">
        <v>5887</v>
      </c>
      <c r="P1863">
        <v>3532.145</v>
      </c>
      <c r="Q1863">
        <v>1196.5630000000001</v>
      </c>
    </row>
    <row r="1864" spans="1:17" hidden="1">
      <c r="A1864" t="s">
        <v>45</v>
      </c>
      <c r="B1864" s="93">
        <v>40413</v>
      </c>
      <c r="C1864">
        <v>15</v>
      </c>
      <c r="D1864">
        <v>0.64220219999999995</v>
      </c>
      <c r="E1864">
        <v>0.1853255</v>
      </c>
      <c r="F1864">
        <v>85.261099999999999</v>
      </c>
      <c r="G1864">
        <v>2.5928099999999999E-2</v>
      </c>
      <c r="H1864">
        <v>0.42364849999999998</v>
      </c>
      <c r="I1864">
        <v>0.44328000000000001</v>
      </c>
      <c r="J1864">
        <v>0.45687670000000002</v>
      </c>
      <c r="K1864">
        <v>0.47047339999999999</v>
      </c>
      <c r="L1864">
        <v>0.49010490000000001</v>
      </c>
      <c r="M1864">
        <v>4.2526400000000004</v>
      </c>
      <c r="N1864">
        <v>25035.29</v>
      </c>
      <c r="O1864">
        <v>5887</v>
      </c>
      <c r="P1864">
        <v>3780.645</v>
      </c>
      <c r="Q1864">
        <v>1091.011</v>
      </c>
    </row>
    <row r="1865" spans="1:17" hidden="1">
      <c r="A1865" t="s">
        <v>45</v>
      </c>
      <c r="B1865" s="93">
        <v>40413</v>
      </c>
      <c r="C1865">
        <v>16</v>
      </c>
      <c r="D1865">
        <v>0.67999940000000003</v>
      </c>
      <c r="E1865">
        <v>0.18014250000000001</v>
      </c>
      <c r="F1865">
        <v>84.072999999999993</v>
      </c>
      <c r="G1865">
        <v>2.59717E-2</v>
      </c>
      <c r="H1865">
        <v>0.46657280000000001</v>
      </c>
      <c r="I1865">
        <v>0.48623729999999998</v>
      </c>
      <c r="J1865">
        <v>0.49985679999999999</v>
      </c>
      <c r="K1865">
        <v>0.51347640000000006</v>
      </c>
      <c r="L1865">
        <v>0.53314079999999997</v>
      </c>
      <c r="M1865">
        <v>4.2526400000000004</v>
      </c>
      <c r="N1865">
        <v>25035.29</v>
      </c>
      <c r="O1865">
        <v>5887</v>
      </c>
      <c r="P1865">
        <v>4003.1559999999999</v>
      </c>
      <c r="Q1865">
        <v>1060.499</v>
      </c>
    </row>
    <row r="1866" spans="1:17" hidden="1">
      <c r="A1866" t="s">
        <v>45</v>
      </c>
      <c r="B1866" s="93">
        <v>40413</v>
      </c>
      <c r="C1866">
        <v>17</v>
      </c>
      <c r="D1866">
        <v>0.75888949999999999</v>
      </c>
      <c r="E1866">
        <v>0.2165426</v>
      </c>
      <c r="F1866">
        <v>84.184399999999997</v>
      </c>
      <c r="G1866">
        <v>2.60488E-2</v>
      </c>
      <c r="H1866">
        <v>0.50896399999999997</v>
      </c>
      <c r="I1866">
        <v>0.52868689999999996</v>
      </c>
      <c r="J1866">
        <v>0.54234680000000002</v>
      </c>
      <c r="K1866">
        <v>0.55600680000000002</v>
      </c>
      <c r="L1866">
        <v>0.57572970000000001</v>
      </c>
      <c r="M1866">
        <v>4.2526400000000004</v>
      </c>
      <c r="N1866">
        <v>25035.29</v>
      </c>
      <c r="O1866">
        <v>5887</v>
      </c>
      <c r="P1866">
        <v>4467.5829999999996</v>
      </c>
      <c r="Q1866">
        <v>1274.7860000000001</v>
      </c>
    </row>
    <row r="1867" spans="1:17" hidden="1">
      <c r="A1867" t="s">
        <v>45</v>
      </c>
      <c r="B1867" s="93">
        <v>40413</v>
      </c>
      <c r="C1867">
        <v>18</v>
      </c>
      <c r="D1867">
        <v>0.6830891</v>
      </c>
      <c r="E1867">
        <v>0.72901289999999996</v>
      </c>
      <c r="F1867">
        <v>81.807000000000002</v>
      </c>
      <c r="G1867">
        <v>2.6847699999999999E-2</v>
      </c>
      <c r="H1867">
        <v>-8.0330499999999999E-2</v>
      </c>
      <c r="I1867">
        <v>-6.0002800000000002E-2</v>
      </c>
      <c r="J1867">
        <v>-4.5923800000000001E-2</v>
      </c>
      <c r="K1867">
        <v>-3.1844900000000002E-2</v>
      </c>
      <c r="L1867">
        <v>-1.15172E-2</v>
      </c>
      <c r="M1867">
        <v>4.2526400000000004</v>
      </c>
      <c r="N1867">
        <v>25035.29</v>
      </c>
      <c r="O1867">
        <v>5887</v>
      </c>
      <c r="P1867">
        <v>4021.346</v>
      </c>
      <c r="Q1867">
        <v>4291.6989999999996</v>
      </c>
    </row>
    <row r="1868" spans="1:17" hidden="1">
      <c r="A1868" t="s">
        <v>45</v>
      </c>
      <c r="B1868" s="93">
        <v>40413</v>
      </c>
      <c r="C1868">
        <v>19</v>
      </c>
      <c r="D1868">
        <v>0.71781879999999998</v>
      </c>
      <c r="E1868">
        <v>0.74693569999999998</v>
      </c>
      <c r="F1868">
        <v>77.261600000000001</v>
      </c>
      <c r="G1868">
        <v>2.6009399999999998E-2</v>
      </c>
      <c r="H1868">
        <v>-6.2449299999999999E-2</v>
      </c>
      <c r="I1868">
        <v>-4.2756200000000001E-2</v>
      </c>
      <c r="J1868">
        <v>-2.9116900000000001E-2</v>
      </c>
      <c r="K1868">
        <v>-1.54775E-2</v>
      </c>
      <c r="L1868">
        <v>4.2154999999999996E-3</v>
      </c>
      <c r="M1868">
        <v>4.2526400000000004</v>
      </c>
      <c r="N1868">
        <v>25035.29</v>
      </c>
      <c r="O1868">
        <v>5887</v>
      </c>
      <c r="P1868">
        <v>4225.799</v>
      </c>
      <c r="Q1868">
        <v>4397.21</v>
      </c>
    </row>
    <row r="1869" spans="1:17" hidden="1">
      <c r="A1869" t="s">
        <v>45</v>
      </c>
      <c r="B1869" s="93">
        <v>40413</v>
      </c>
      <c r="C1869">
        <v>20</v>
      </c>
      <c r="D1869">
        <v>0.60721130000000001</v>
      </c>
      <c r="E1869">
        <v>0.62717250000000002</v>
      </c>
      <c r="F1869">
        <v>73.242199999999997</v>
      </c>
      <c r="G1869">
        <v>2.58993E-2</v>
      </c>
      <c r="H1869">
        <v>-5.3152499999999998E-2</v>
      </c>
      <c r="I1869">
        <v>-3.3542799999999998E-2</v>
      </c>
      <c r="J1869">
        <v>-1.9961199999999998E-2</v>
      </c>
      <c r="K1869">
        <v>-6.3796E-3</v>
      </c>
      <c r="L1869">
        <v>1.3230199999999999E-2</v>
      </c>
      <c r="M1869">
        <v>4.2526400000000004</v>
      </c>
      <c r="N1869">
        <v>25035.29</v>
      </c>
      <c r="O1869">
        <v>5887</v>
      </c>
      <c r="P1869">
        <v>3574.6529999999998</v>
      </c>
      <c r="Q1869">
        <v>3692.165</v>
      </c>
    </row>
    <row r="1870" spans="1:17" hidden="1">
      <c r="A1870" t="s">
        <v>45</v>
      </c>
      <c r="B1870" s="93">
        <v>40413</v>
      </c>
      <c r="C1870">
        <v>21</v>
      </c>
      <c r="D1870">
        <v>0.4463492</v>
      </c>
      <c r="E1870">
        <v>0.45977299999999999</v>
      </c>
      <c r="F1870">
        <v>70.523099999999999</v>
      </c>
      <c r="G1870">
        <v>2.5883300000000001E-2</v>
      </c>
      <c r="H1870">
        <v>-4.65946E-2</v>
      </c>
      <c r="I1870">
        <v>-2.6997E-2</v>
      </c>
      <c r="J1870">
        <v>-1.34238E-2</v>
      </c>
      <c r="K1870">
        <v>1.494E-4</v>
      </c>
      <c r="L1870">
        <v>1.9747000000000001E-2</v>
      </c>
      <c r="M1870">
        <v>4.2526400000000004</v>
      </c>
      <c r="N1870">
        <v>25035.29</v>
      </c>
      <c r="O1870">
        <v>5887</v>
      </c>
      <c r="P1870">
        <v>2627.6579999999999</v>
      </c>
      <c r="Q1870">
        <v>2706.6840000000002</v>
      </c>
    </row>
    <row r="1871" spans="1:17" hidden="1">
      <c r="A1871" t="s">
        <v>45</v>
      </c>
      <c r="B1871" s="93">
        <v>40413</v>
      </c>
      <c r="C1871">
        <v>22</v>
      </c>
      <c r="D1871">
        <v>0.32687680000000002</v>
      </c>
      <c r="E1871">
        <v>0.3339184</v>
      </c>
      <c r="F1871">
        <v>69.182599999999994</v>
      </c>
      <c r="G1871">
        <v>2.5913700000000001E-2</v>
      </c>
      <c r="H1871">
        <v>-4.0251299999999997E-2</v>
      </c>
      <c r="I1871">
        <v>-2.0630800000000001E-2</v>
      </c>
      <c r="J1871">
        <v>-7.0416000000000003E-3</v>
      </c>
      <c r="K1871">
        <v>6.5475000000000004E-3</v>
      </c>
      <c r="L1871">
        <v>2.61681E-2</v>
      </c>
      <c r="M1871">
        <v>4.2526400000000004</v>
      </c>
      <c r="N1871">
        <v>25035.29</v>
      </c>
      <c r="O1871">
        <v>5887</v>
      </c>
      <c r="P1871">
        <v>1924.3240000000001</v>
      </c>
      <c r="Q1871">
        <v>1965.778</v>
      </c>
    </row>
    <row r="1872" spans="1:17" hidden="1">
      <c r="A1872" t="s">
        <v>45</v>
      </c>
      <c r="B1872" s="93">
        <v>40413</v>
      </c>
      <c r="C1872">
        <v>23</v>
      </c>
      <c r="D1872">
        <v>0.2206862</v>
      </c>
      <c r="E1872">
        <v>0.22439390000000001</v>
      </c>
      <c r="F1872">
        <v>67.892200000000003</v>
      </c>
      <c r="G1872">
        <v>2.5936000000000001E-2</v>
      </c>
      <c r="H1872">
        <v>-3.6946E-2</v>
      </c>
      <c r="I1872">
        <v>-1.73086E-2</v>
      </c>
      <c r="J1872">
        <v>-3.7077999999999998E-3</v>
      </c>
      <c r="K1872">
        <v>9.8931000000000002E-3</v>
      </c>
      <c r="L1872">
        <v>2.9530500000000001E-2</v>
      </c>
      <c r="M1872">
        <v>4.2526400000000004</v>
      </c>
      <c r="N1872">
        <v>25035.29</v>
      </c>
      <c r="O1872">
        <v>5887</v>
      </c>
      <c r="P1872">
        <v>1299.18</v>
      </c>
      <c r="Q1872">
        <v>1321.0070000000001</v>
      </c>
    </row>
    <row r="1873" spans="1:17" hidden="1">
      <c r="A1873" t="s">
        <v>45</v>
      </c>
      <c r="B1873" s="93">
        <v>40413</v>
      </c>
      <c r="C1873">
        <v>24</v>
      </c>
      <c r="D1873">
        <v>0.12289940000000001</v>
      </c>
      <c r="E1873">
        <v>0.123013</v>
      </c>
      <c r="F1873">
        <v>66.7851</v>
      </c>
      <c r="G1873">
        <v>2.59531E-2</v>
      </c>
      <c r="H1873">
        <v>-3.3373800000000002E-2</v>
      </c>
      <c r="I1873">
        <v>-1.37234E-2</v>
      </c>
      <c r="J1873">
        <v>-1.136E-4</v>
      </c>
      <c r="K1873">
        <v>1.34962E-2</v>
      </c>
      <c r="L1873">
        <v>3.3146599999999998E-2</v>
      </c>
      <c r="M1873">
        <v>4.2526400000000004</v>
      </c>
      <c r="N1873">
        <v>25035.29</v>
      </c>
      <c r="O1873">
        <v>5887</v>
      </c>
      <c r="P1873">
        <v>723.50869999999998</v>
      </c>
      <c r="Q1873">
        <v>724.17729999999995</v>
      </c>
    </row>
    <row r="1874" spans="1:17" hidden="1">
      <c r="A1874" t="s">
        <v>45</v>
      </c>
      <c r="B1874" s="93">
        <v>40414</v>
      </c>
      <c r="C1874">
        <v>1</v>
      </c>
      <c r="D1874">
        <v>5.6102600000000002E-2</v>
      </c>
      <c r="E1874">
        <v>5.6102600000000002E-2</v>
      </c>
      <c r="F1874">
        <v>66.342600000000004</v>
      </c>
      <c r="G1874">
        <v>2.5958700000000001E-2</v>
      </c>
      <c r="H1874">
        <v>0</v>
      </c>
      <c r="I1874">
        <v>0</v>
      </c>
      <c r="J1874">
        <v>0</v>
      </c>
      <c r="K1874">
        <v>0</v>
      </c>
      <c r="L1874">
        <v>0</v>
      </c>
      <c r="M1874">
        <v>4.2520959999999999</v>
      </c>
      <c r="N1874">
        <v>24934.29</v>
      </c>
      <c r="O1874">
        <v>5864</v>
      </c>
      <c r="P1874">
        <v>328.98540000000003</v>
      </c>
      <c r="Q1874">
        <v>328.98540000000003</v>
      </c>
    </row>
    <row r="1875" spans="1:17" hidden="1">
      <c r="A1875" t="s">
        <v>45</v>
      </c>
      <c r="B1875" s="93">
        <v>40414</v>
      </c>
      <c r="C1875">
        <v>2</v>
      </c>
      <c r="D1875">
        <v>3.51811E-2</v>
      </c>
      <c r="E1875">
        <v>3.51811E-2</v>
      </c>
      <c r="F1875">
        <v>65.711500000000001</v>
      </c>
      <c r="G1875">
        <v>2.6008900000000001E-2</v>
      </c>
      <c r="H1875">
        <v>0</v>
      </c>
      <c r="I1875">
        <v>0</v>
      </c>
      <c r="J1875">
        <v>0</v>
      </c>
      <c r="K1875">
        <v>0</v>
      </c>
      <c r="L1875">
        <v>0</v>
      </c>
      <c r="M1875">
        <v>4.2520959999999999</v>
      </c>
      <c r="N1875">
        <v>24934.29</v>
      </c>
      <c r="O1875">
        <v>5864</v>
      </c>
      <c r="P1875">
        <v>206.30179999999999</v>
      </c>
      <c r="Q1875">
        <v>206.30179999999999</v>
      </c>
    </row>
    <row r="1876" spans="1:17" hidden="1">
      <c r="A1876" t="s">
        <v>45</v>
      </c>
      <c r="B1876" s="93">
        <v>40414</v>
      </c>
      <c r="C1876">
        <v>3</v>
      </c>
      <c r="D1876">
        <v>2.76823E-2</v>
      </c>
      <c r="E1876">
        <v>2.76823E-2</v>
      </c>
      <c r="F1876">
        <v>65.545100000000005</v>
      </c>
      <c r="G1876">
        <v>2.6054299999999999E-2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4.2520959999999999</v>
      </c>
      <c r="N1876">
        <v>24934.29</v>
      </c>
      <c r="O1876">
        <v>5864</v>
      </c>
      <c r="P1876">
        <v>162.32919999999999</v>
      </c>
      <c r="Q1876">
        <v>162.32919999999999</v>
      </c>
    </row>
    <row r="1877" spans="1:17" hidden="1">
      <c r="A1877" t="s">
        <v>45</v>
      </c>
      <c r="B1877" s="93">
        <v>40414</v>
      </c>
      <c r="C1877">
        <v>4</v>
      </c>
      <c r="D1877">
        <v>1.97086E-2</v>
      </c>
      <c r="E1877">
        <v>1.97086E-2</v>
      </c>
      <c r="F1877">
        <v>65.341800000000006</v>
      </c>
      <c r="G1877">
        <v>2.61365E-2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4.2520959999999999</v>
      </c>
      <c r="N1877">
        <v>24934.29</v>
      </c>
      <c r="O1877">
        <v>5864</v>
      </c>
      <c r="P1877">
        <v>115.57129999999999</v>
      </c>
      <c r="Q1877">
        <v>115.57129999999999</v>
      </c>
    </row>
    <row r="1878" spans="1:17" hidden="1">
      <c r="A1878" t="s">
        <v>45</v>
      </c>
      <c r="B1878" s="93">
        <v>40414</v>
      </c>
      <c r="C1878">
        <v>5</v>
      </c>
      <c r="D1878">
        <v>1.8094099999999998E-2</v>
      </c>
      <c r="E1878">
        <v>1.8094099999999998E-2</v>
      </c>
      <c r="F1878">
        <v>65.582999999999998</v>
      </c>
      <c r="G1878">
        <v>2.63059E-2</v>
      </c>
      <c r="H1878">
        <v>0</v>
      </c>
      <c r="I1878">
        <v>0</v>
      </c>
      <c r="J1878">
        <v>0</v>
      </c>
      <c r="K1878">
        <v>0</v>
      </c>
      <c r="L1878">
        <v>0</v>
      </c>
      <c r="M1878">
        <v>4.2520959999999999</v>
      </c>
      <c r="N1878">
        <v>24934.29</v>
      </c>
      <c r="O1878">
        <v>5864</v>
      </c>
      <c r="P1878">
        <v>106.10380000000001</v>
      </c>
      <c r="Q1878">
        <v>106.10380000000001</v>
      </c>
    </row>
    <row r="1879" spans="1:17" hidden="1">
      <c r="A1879" t="s">
        <v>45</v>
      </c>
      <c r="B1879" s="93">
        <v>40414</v>
      </c>
      <c r="C1879">
        <v>6</v>
      </c>
      <c r="D1879">
        <v>1.5730999999999998E-2</v>
      </c>
      <c r="E1879">
        <v>1.5730999999999998E-2</v>
      </c>
      <c r="F1879">
        <v>65.278400000000005</v>
      </c>
      <c r="G1879">
        <v>2.6286199999999999E-2</v>
      </c>
      <c r="H1879">
        <v>0</v>
      </c>
      <c r="I1879">
        <v>0</v>
      </c>
      <c r="J1879">
        <v>0</v>
      </c>
      <c r="K1879">
        <v>0</v>
      </c>
      <c r="L1879">
        <v>0</v>
      </c>
      <c r="M1879">
        <v>4.2520959999999999</v>
      </c>
      <c r="N1879">
        <v>24934.29</v>
      </c>
      <c r="O1879">
        <v>5864</v>
      </c>
      <c r="P1879">
        <v>92.246309999999994</v>
      </c>
      <c r="Q1879">
        <v>92.246309999999994</v>
      </c>
    </row>
    <row r="1880" spans="1:17" hidden="1">
      <c r="A1880" t="s">
        <v>45</v>
      </c>
      <c r="B1880" s="93">
        <v>40414</v>
      </c>
      <c r="C1880">
        <v>7</v>
      </c>
      <c r="D1880">
        <v>1.7752400000000002E-2</v>
      </c>
      <c r="E1880">
        <v>1.7752400000000002E-2</v>
      </c>
      <c r="F1880">
        <v>66.122299999999996</v>
      </c>
      <c r="G1880">
        <v>2.5697899999999999E-2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4.2520959999999999</v>
      </c>
      <c r="N1880">
        <v>24934.29</v>
      </c>
      <c r="O1880">
        <v>5864</v>
      </c>
      <c r="P1880">
        <v>104.1003</v>
      </c>
      <c r="Q1880">
        <v>104.1003</v>
      </c>
    </row>
    <row r="1881" spans="1:17" hidden="1">
      <c r="A1881" t="s">
        <v>45</v>
      </c>
      <c r="B1881" s="93">
        <v>40414</v>
      </c>
      <c r="C1881">
        <v>8</v>
      </c>
      <c r="D1881">
        <v>2.5672400000000001E-2</v>
      </c>
      <c r="E1881">
        <v>2.5672400000000001E-2</v>
      </c>
      <c r="F1881">
        <v>71.851600000000005</v>
      </c>
      <c r="G1881">
        <v>2.5491699999999999E-2</v>
      </c>
      <c r="H1881">
        <v>0</v>
      </c>
      <c r="I1881">
        <v>0</v>
      </c>
      <c r="J1881">
        <v>0</v>
      </c>
      <c r="K1881">
        <v>0</v>
      </c>
      <c r="L1881">
        <v>0</v>
      </c>
      <c r="M1881">
        <v>4.2520959999999999</v>
      </c>
      <c r="N1881">
        <v>24934.29</v>
      </c>
      <c r="O1881">
        <v>5864</v>
      </c>
      <c r="P1881">
        <v>150.5429</v>
      </c>
      <c r="Q1881">
        <v>150.5429</v>
      </c>
    </row>
    <row r="1882" spans="1:17" hidden="1">
      <c r="A1882" t="s">
        <v>45</v>
      </c>
      <c r="B1882" s="93">
        <v>40414</v>
      </c>
      <c r="C1882">
        <v>9</v>
      </c>
      <c r="D1882">
        <v>8.6792099999999997E-2</v>
      </c>
      <c r="E1882">
        <v>8.6792099999999997E-2</v>
      </c>
      <c r="F1882">
        <v>77.521199999999993</v>
      </c>
      <c r="G1882">
        <v>2.5898000000000001E-2</v>
      </c>
      <c r="H1882">
        <v>0</v>
      </c>
      <c r="I1882">
        <v>0</v>
      </c>
      <c r="J1882">
        <v>0</v>
      </c>
      <c r="K1882">
        <v>0</v>
      </c>
      <c r="L1882">
        <v>0</v>
      </c>
      <c r="M1882">
        <v>4.2520959999999999</v>
      </c>
      <c r="N1882">
        <v>24934.29</v>
      </c>
      <c r="O1882">
        <v>5864</v>
      </c>
      <c r="P1882">
        <v>508.94920000000002</v>
      </c>
      <c r="Q1882">
        <v>508.94920000000002</v>
      </c>
    </row>
    <row r="1883" spans="1:17" hidden="1">
      <c r="A1883" t="s">
        <v>45</v>
      </c>
      <c r="B1883" s="93">
        <v>40414</v>
      </c>
      <c r="C1883">
        <v>10</v>
      </c>
      <c r="D1883">
        <v>0.14753069999999999</v>
      </c>
      <c r="E1883">
        <v>0.14753069999999999</v>
      </c>
      <c r="F1883">
        <v>82.488299999999995</v>
      </c>
      <c r="G1883">
        <v>2.5899800000000001E-2</v>
      </c>
      <c r="H1883">
        <v>0</v>
      </c>
      <c r="I1883">
        <v>0</v>
      </c>
      <c r="J1883">
        <v>0</v>
      </c>
      <c r="K1883">
        <v>0</v>
      </c>
      <c r="L1883">
        <v>0</v>
      </c>
      <c r="M1883">
        <v>4.2520959999999999</v>
      </c>
      <c r="N1883">
        <v>24934.29</v>
      </c>
      <c r="O1883">
        <v>5864</v>
      </c>
      <c r="P1883">
        <v>865.12019999999995</v>
      </c>
      <c r="Q1883">
        <v>865.12019999999995</v>
      </c>
    </row>
    <row r="1884" spans="1:17" hidden="1">
      <c r="A1884" t="s">
        <v>45</v>
      </c>
      <c r="B1884" s="93">
        <v>40414</v>
      </c>
      <c r="C1884">
        <v>11</v>
      </c>
      <c r="D1884">
        <v>0.20866499999999999</v>
      </c>
      <c r="E1884">
        <v>0.20866499999999999</v>
      </c>
      <c r="F1884">
        <v>84.271100000000004</v>
      </c>
      <c r="G1884">
        <v>2.57801E-2</v>
      </c>
      <c r="H1884">
        <v>0</v>
      </c>
      <c r="I1884">
        <v>0</v>
      </c>
      <c r="J1884">
        <v>0</v>
      </c>
      <c r="K1884">
        <v>0</v>
      </c>
      <c r="L1884">
        <v>0</v>
      </c>
      <c r="M1884">
        <v>4.2520959999999999</v>
      </c>
      <c r="N1884">
        <v>24934.29</v>
      </c>
      <c r="O1884">
        <v>5864</v>
      </c>
      <c r="P1884">
        <v>1223.6120000000001</v>
      </c>
      <c r="Q1884">
        <v>1223.6120000000001</v>
      </c>
    </row>
    <row r="1885" spans="1:17" hidden="1">
      <c r="A1885" t="s">
        <v>45</v>
      </c>
      <c r="B1885" s="93">
        <v>40414</v>
      </c>
      <c r="C1885">
        <v>12</v>
      </c>
      <c r="D1885">
        <v>0.29614479999999999</v>
      </c>
      <c r="E1885">
        <v>0.29614479999999999</v>
      </c>
      <c r="F1885">
        <v>86.216999999999999</v>
      </c>
      <c r="G1885">
        <v>2.5750499999999999E-2</v>
      </c>
      <c r="H1885">
        <v>0</v>
      </c>
      <c r="I1885">
        <v>0</v>
      </c>
      <c r="J1885">
        <v>0</v>
      </c>
      <c r="K1885">
        <v>0</v>
      </c>
      <c r="L1885">
        <v>0</v>
      </c>
      <c r="M1885">
        <v>4.2520959999999999</v>
      </c>
      <c r="N1885">
        <v>24934.29</v>
      </c>
      <c r="O1885">
        <v>5864</v>
      </c>
      <c r="P1885">
        <v>1736.5930000000001</v>
      </c>
      <c r="Q1885">
        <v>1736.5930000000001</v>
      </c>
    </row>
    <row r="1886" spans="1:17" hidden="1">
      <c r="A1886" t="s">
        <v>45</v>
      </c>
      <c r="B1886" s="93">
        <v>40414</v>
      </c>
      <c r="C1886">
        <v>13</v>
      </c>
      <c r="D1886">
        <v>0.41308149999999999</v>
      </c>
      <c r="E1886">
        <v>0.41308149999999999</v>
      </c>
      <c r="F1886">
        <v>86.447100000000006</v>
      </c>
      <c r="G1886">
        <v>2.5698800000000001E-2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4.2520959999999999</v>
      </c>
      <c r="N1886">
        <v>24934.29</v>
      </c>
      <c r="O1886">
        <v>5864</v>
      </c>
      <c r="P1886">
        <v>2422.31</v>
      </c>
      <c r="Q1886">
        <v>2422.31</v>
      </c>
    </row>
    <row r="1887" spans="1:17" hidden="1">
      <c r="A1887" t="s">
        <v>45</v>
      </c>
      <c r="B1887" s="93">
        <v>40414</v>
      </c>
      <c r="C1887">
        <v>14</v>
      </c>
      <c r="D1887">
        <v>0.60810520000000001</v>
      </c>
      <c r="E1887">
        <v>0.20542630000000001</v>
      </c>
      <c r="F1887">
        <v>87.303299999999993</v>
      </c>
      <c r="G1887">
        <v>2.6028300000000001E-2</v>
      </c>
      <c r="H1887">
        <v>0.3693224</v>
      </c>
      <c r="I1887">
        <v>0.38902969999999998</v>
      </c>
      <c r="J1887">
        <v>0.40267900000000001</v>
      </c>
      <c r="K1887">
        <v>0.41632819999999998</v>
      </c>
      <c r="L1887">
        <v>0.43603550000000002</v>
      </c>
      <c r="M1887">
        <v>4.2520959999999999</v>
      </c>
      <c r="N1887">
        <v>24934.29</v>
      </c>
      <c r="O1887">
        <v>5864</v>
      </c>
      <c r="P1887">
        <v>3565.9290000000001</v>
      </c>
      <c r="Q1887">
        <v>1204.6199999999999</v>
      </c>
    </row>
    <row r="1888" spans="1:17" hidden="1">
      <c r="A1888" t="s">
        <v>45</v>
      </c>
      <c r="B1888" s="93">
        <v>40414</v>
      </c>
      <c r="C1888">
        <v>15</v>
      </c>
      <c r="D1888">
        <v>0.67816290000000001</v>
      </c>
      <c r="E1888">
        <v>0.19454779999999999</v>
      </c>
      <c r="F1888">
        <v>87.342299999999994</v>
      </c>
      <c r="G1888">
        <v>2.60302E-2</v>
      </c>
      <c r="H1888">
        <v>0.45025599999999999</v>
      </c>
      <c r="I1888">
        <v>0.46996480000000002</v>
      </c>
      <c r="J1888">
        <v>0.48361510000000002</v>
      </c>
      <c r="K1888">
        <v>0.49726530000000002</v>
      </c>
      <c r="L1888">
        <v>0.51697409999999999</v>
      </c>
      <c r="M1888">
        <v>4.2520959999999999</v>
      </c>
      <c r="N1888">
        <v>24934.29</v>
      </c>
      <c r="O1888">
        <v>5864</v>
      </c>
      <c r="P1888">
        <v>3976.7469999999998</v>
      </c>
      <c r="Q1888">
        <v>1140.828</v>
      </c>
    </row>
    <row r="1889" spans="1:17" hidden="1">
      <c r="A1889" t="s">
        <v>45</v>
      </c>
      <c r="B1889" s="93">
        <v>40414</v>
      </c>
      <c r="C1889">
        <v>16</v>
      </c>
      <c r="D1889">
        <v>0.7368363</v>
      </c>
      <c r="E1889">
        <v>0.19974739999999999</v>
      </c>
      <c r="F1889">
        <v>85.679599999999994</v>
      </c>
      <c r="G1889">
        <v>2.61055E-2</v>
      </c>
      <c r="H1889">
        <v>0.50363329999999995</v>
      </c>
      <c r="I1889">
        <v>0.52339910000000001</v>
      </c>
      <c r="J1889">
        <v>0.53708889999999998</v>
      </c>
      <c r="K1889">
        <v>0.55077860000000001</v>
      </c>
      <c r="L1889">
        <v>0.57054439999999995</v>
      </c>
      <c r="M1889">
        <v>4.2520959999999999</v>
      </c>
      <c r="N1889">
        <v>24934.29</v>
      </c>
      <c r="O1889">
        <v>5864</v>
      </c>
      <c r="P1889">
        <v>4320.808</v>
      </c>
      <c r="Q1889">
        <v>1171.319</v>
      </c>
    </row>
    <row r="1890" spans="1:17" hidden="1">
      <c r="A1890" t="s">
        <v>45</v>
      </c>
      <c r="B1890" s="93">
        <v>40414</v>
      </c>
      <c r="C1890">
        <v>17</v>
      </c>
      <c r="D1890">
        <v>0.7866571</v>
      </c>
      <c r="E1890">
        <v>0.22451119999999999</v>
      </c>
      <c r="F1890">
        <v>82.415499999999994</v>
      </c>
      <c r="G1890">
        <v>2.6144400000000002E-2</v>
      </c>
      <c r="H1890">
        <v>0.52864060000000002</v>
      </c>
      <c r="I1890">
        <v>0.54843580000000003</v>
      </c>
      <c r="J1890">
        <v>0.56214589999999998</v>
      </c>
      <c r="K1890">
        <v>0.57585609999999998</v>
      </c>
      <c r="L1890">
        <v>0.59565129999999999</v>
      </c>
      <c r="M1890">
        <v>4.2520959999999999</v>
      </c>
      <c r="N1890">
        <v>24934.29</v>
      </c>
      <c r="O1890">
        <v>5864</v>
      </c>
      <c r="P1890">
        <v>4612.9570000000003</v>
      </c>
      <c r="Q1890">
        <v>1316.5329999999999</v>
      </c>
    </row>
    <row r="1891" spans="1:17" hidden="1">
      <c r="A1891" t="s">
        <v>45</v>
      </c>
      <c r="B1891" s="93">
        <v>40414</v>
      </c>
      <c r="C1891">
        <v>18</v>
      </c>
      <c r="D1891">
        <v>0.69908890000000001</v>
      </c>
      <c r="E1891">
        <v>0.74019990000000002</v>
      </c>
      <c r="F1891">
        <v>80.778899999999993</v>
      </c>
      <c r="G1891">
        <v>2.6963000000000001E-2</v>
      </c>
      <c r="H1891">
        <v>-7.5665499999999997E-2</v>
      </c>
      <c r="I1891">
        <v>-5.5250399999999998E-2</v>
      </c>
      <c r="J1891">
        <v>-4.1111000000000002E-2</v>
      </c>
      <c r="K1891">
        <v>-2.6971599999999998E-2</v>
      </c>
      <c r="L1891">
        <v>-6.5564999999999998E-3</v>
      </c>
      <c r="M1891">
        <v>4.2520959999999999</v>
      </c>
      <c r="N1891">
        <v>24934.29</v>
      </c>
      <c r="O1891">
        <v>5864</v>
      </c>
      <c r="P1891">
        <v>4099.4570000000003</v>
      </c>
      <c r="Q1891">
        <v>4340.5320000000002</v>
      </c>
    </row>
    <row r="1892" spans="1:17" hidden="1">
      <c r="A1892" t="s">
        <v>45</v>
      </c>
      <c r="B1892" s="93">
        <v>40414</v>
      </c>
      <c r="C1892">
        <v>19</v>
      </c>
      <c r="D1892">
        <v>0.72742229999999997</v>
      </c>
      <c r="E1892">
        <v>0.75361310000000004</v>
      </c>
      <c r="F1892">
        <v>77.426500000000004</v>
      </c>
      <c r="G1892">
        <v>2.60676E-2</v>
      </c>
      <c r="H1892">
        <v>-5.9597799999999999E-2</v>
      </c>
      <c r="I1892">
        <v>-3.9860699999999999E-2</v>
      </c>
      <c r="J1892">
        <v>-2.61908E-2</v>
      </c>
      <c r="K1892">
        <v>-1.25209E-2</v>
      </c>
      <c r="L1892">
        <v>7.2161999999999999E-3</v>
      </c>
      <c r="M1892">
        <v>4.2520959999999999</v>
      </c>
      <c r="N1892">
        <v>24934.29</v>
      </c>
      <c r="O1892">
        <v>5864</v>
      </c>
      <c r="P1892">
        <v>4265.6040000000003</v>
      </c>
      <c r="Q1892">
        <v>4419.1869999999999</v>
      </c>
    </row>
    <row r="1893" spans="1:17" hidden="1">
      <c r="A1893" t="s">
        <v>45</v>
      </c>
      <c r="B1893" s="93">
        <v>40414</v>
      </c>
      <c r="C1893">
        <v>20</v>
      </c>
      <c r="D1893">
        <v>0.61275800000000002</v>
      </c>
      <c r="E1893">
        <v>0.63122500000000004</v>
      </c>
      <c r="F1893">
        <v>73.755399999999995</v>
      </c>
      <c r="G1893">
        <v>2.5923999999999999E-2</v>
      </c>
      <c r="H1893">
        <v>-5.169E-2</v>
      </c>
      <c r="I1893">
        <v>-3.2061600000000003E-2</v>
      </c>
      <c r="J1893">
        <v>-1.8467000000000001E-2</v>
      </c>
      <c r="K1893">
        <v>-4.8723999999999998E-3</v>
      </c>
      <c r="L1893">
        <v>1.4756E-2</v>
      </c>
      <c r="M1893">
        <v>4.2520959999999999</v>
      </c>
      <c r="N1893">
        <v>24934.29</v>
      </c>
      <c r="O1893">
        <v>5864</v>
      </c>
      <c r="P1893">
        <v>3593.2130000000002</v>
      </c>
      <c r="Q1893">
        <v>3701.5039999999999</v>
      </c>
    </row>
    <row r="1894" spans="1:17" hidden="1">
      <c r="A1894" t="s">
        <v>45</v>
      </c>
      <c r="B1894" s="93">
        <v>40414</v>
      </c>
      <c r="C1894">
        <v>21</v>
      </c>
      <c r="D1894">
        <v>0.44678639999999997</v>
      </c>
      <c r="E1894">
        <v>0.46017750000000002</v>
      </c>
      <c r="F1894">
        <v>71.566699999999997</v>
      </c>
      <c r="G1894">
        <v>2.58614E-2</v>
      </c>
      <c r="H1894">
        <v>-4.65338E-2</v>
      </c>
      <c r="I1894">
        <v>-2.6952799999999999E-2</v>
      </c>
      <c r="J1894">
        <v>-1.3391E-2</v>
      </c>
      <c r="K1894">
        <v>1.707E-4</v>
      </c>
      <c r="L1894">
        <v>1.9751700000000001E-2</v>
      </c>
      <c r="M1894">
        <v>4.2520959999999999</v>
      </c>
      <c r="N1894">
        <v>24934.29</v>
      </c>
      <c r="O1894">
        <v>5864</v>
      </c>
      <c r="P1894">
        <v>2619.9560000000001</v>
      </c>
      <c r="Q1894">
        <v>2698.4810000000002</v>
      </c>
    </row>
    <row r="1895" spans="1:17" hidden="1">
      <c r="A1895" t="s">
        <v>45</v>
      </c>
      <c r="B1895" s="93">
        <v>40414</v>
      </c>
      <c r="C1895">
        <v>22</v>
      </c>
      <c r="D1895">
        <v>0.32101410000000002</v>
      </c>
      <c r="E1895">
        <v>0.3275054</v>
      </c>
      <c r="F1895">
        <v>70.261499999999998</v>
      </c>
      <c r="G1895">
        <v>2.5827699999999999E-2</v>
      </c>
      <c r="H1895">
        <v>-3.9590899999999998E-2</v>
      </c>
      <c r="I1895">
        <v>-2.0035399999999998E-2</v>
      </c>
      <c r="J1895">
        <v>-6.4913000000000002E-3</v>
      </c>
      <c r="K1895">
        <v>7.0527000000000003E-3</v>
      </c>
      <c r="L1895">
        <v>2.6608199999999999E-2</v>
      </c>
      <c r="M1895">
        <v>4.2520959999999999</v>
      </c>
      <c r="N1895">
        <v>24934.29</v>
      </c>
      <c r="O1895">
        <v>5864</v>
      </c>
      <c r="P1895">
        <v>1882.4269999999999</v>
      </c>
      <c r="Q1895">
        <v>1920.492</v>
      </c>
    </row>
    <row r="1896" spans="1:17" hidden="1">
      <c r="A1896" t="s">
        <v>45</v>
      </c>
      <c r="B1896" s="93">
        <v>40414</v>
      </c>
      <c r="C1896">
        <v>23</v>
      </c>
      <c r="D1896">
        <v>0.21593390000000001</v>
      </c>
      <c r="E1896">
        <v>0.21957689999999999</v>
      </c>
      <c r="F1896">
        <v>69.948800000000006</v>
      </c>
      <c r="G1896">
        <v>2.5819000000000002E-2</v>
      </c>
      <c r="H1896">
        <v>-3.6731399999999997E-2</v>
      </c>
      <c r="I1896">
        <v>-1.71825E-2</v>
      </c>
      <c r="J1896">
        <v>-3.643E-3</v>
      </c>
      <c r="K1896">
        <v>9.8965000000000008E-3</v>
      </c>
      <c r="L1896">
        <v>2.94454E-2</v>
      </c>
      <c r="M1896">
        <v>4.2520959999999999</v>
      </c>
      <c r="N1896">
        <v>24934.29</v>
      </c>
      <c r="O1896">
        <v>5864</v>
      </c>
      <c r="P1896">
        <v>1266.2360000000001</v>
      </c>
      <c r="Q1896">
        <v>1287.5989999999999</v>
      </c>
    </row>
    <row r="1897" spans="1:17" hidden="1">
      <c r="A1897" t="s">
        <v>45</v>
      </c>
      <c r="B1897" s="93">
        <v>40414</v>
      </c>
      <c r="C1897">
        <v>24</v>
      </c>
      <c r="D1897">
        <v>0.12552569999999999</v>
      </c>
      <c r="E1897">
        <v>0.12514690000000001</v>
      </c>
      <c r="F1897">
        <v>69.202200000000005</v>
      </c>
      <c r="G1897">
        <v>2.5835E-2</v>
      </c>
      <c r="H1897">
        <v>-3.2730200000000001E-2</v>
      </c>
      <c r="I1897">
        <v>-1.3169200000000001E-2</v>
      </c>
      <c r="J1897">
        <v>3.7879999999999999E-4</v>
      </c>
      <c r="K1897">
        <v>1.39267E-2</v>
      </c>
      <c r="L1897">
        <v>3.3487700000000002E-2</v>
      </c>
      <c r="M1897">
        <v>4.2520959999999999</v>
      </c>
      <c r="N1897">
        <v>24934.29</v>
      </c>
      <c r="O1897">
        <v>5864</v>
      </c>
      <c r="P1897">
        <v>736.08259999999996</v>
      </c>
      <c r="Q1897">
        <v>733.86159999999995</v>
      </c>
    </row>
    <row r="1898" spans="1:17" hidden="1">
      <c r="A1898" t="s">
        <v>45</v>
      </c>
      <c r="B1898" s="93">
        <v>40415</v>
      </c>
      <c r="C1898">
        <v>1</v>
      </c>
      <c r="D1898">
        <v>6.2391000000000002E-2</v>
      </c>
      <c r="E1898">
        <v>6.2391000000000002E-2</v>
      </c>
      <c r="F1898">
        <v>68.840100000000007</v>
      </c>
      <c r="G1898">
        <v>2.5829700000000001E-2</v>
      </c>
      <c r="H1898">
        <v>0</v>
      </c>
      <c r="I1898">
        <v>0</v>
      </c>
      <c r="J1898">
        <v>0</v>
      </c>
      <c r="K1898">
        <v>0</v>
      </c>
      <c r="L1898">
        <v>0</v>
      </c>
      <c r="M1898">
        <v>4.2520220000000002</v>
      </c>
      <c r="N1898">
        <v>24895.59</v>
      </c>
      <c r="O1898">
        <v>5855</v>
      </c>
      <c r="P1898">
        <v>365.29910000000001</v>
      </c>
      <c r="Q1898">
        <v>365.29910000000001</v>
      </c>
    </row>
    <row r="1899" spans="1:17" hidden="1">
      <c r="A1899" t="s">
        <v>45</v>
      </c>
      <c r="B1899" s="93">
        <v>40415</v>
      </c>
      <c r="C1899">
        <v>2</v>
      </c>
      <c r="D1899">
        <v>3.7773099999999997E-2</v>
      </c>
      <c r="E1899">
        <v>3.7773099999999997E-2</v>
      </c>
      <c r="F1899">
        <v>68.107100000000003</v>
      </c>
      <c r="G1899">
        <v>2.5865200000000001E-2</v>
      </c>
      <c r="H1899">
        <v>0</v>
      </c>
      <c r="I1899">
        <v>0</v>
      </c>
      <c r="J1899">
        <v>0</v>
      </c>
      <c r="K1899">
        <v>0</v>
      </c>
      <c r="L1899">
        <v>0</v>
      </c>
      <c r="M1899">
        <v>4.2520220000000002</v>
      </c>
      <c r="N1899">
        <v>24895.59</v>
      </c>
      <c r="O1899">
        <v>5855</v>
      </c>
      <c r="P1899">
        <v>221.16139999999999</v>
      </c>
      <c r="Q1899">
        <v>221.16139999999999</v>
      </c>
    </row>
    <row r="1900" spans="1:17" hidden="1">
      <c r="A1900" t="s">
        <v>45</v>
      </c>
      <c r="B1900" s="93">
        <v>40415</v>
      </c>
      <c r="C1900">
        <v>3</v>
      </c>
      <c r="D1900">
        <v>2.8969600000000002E-2</v>
      </c>
      <c r="E1900">
        <v>2.8969600000000002E-2</v>
      </c>
      <c r="F1900">
        <v>67.893299999999996</v>
      </c>
      <c r="G1900">
        <v>2.58719E-2</v>
      </c>
      <c r="H1900">
        <v>0</v>
      </c>
      <c r="I1900">
        <v>0</v>
      </c>
      <c r="J1900">
        <v>0</v>
      </c>
      <c r="K1900">
        <v>0</v>
      </c>
      <c r="L1900">
        <v>0</v>
      </c>
      <c r="M1900">
        <v>4.2520220000000002</v>
      </c>
      <c r="N1900">
        <v>24895.59</v>
      </c>
      <c r="O1900">
        <v>5855</v>
      </c>
      <c r="P1900">
        <v>169.6172</v>
      </c>
      <c r="Q1900">
        <v>169.6172</v>
      </c>
    </row>
    <row r="1901" spans="1:17" hidden="1">
      <c r="A1901" t="s">
        <v>45</v>
      </c>
      <c r="B1901" s="93">
        <v>40415</v>
      </c>
      <c r="C1901">
        <v>4</v>
      </c>
      <c r="D1901">
        <v>2.0198899999999999E-2</v>
      </c>
      <c r="E1901">
        <v>2.0198899999999999E-2</v>
      </c>
      <c r="F1901">
        <v>67.657799999999995</v>
      </c>
      <c r="G1901">
        <v>2.58356E-2</v>
      </c>
      <c r="H1901">
        <v>0</v>
      </c>
      <c r="I1901">
        <v>0</v>
      </c>
      <c r="J1901">
        <v>0</v>
      </c>
      <c r="K1901">
        <v>0</v>
      </c>
      <c r="L1901">
        <v>0</v>
      </c>
      <c r="M1901">
        <v>4.2520220000000002</v>
      </c>
      <c r="N1901">
        <v>24895.59</v>
      </c>
      <c r="O1901">
        <v>5855</v>
      </c>
      <c r="P1901">
        <v>118.26430000000001</v>
      </c>
      <c r="Q1901">
        <v>118.26430000000001</v>
      </c>
    </row>
    <row r="1902" spans="1:17" hidden="1">
      <c r="A1902" t="s">
        <v>45</v>
      </c>
      <c r="B1902" s="93">
        <v>40415</v>
      </c>
      <c r="C1902">
        <v>5</v>
      </c>
      <c r="D1902">
        <v>1.7741099999999999E-2</v>
      </c>
      <c r="E1902">
        <v>1.7741099999999999E-2</v>
      </c>
      <c r="F1902">
        <v>67.586500000000001</v>
      </c>
      <c r="G1902">
        <v>2.5804000000000001E-2</v>
      </c>
      <c r="H1902">
        <v>0</v>
      </c>
      <c r="I1902">
        <v>0</v>
      </c>
      <c r="J1902">
        <v>0</v>
      </c>
      <c r="K1902">
        <v>0</v>
      </c>
      <c r="L1902">
        <v>0</v>
      </c>
      <c r="M1902">
        <v>4.2520220000000002</v>
      </c>
      <c r="N1902">
        <v>24895.59</v>
      </c>
      <c r="O1902">
        <v>5855</v>
      </c>
      <c r="P1902">
        <v>103.874</v>
      </c>
      <c r="Q1902">
        <v>103.874</v>
      </c>
    </row>
    <row r="1903" spans="1:17" hidden="1">
      <c r="A1903" t="s">
        <v>45</v>
      </c>
      <c r="B1903" s="93">
        <v>40415</v>
      </c>
      <c r="C1903">
        <v>6</v>
      </c>
      <c r="D1903">
        <v>1.6877400000000001E-2</v>
      </c>
      <c r="E1903">
        <v>1.6877400000000001E-2</v>
      </c>
      <c r="F1903">
        <v>67.076099999999997</v>
      </c>
      <c r="G1903">
        <v>2.5839600000000001E-2</v>
      </c>
      <c r="H1903">
        <v>0</v>
      </c>
      <c r="I1903">
        <v>0</v>
      </c>
      <c r="J1903">
        <v>0</v>
      </c>
      <c r="K1903">
        <v>0</v>
      </c>
      <c r="L1903">
        <v>0</v>
      </c>
      <c r="M1903">
        <v>4.2520220000000002</v>
      </c>
      <c r="N1903">
        <v>24895.59</v>
      </c>
      <c r="O1903">
        <v>5855</v>
      </c>
      <c r="P1903">
        <v>98.81738</v>
      </c>
      <c r="Q1903">
        <v>98.81738</v>
      </c>
    </row>
    <row r="1904" spans="1:17" hidden="1">
      <c r="A1904" t="s">
        <v>45</v>
      </c>
      <c r="B1904" s="93">
        <v>40415</v>
      </c>
      <c r="C1904">
        <v>7</v>
      </c>
      <c r="D1904">
        <v>1.70505E-2</v>
      </c>
      <c r="E1904">
        <v>1.70505E-2</v>
      </c>
      <c r="F1904">
        <v>67.513999999999996</v>
      </c>
      <c r="G1904">
        <v>2.5968600000000001E-2</v>
      </c>
      <c r="H1904">
        <v>0</v>
      </c>
      <c r="I1904">
        <v>0</v>
      </c>
      <c r="J1904">
        <v>0</v>
      </c>
      <c r="K1904">
        <v>0</v>
      </c>
      <c r="L1904">
        <v>0</v>
      </c>
      <c r="M1904">
        <v>4.2520220000000002</v>
      </c>
      <c r="N1904">
        <v>24895.59</v>
      </c>
      <c r="O1904">
        <v>5855</v>
      </c>
      <c r="P1904">
        <v>99.830740000000006</v>
      </c>
      <c r="Q1904">
        <v>99.830740000000006</v>
      </c>
    </row>
    <row r="1905" spans="1:17" hidden="1">
      <c r="A1905" t="s">
        <v>45</v>
      </c>
      <c r="B1905" s="93">
        <v>40415</v>
      </c>
      <c r="C1905">
        <v>8</v>
      </c>
      <c r="D1905">
        <v>2.1301299999999999E-2</v>
      </c>
      <c r="E1905">
        <v>2.1301299999999999E-2</v>
      </c>
      <c r="F1905">
        <v>71.367099999999994</v>
      </c>
      <c r="G1905">
        <v>2.5883300000000001E-2</v>
      </c>
      <c r="H1905">
        <v>0</v>
      </c>
      <c r="I1905">
        <v>0</v>
      </c>
      <c r="J1905">
        <v>0</v>
      </c>
      <c r="K1905">
        <v>0</v>
      </c>
      <c r="L1905">
        <v>0</v>
      </c>
      <c r="M1905">
        <v>4.2520220000000002</v>
      </c>
      <c r="N1905">
        <v>24895.59</v>
      </c>
      <c r="O1905">
        <v>5855</v>
      </c>
      <c r="P1905">
        <v>124.71939999999999</v>
      </c>
      <c r="Q1905">
        <v>124.71939999999999</v>
      </c>
    </row>
    <row r="1906" spans="1:17" hidden="1">
      <c r="A1906" t="s">
        <v>45</v>
      </c>
      <c r="B1906" s="93">
        <v>40415</v>
      </c>
      <c r="C1906">
        <v>9</v>
      </c>
      <c r="D1906">
        <v>9.0667999999999999E-2</v>
      </c>
      <c r="E1906">
        <v>9.0667999999999999E-2</v>
      </c>
      <c r="F1906">
        <v>76.576499999999996</v>
      </c>
      <c r="G1906">
        <v>2.5942300000000001E-2</v>
      </c>
      <c r="H1906">
        <v>0</v>
      </c>
      <c r="I1906">
        <v>0</v>
      </c>
      <c r="J1906">
        <v>0</v>
      </c>
      <c r="K1906">
        <v>0</v>
      </c>
      <c r="L1906">
        <v>0</v>
      </c>
      <c r="M1906">
        <v>4.2520220000000002</v>
      </c>
      <c r="N1906">
        <v>24895.59</v>
      </c>
      <c r="O1906">
        <v>5855</v>
      </c>
      <c r="P1906">
        <v>530.86099999999999</v>
      </c>
      <c r="Q1906">
        <v>530.86099999999999</v>
      </c>
    </row>
    <row r="1907" spans="1:17" hidden="1">
      <c r="A1907" t="s">
        <v>45</v>
      </c>
      <c r="B1907" s="93">
        <v>40415</v>
      </c>
      <c r="C1907">
        <v>10</v>
      </c>
      <c r="D1907">
        <v>0.13236439999999999</v>
      </c>
      <c r="E1907">
        <v>0.13236439999999999</v>
      </c>
      <c r="F1907">
        <v>80.880799999999994</v>
      </c>
      <c r="G1907">
        <v>2.5867500000000002E-2</v>
      </c>
      <c r="H1907">
        <v>0</v>
      </c>
      <c r="I1907">
        <v>0</v>
      </c>
      <c r="J1907">
        <v>0</v>
      </c>
      <c r="K1907">
        <v>0</v>
      </c>
      <c r="L1907">
        <v>0</v>
      </c>
      <c r="M1907">
        <v>4.2520220000000002</v>
      </c>
      <c r="N1907">
        <v>24895.59</v>
      </c>
      <c r="O1907">
        <v>5855</v>
      </c>
      <c r="P1907">
        <v>774.99369999999999</v>
      </c>
      <c r="Q1907">
        <v>774.99369999999999</v>
      </c>
    </row>
    <row r="1908" spans="1:17" hidden="1">
      <c r="A1908" t="s">
        <v>45</v>
      </c>
      <c r="B1908" s="93">
        <v>40415</v>
      </c>
      <c r="C1908">
        <v>11</v>
      </c>
      <c r="D1908">
        <v>0.18841920000000001</v>
      </c>
      <c r="E1908">
        <v>0.18841920000000001</v>
      </c>
      <c r="F1908">
        <v>83.422499999999999</v>
      </c>
      <c r="G1908">
        <v>2.5839500000000001E-2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4.2520220000000002</v>
      </c>
      <c r="N1908">
        <v>24895.59</v>
      </c>
      <c r="O1908">
        <v>5855</v>
      </c>
      <c r="P1908">
        <v>1103.194</v>
      </c>
      <c r="Q1908">
        <v>1103.194</v>
      </c>
    </row>
    <row r="1909" spans="1:17" hidden="1">
      <c r="A1909" t="s">
        <v>45</v>
      </c>
      <c r="B1909" s="93">
        <v>40415</v>
      </c>
      <c r="C1909">
        <v>12</v>
      </c>
      <c r="D1909">
        <v>0.26435940000000002</v>
      </c>
      <c r="E1909">
        <v>0.26435940000000002</v>
      </c>
      <c r="F1909">
        <v>83.644000000000005</v>
      </c>
      <c r="G1909">
        <v>2.5685199999999998E-2</v>
      </c>
      <c r="H1909">
        <v>0</v>
      </c>
      <c r="I1909">
        <v>0</v>
      </c>
      <c r="J1909">
        <v>0</v>
      </c>
      <c r="K1909">
        <v>0</v>
      </c>
      <c r="L1909">
        <v>0</v>
      </c>
      <c r="M1909">
        <v>4.2520220000000002</v>
      </c>
      <c r="N1909">
        <v>24895.59</v>
      </c>
      <c r="O1909">
        <v>5855</v>
      </c>
      <c r="P1909">
        <v>1547.8240000000001</v>
      </c>
      <c r="Q1909">
        <v>1547.8240000000001</v>
      </c>
    </row>
    <row r="1910" spans="1:17" hidden="1">
      <c r="A1910" t="s">
        <v>45</v>
      </c>
      <c r="B1910" s="93">
        <v>40415</v>
      </c>
      <c r="C1910">
        <v>13</v>
      </c>
      <c r="D1910">
        <v>0.35634399999999999</v>
      </c>
      <c r="E1910">
        <v>0.35634399999999999</v>
      </c>
      <c r="F1910">
        <v>84.174300000000002</v>
      </c>
      <c r="G1910">
        <v>2.56142E-2</v>
      </c>
      <c r="H1910">
        <v>0</v>
      </c>
      <c r="I1910">
        <v>0</v>
      </c>
      <c r="J1910">
        <v>0</v>
      </c>
      <c r="K1910">
        <v>0</v>
      </c>
      <c r="L1910">
        <v>0</v>
      </c>
      <c r="M1910">
        <v>4.2520220000000002</v>
      </c>
      <c r="N1910">
        <v>24895.59</v>
      </c>
      <c r="O1910">
        <v>5855</v>
      </c>
      <c r="P1910">
        <v>2086.3939999999998</v>
      </c>
      <c r="Q1910">
        <v>2086.3939999999998</v>
      </c>
    </row>
    <row r="1911" spans="1:17" hidden="1">
      <c r="A1911" t="s">
        <v>45</v>
      </c>
      <c r="B1911" s="93">
        <v>40415</v>
      </c>
      <c r="C1911">
        <v>14</v>
      </c>
      <c r="D1911">
        <v>0.53273380000000004</v>
      </c>
      <c r="E1911">
        <v>0.19344359999999999</v>
      </c>
      <c r="F1911">
        <v>84.930999999999997</v>
      </c>
      <c r="G1911">
        <v>2.5827099999999999E-2</v>
      </c>
      <c r="H1911">
        <v>0.3061914</v>
      </c>
      <c r="I1911">
        <v>0.32574639999999999</v>
      </c>
      <c r="J1911">
        <v>0.33929019999999999</v>
      </c>
      <c r="K1911">
        <v>0.35283389999999998</v>
      </c>
      <c r="L1911">
        <v>0.37238900000000003</v>
      </c>
      <c r="M1911">
        <v>4.2520220000000002</v>
      </c>
      <c r="N1911">
        <v>24895.59</v>
      </c>
      <c r="O1911">
        <v>5855</v>
      </c>
      <c r="P1911">
        <v>3119.1559999999999</v>
      </c>
      <c r="Q1911">
        <v>1132.6130000000001</v>
      </c>
    </row>
    <row r="1912" spans="1:17" hidden="1">
      <c r="A1912" t="s">
        <v>45</v>
      </c>
      <c r="B1912" s="93">
        <v>40415</v>
      </c>
      <c r="C1912">
        <v>15</v>
      </c>
      <c r="D1912">
        <v>0.53977269999999999</v>
      </c>
      <c r="E1912">
        <v>0.16452829999999999</v>
      </c>
      <c r="F1912">
        <v>82.669600000000003</v>
      </c>
      <c r="G1912">
        <v>2.5803699999999999E-2</v>
      </c>
      <c r="H1912">
        <v>0.34217560000000002</v>
      </c>
      <c r="I1912">
        <v>0.3617129</v>
      </c>
      <c r="J1912">
        <v>0.37524429999999998</v>
      </c>
      <c r="K1912">
        <v>0.3887758</v>
      </c>
      <c r="L1912">
        <v>0.40831309999999998</v>
      </c>
      <c r="M1912">
        <v>4.2520220000000002</v>
      </c>
      <c r="N1912">
        <v>24895.59</v>
      </c>
      <c r="O1912">
        <v>5855</v>
      </c>
      <c r="P1912">
        <v>3160.3690000000001</v>
      </c>
      <c r="Q1912">
        <v>963.31349999999998</v>
      </c>
    </row>
    <row r="1913" spans="1:17" hidden="1">
      <c r="A1913" t="s">
        <v>45</v>
      </c>
      <c r="B1913" s="93">
        <v>40415</v>
      </c>
      <c r="C1913">
        <v>16</v>
      </c>
      <c r="D1913">
        <v>0.58252470000000001</v>
      </c>
      <c r="E1913">
        <v>0.1825541</v>
      </c>
      <c r="F1913">
        <v>81.649900000000002</v>
      </c>
      <c r="G1913">
        <v>2.5832299999999999E-2</v>
      </c>
      <c r="H1913">
        <v>0.3668652</v>
      </c>
      <c r="I1913">
        <v>0.3864242</v>
      </c>
      <c r="J1913">
        <v>0.39997060000000001</v>
      </c>
      <c r="K1913">
        <v>0.41351710000000003</v>
      </c>
      <c r="L1913">
        <v>0.43307610000000002</v>
      </c>
      <c r="M1913">
        <v>4.2520220000000002</v>
      </c>
      <c r="N1913">
        <v>24895.59</v>
      </c>
      <c r="O1913">
        <v>5855</v>
      </c>
      <c r="P1913">
        <v>3410.6819999999998</v>
      </c>
      <c r="Q1913">
        <v>1068.854</v>
      </c>
    </row>
    <row r="1914" spans="1:17" hidden="1">
      <c r="A1914" t="s">
        <v>45</v>
      </c>
      <c r="B1914" s="93">
        <v>40415</v>
      </c>
      <c r="C1914">
        <v>17</v>
      </c>
      <c r="D1914">
        <v>0.65316390000000002</v>
      </c>
      <c r="E1914">
        <v>0.21605489999999999</v>
      </c>
      <c r="F1914">
        <v>81.560199999999995</v>
      </c>
      <c r="G1914">
        <v>2.5889300000000001E-2</v>
      </c>
      <c r="H1914">
        <v>0.40393050000000003</v>
      </c>
      <c r="I1914">
        <v>0.42353259999999998</v>
      </c>
      <c r="J1914">
        <v>0.43710890000000002</v>
      </c>
      <c r="K1914">
        <v>0.45068520000000001</v>
      </c>
      <c r="L1914">
        <v>0.47028730000000002</v>
      </c>
      <c r="M1914">
        <v>4.2520220000000002</v>
      </c>
      <c r="N1914">
        <v>24895.59</v>
      </c>
      <c r="O1914">
        <v>5855</v>
      </c>
      <c r="P1914">
        <v>3824.2750000000001</v>
      </c>
      <c r="Q1914">
        <v>1265.002</v>
      </c>
    </row>
    <row r="1915" spans="1:17" hidden="1">
      <c r="A1915" t="s">
        <v>45</v>
      </c>
      <c r="B1915" s="93">
        <v>40415</v>
      </c>
      <c r="C1915">
        <v>18</v>
      </c>
      <c r="D1915">
        <v>0.59464260000000002</v>
      </c>
      <c r="E1915">
        <v>0.62467830000000002</v>
      </c>
      <c r="F1915">
        <v>80.114000000000004</v>
      </c>
      <c r="G1915">
        <v>2.6403599999999999E-2</v>
      </c>
      <c r="H1915">
        <v>-6.3873200000000005E-2</v>
      </c>
      <c r="I1915">
        <v>-4.3881700000000003E-2</v>
      </c>
      <c r="J1915">
        <v>-3.0035599999999999E-2</v>
      </c>
      <c r="K1915">
        <v>-1.6189599999999998E-2</v>
      </c>
      <c r="L1915">
        <v>3.8019E-3</v>
      </c>
      <c r="M1915">
        <v>4.2520220000000002</v>
      </c>
      <c r="N1915">
        <v>24895.59</v>
      </c>
      <c r="O1915">
        <v>5855</v>
      </c>
      <c r="P1915">
        <v>3481.6329999999998</v>
      </c>
      <c r="Q1915">
        <v>3657.491</v>
      </c>
    </row>
    <row r="1916" spans="1:17" hidden="1">
      <c r="A1916" t="s">
        <v>45</v>
      </c>
      <c r="B1916" s="93">
        <v>40415</v>
      </c>
      <c r="C1916">
        <v>19</v>
      </c>
      <c r="D1916">
        <v>0.64258709999999997</v>
      </c>
      <c r="E1916">
        <v>0.65969230000000001</v>
      </c>
      <c r="F1916">
        <v>75.541200000000003</v>
      </c>
      <c r="G1916">
        <v>2.5902600000000001E-2</v>
      </c>
      <c r="H1916">
        <v>-5.0300699999999997E-2</v>
      </c>
      <c r="I1916">
        <v>-3.0688500000000001E-2</v>
      </c>
      <c r="J1916">
        <v>-1.7105200000000001E-2</v>
      </c>
      <c r="K1916">
        <v>-3.5219000000000001E-3</v>
      </c>
      <c r="L1916">
        <v>1.6090299999999998E-2</v>
      </c>
      <c r="M1916">
        <v>4.2520220000000002</v>
      </c>
      <c r="N1916">
        <v>24895.59</v>
      </c>
      <c r="O1916">
        <v>5855</v>
      </c>
      <c r="P1916">
        <v>3762.3470000000002</v>
      </c>
      <c r="Q1916">
        <v>3862.4989999999998</v>
      </c>
    </row>
    <row r="1917" spans="1:17" hidden="1">
      <c r="A1917" t="s">
        <v>45</v>
      </c>
      <c r="B1917" s="93">
        <v>40415</v>
      </c>
      <c r="C1917">
        <v>20</v>
      </c>
      <c r="D1917">
        <v>0.50697040000000004</v>
      </c>
      <c r="E1917">
        <v>0.5199937</v>
      </c>
      <c r="F1917">
        <v>71.437700000000007</v>
      </c>
      <c r="G1917">
        <v>2.57434E-2</v>
      </c>
      <c r="H1917">
        <v>-4.6014800000000002E-2</v>
      </c>
      <c r="I1917">
        <v>-2.6523100000000001E-2</v>
      </c>
      <c r="J1917">
        <v>-1.30233E-2</v>
      </c>
      <c r="K1917">
        <v>4.7659999999999998E-4</v>
      </c>
      <c r="L1917">
        <v>1.9968300000000001E-2</v>
      </c>
      <c r="M1917">
        <v>4.2520220000000002</v>
      </c>
      <c r="N1917">
        <v>24895.59</v>
      </c>
      <c r="O1917">
        <v>5855</v>
      </c>
      <c r="P1917">
        <v>2968.3119999999999</v>
      </c>
      <c r="Q1917">
        <v>3044.5630000000001</v>
      </c>
    </row>
    <row r="1918" spans="1:17" hidden="1">
      <c r="A1918" t="s">
        <v>45</v>
      </c>
      <c r="B1918" s="93">
        <v>40415</v>
      </c>
      <c r="C1918">
        <v>21</v>
      </c>
      <c r="D1918">
        <v>0.3697048</v>
      </c>
      <c r="E1918">
        <v>0.37878869999999998</v>
      </c>
      <c r="F1918">
        <v>70.947100000000006</v>
      </c>
      <c r="G1918">
        <v>2.5700500000000001E-2</v>
      </c>
      <c r="H1918">
        <v>-4.2020299999999997E-2</v>
      </c>
      <c r="I1918">
        <v>-2.25612E-2</v>
      </c>
      <c r="J1918">
        <v>-9.0837999999999995E-3</v>
      </c>
      <c r="K1918">
        <v>4.3934999999999998E-3</v>
      </c>
      <c r="L1918">
        <v>2.3852600000000002E-2</v>
      </c>
      <c r="M1918">
        <v>4.2520220000000002</v>
      </c>
      <c r="N1918">
        <v>24895.59</v>
      </c>
      <c r="O1918">
        <v>5855</v>
      </c>
      <c r="P1918">
        <v>2164.6219999999998</v>
      </c>
      <c r="Q1918">
        <v>2217.808</v>
      </c>
    </row>
    <row r="1919" spans="1:17" hidden="1">
      <c r="A1919" t="s">
        <v>45</v>
      </c>
      <c r="B1919" s="93">
        <v>40415</v>
      </c>
      <c r="C1919">
        <v>22</v>
      </c>
      <c r="D1919">
        <v>0.27468019999999999</v>
      </c>
      <c r="E1919">
        <v>0.27944459999999999</v>
      </c>
      <c r="F1919">
        <v>69.5184</v>
      </c>
      <c r="G1919">
        <v>2.5657200000000002E-2</v>
      </c>
      <c r="H1919">
        <v>-3.7645499999999998E-2</v>
      </c>
      <c r="I1919">
        <v>-1.8219099999999998E-2</v>
      </c>
      <c r="J1919">
        <v>-4.7644000000000002E-3</v>
      </c>
      <c r="K1919">
        <v>8.6902999999999998E-3</v>
      </c>
      <c r="L1919">
        <v>2.8116700000000001E-2</v>
      </c>
      <c r="M1919">
        <v>4.2520220000000002</v>
      </c>
      <c r="N1919">
        <v>24895.59</v>
      </c>
      <c r="O1919">
        <v>5855</v>
      </c>
      <c r="P1919">
        <v>1608.2529999999999</v>
      </c>
      <c r="Q1919">
        <v>1636.1479999999999</v>
      </c>
    </row>
    <row r="1920" spans="1:17" hidden="1">
      <c r="A1920" t="s">
        <v>45</v>
      </c>
      <c r="B1920" s="93">
        <v>40415</v>
      </c>
      <c r="C1920">
        <v>23</v>
      </c>
      <c r="D1920">
        <v>0.17009859999999999</v>
      </c>
      <c r="E1920">
        <v>0.17185130000000001</v>
      </c>
      <c r="F1920">
        <v>68.873800000000003</v>
      </c>
      <c r="G1920">
        <v>2.5631500000000002E-2</v>
      </c>
      <c r="H1920">
        <v>-3.4600800000000001E-2</v>
      </c>
      <c r="I1920">
        <v>-1.51939E-2</v>
      </c>
      <c r="J1920">
        <v>-1.7528000000000001E-3</v>
      </c>
      <c r="K1920">
        <v>1.16884E-2</v>
      </c>
      <c r="L1920">
        <v>3.1095299999999999E-2</v>
      </c>
      <c r="M1920">
        <v>4.2520220000000002</v>
      </c>
      <c r="N1920">
        <v>24895.59</v>
      </c>
      <c r="O1920">
        <v>5855</v>
      </c>
      <c r="P1920">
        <v>995.92719999999997</v>
      </c>
      <c r="Q1920">
        <v>1006.19</v>
      </c>
    </row>
    <row r="1921" spans="1:17" hidden="1">
      <c r="A1921" t="s">
        <v>45</v>
      </c>
      <c r="B1921" s="93">
        <v>40415</v>
      </c>
      <c r="C1921">
        <v>24</v>
      </c>
      <c r="D1921">
        <v>9.8266900000000004E-2</v>
      </c>
      <c r="E1921">
        <v>9.8206100000000005E-2</v>
      </c>
      <c r="F1921">
        <v>68.001900000000006</v>
      </c>
      <c r="G1921">
        <v>2.56248E-2</v>
      </c>
      <c r="H1921">
        <v>-3.2778700000000001E-2</v>
      </c>
      <c r="I1921">
        <v>-1.3376900000000001E-2</v>
      </c>
      <c r="J1921">
        <v>6.0800000000000001E-5</v>
      </c>
      <c r="K1921">
        <v>1.3498400000000001E-2</v>
      </c>
      <c r="L1921">
        <v>3.2900199999999998E-2</v>
      </c>
      <c r="M1921">
        <v>4.2520220000000002</v>
      </c>
      <c r="N1921">
        <v>24895.59</v>
      </c>
      <c r="O1921">
        <v>5855</v>
      </c>
      <c r="P1921">
        <v>575.35249999999996</v>
      </c>
      <c r="Q1921">
        <v>574.99680000000001</v>
      </c>
    </row>
    <row r="1922" spans="1:17" hidden="1">
      <c r="A1922" t="s">
        <v>45</v>
      </c>
      <c r="B1922" s="93">
        <v>40448</v>
      </c>
      <c r="C1922">
        <v>1</v>
      </c>
      <c r="D1922">
        <v>8.32455E-2</v>
      </c>
      <c r="E1922">
        <v>8.32455E-2</v>
      </c>
      <c r="F1922">
        <v>69.356499999999997</v>
      </c>
      <c r="G1922">
        <v>2.7998100000000001E-2</v>
      </c>
      <c r="H1922">
        <v>0</v>
      </c>
      <c r="I1922">
        <v>0</v>
      </c>
      <c r="J1922">
        <v>0</v>
      </c>
      <c r="K1922">
        <v>0</v>
      </c>
      <c r="L1922">
        <v>0</v>
      </c>
      <c r="M1922">
        <v>4.2522770000000003</v>
      </c>
      <c r="N1922">
        <v>24671.71</v>
      </c>
      <c r="O1922">
        <v>5802</v>
      </c>
      <c r="P1922">
        <v>482.99020000000002</v>
      </c>
      <c r="Q1922">
        <v>482.99020000000002</v>
      </c>
    </row>
    <row r="1923" spans="1:17" hidden="1">
      <c r="A1923" t="s">
        <v>45</v>
      </c>
      <c r="B1923" s="93">
        <v>40448</v>
      </c>
      <c r="C1923">
        <v>2</v>
      </c>
      <c r="D1923">
        <v>5.7878400000000003E-2</v>
      </c>
      <c r="E1923">
        <v>5.7878400000000003E-2</v>
      </c>
      <c r="F1923">
        <v>68.816999999999993</v>
      </c>
      <c r="G1923">
        <v>2.81094E-2</v>
      </c>
      <c r="H1923">
        <v>0</v>
      </c>
      <c r="I1923">
        <v>0</v>
      </c>
      <c r="J1923">
        <v>0</v>
      </c>
      <c r="K1923">
        <v>0</v>
      </c>
      <c r="L1923">
        <v>0</v>
      </c>
      <c r="M1923">
        <v>4.2522770000000003</v>
      </c>
      <c r="N1923">
        <v>24671.71</v>
      </c>
      <c r="O1923">
        <v>5802</v>
      </c>
      <c r="P1923">
        <v>335.81040000000002</v>
      </c>
      <c r="Q1923">
        <v>335.81040000000002</v>
      </c>
    </row>
    <row r="1924" spans="1:17" hidden="1">
      <c r="A1924" t="s">
        <v>45</v>
      </c>
      <c r="B1924" s="93">
        <v>40448</v>
      </c>
      <c r="C1924">
        <v>3</v>
      </c>
      <c r="D1924">
        <v>4.4060000000000002E-2</v>
      </c>
      <c r="E1924">
        <v>4.4060000000000002E-2</v>
      </c>
      <c r="F1924">
        <v>70.046000000000006</v>
      </c>
      <c r="G1924">
        <v>2.8232199999999999E-2</v>
      </c>
      <c r="H1924">
        <v>0</v>
      </c>
      <c r="I1924">
        <v>0</v>
      </c>
      <c r="J1924">
        <v>0</v>
      </c>
      <c r="K1924">
        <v>0</v>
      </c>
      <c r="L1924">
        <v>0</v>
      </c>
      <c r="M1924">
        <v>4.2522770000000003</v>
      </c>
      <c r="N1924">
        <v>24671.71</v>
      </c>
      <c r="O1924">
        <v>5802</v>
      </c>
      <c r="P1924">
        <v>255.6361</v>
      </c>
      <c r="Q1924">
        <v>255.6361</v>
      </c>
    </row>
    <row r="1925" spans="1:17" hidden="1">
      <c r="A1925" t="s">
        <v>45</v>
      </c>
      <c r="B1925" s="93">
        <v>40448</v>
      </c>
      <c r="C1925">
        <v>4</v>
      </c>
      <c r="D1925">
        <v>3.1457699999999998E-2</v>
      </c>
      <c r="E1925">
        <v>3.1457699999999998E-2</v>
      </c>
      <c r="F1925">
        <v>69.677700000000002</v>
      </c>
      <c r="G1925">
        <v>2.8483999999999999E-2</v>
      </c>
      <c r="H1925">
        <v>0</v>
      </c>
      <c r="I1925">
        <v>0</v>
      </c>
      <c r="J1925">
        <v>0</v>
      </c>
      <c r="K1925">
        <v>0</v>
      </c>
      <c r="L1925">
        <v>0</v>
      </c>
      <c r="M1925">
        <v>4.2522770000000003</v>
      </c>
      <c r="N1925">
        <v>24671.71</v>
      </c>
      <c r="O1925">
        <v>5802</v>
      </c>
      <c r="P1925">
        <v>182.51769999999999</v>
      </c>
      <c r="Q1925">
        <v>182.51769999999999</v>
      </c>
    </row>
    <row r="1926" spans="1:17" hidden="1">
      <c r="A1926" t="s">
        <v>45</v>
      </c>
      <c r="B1926" s="93">
        <v>40448</v>
      </c>
      <c r="C1926">
        <v>5</v>
      </c>
      <c r="D1926">
        <v>2.9869099999999999E-2</v>
      </c>
      <c r="E1926">
        <v>2.9869099999999999E-2</v>
      </c>
      <c r="F1926">
        <v>68.672600000000003</v>
      </c>
      <c r="G1926">
        <v>2.8842400000000001E-2</v>
      </c>
      <c r="H1926">
        <v>0</v>
      </c>
      <c r="I1926">
        <v>0</v>
      </c>
      <c r="J1926">
        <v>0</v>
      </c>
      <c r="K1926">
        <v>0</v>
      </c>
      <c r="L1926">
        <v>0</v>
      </c>
      <c r="M1926">
        <v>4.2522770000000003</v>
      </c>
      <c r="N1926">
        <v>24671.71</v>
      </c>
      <c r="O1926">
        <v>5802</v>
      </c>
      <c r="P1926">
        <v>173.3004</v>
      </c>
      <c r="Q1926">
        <v>173.3004</v>
      </c>
    </row>
    <row r="1927" spans="1:17" hidden="1">
      <c r="A1927" t="s">
        <v>45</v>
      </c>
      <c r="B1927" s="93">
        <v>40448</v>
      </c>
      <c r="C1927">
        <v>6</v>
      </c>
      <c r="D1927">
        <v>3.1270800000000001E-2</v>
      </c>
      <c r="E1927">
        <v>3.1270800000000001E-2</v>
      </c>
      <c r="F1927">
        <v>71.900800000000004</v>
      </c>
      <c r="G1927">
        <v>2.9626199999999998E-2</v>
      </c>
      <c r="H1927">
        <v>0</v>
      </c>
      <c r="I1927">
        <v>0</v>
      </c>
      <c r="J1927">
        <v>0</v>
      </c>
      <c r="K1927">
        <v>0</v>
      </c>
      <c r="L1927">
        <v>0</v>
      </c>
      <c r="M1927">
        <v>4.2522770000000003</v>
      </c>
      <c r="N1927">
        <v>24671.71</v>
      </c>
      <c r="O1927">
        <v>5802</v>
      </c>
      <c r="P1927">
        <v>181.4332</v>
      </c>
      <c r="Q1927">
        <v>181.4332</v>
      </c>
    </row>
    <row r="1928" spans="1:17" hidden="1">
      <c r="A1928" t="s">
        <v>45</v>
      </c>
      <c r="B1928" s="93">
        <v>40448</v>
      </c>
      <c r="C1928">
        <v>7</v>
      </c>
      <c r="D1928">
        <v>2.96148E-2</v>
      </c>
      <c r="E1928">
        <v>2.96148E-2</v>
      </c>
      <c r="F1928">
        <v>72.448499999999996</v>
      </c>
      <c r="G1928">
        <v>3.0631200000000001E-2</v>
      </c>
      <c r="H1928">
        <v>0</v>
      </c>
      <c r="I1928">
        <v>0</v>
      </c>
      <c r="J1928">
        <v>0</v>
      </c>
      <c r="K1928">
        <v>0</v>
      </c>
      <c r="L1928">
        <v>0</v>
      </c>
      <c r="M1928">
        <v>4.2522770000000003</v>
      </c>
      <c r="N1928">
        <v>24671.71</v>
      </c>
      <c r="O1928">
        <v>5802</v>
      </c>
      <c r="P1928">
        <v>171.8252</v>
      </c>
      <c r="Q1928">
        <v>171.8252</v>
      </c>
    </row>
    <row r="1929" spans="1:17" hidden="1">
      <c r="A1929" t="s">
        <v>45</v>
      </c>
      <c r="B1929" s="93">
        <v>40448</v>
      </c>
      <c r="C1929">
        <v>8</v>
      </c>
      <c r="D1929">
        <v>5.7579699999999998E-2</v>
      </c>
      <c r="E1929">
        <v>5.7579699999999998E-2</v>
      </c>
      <c r="F1929">
        <v>84.143500000000003</v>
      </c>
      <c r="G1929">
        <v>3.0325999999999999E-2</v>
      </c>
      <c r="H1929">
        <v>0</v>
      </c>
      <c r="I1929">
        <v>0</v>
      </c>
      <c r="J1929">
        <v>0</v>
      </c>
      <c r="K1929">
        <v>0</v>
      </c>
      <c r="L1929">
        <v>0</v>
      </c>
      <c r="M1929">
        <v>4.2522770000000003</v>
      </c>
      <c r="N1929">
        <v>24671.71</v>
      </c>
      <c r="O1929">
        <v>5802</v>
      </c>
      <c r="P1929">
        <v>334.07740000000001</v>
      </c>
      <c r="Q1929">
        <v>334.07740000000001</v>
      </c>
    </row>
    <row r="1930" spans="1:17" hidden="1">
      <c r="A1930" t="s">
        <v>45</v>
      </c>
      <c r="B1930" s="93">
        <v>40448</v>
      </c>
      <c r="C1930">
        <v>9</v>
      </c>
      <c r="D1930">
        <v>0.1874913</v>
      </c>
      <c r="E1930">
        <v>0.1874913</v>
      </c>
      <c r="F1930">
        <v>92.5916</v>
      </c>
      <c r="G1930">
        <v>3.3429100000000003E-2</v>
      </c>
      <c r="H1930">
        <v>0</v>
      </c>
      <c r="I1930">
        <v>0</v>
      </c>
      <c r="J1930">
        <v>0</v>
      </c>
      <c r="K1930">
        <v>0</v>
      </c>
      <c r="L1930">
        <v>0</v>
      </c>
      <c r="M1930">
        <v>4.2522770000000003</v>
      </c>
      <c r="N1930">
        <v>24671.71</v>
      </c>
      <c r="O1930">
        <v>5802</v>
      </c>
      <c r="P1930">
        <v>1087.825</v>
      </c>
      <c r="Q1930">
        <v>1087.825</v>
      </c>
    </row>
    <row r="1931" spans="1:17" hidden="1">
      <c r="A1931" t="s">
        <v>45</v>
      </c>
      <c r="B1931" s="93">
        <v>40448</v>
      </c>
      <c r="C1931">
        <v>10</v>
      </c>
      <c r="D1931">
        <v>0.2471122</v>
      </c>
      <c r="E1931">
        <v>0.2471122</v>
      </c>
      <c r="F1931">
        <v>100.613</v>
      </c>
      <c r="G1931">
        <v>3.51297E-2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4.2522770000000003</v>
      </c>
      <c r="N1931">
        <v>24671.71</v>
      </c>
      <c r="O1931">
        <v>5802</v>
      </c>
      <c r="P1931">
        <v>1433.7449999999999</v>
      </c>
      <c r="Q1931">
        <v>1433.7449999999999</v>
      </c>
    </row>
    <row r="1932" spans="1:17" hidden="1">
      <c r="A1932" t="s">
        <v>45</v>
      </c>
      <c r="B1932" s="93">
        <v>40448</v>
      </c>
      <c r="C1932">
        <v>11</v>
      </c>
      <c r="D1932">
        <v>0.51769600000000005</v>
      </c>
      <c r="E1932">
        <v>0.51769600000000005</v>
      </c>
      <c r="F1932">
        <v>103.902</v>
      </c>
      <c r="G1932">
        <v>3.5514900000000002E-2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4.2522770000000003</v>
      </c>
      <c r="N1932">
        <v>24671.71</v>
      </c>
      <c r="O1932">
        <v>5802</v>
      </c>
      <c r="P1932">
        <v>3003.672</v>
      </c>
      <c r="Q1932">
        <v>3003.672</v>
      </c>
    </row>
    <row r="1933" spans="1:17" hidden="1">
      <c r="A1933" t="s">
        <v>45</v>
      </c>
      <c r="B1933" s="93">
        <v>40448</v>
      </c>
      <c r="C1933">
        <v>12</v>
      </c>
      <c r="D1933">
        <v>0.86756920000000004</v>
      </c>
      <c r="E1933">
        <v>0.86756920000000004</v>
      </c>
      <c r="F1933">
        <v>102.443</v>
      </c>
      <c r="G1933">
        <v>3.5500799999999999E-2</v>
      </c>
      <c r="H1933">
        <v>0</v>
      </c>
      <c r="I1933">
        <v>0</v>
      </c>
      <c r="J1933">
        <v>0</v>
      </c>
      <c r="K1933">
        <v>0</v>
      </c>
      <c r="L1933">
        <v>0</v>
      </c>
      <c r="M1933">
        <v>4.2522770000000003</v>
      </c>
      <c r="N1933">
        <v>24671.71</v>
      </c>
      <c r="O1933">
        <v>5802</v>
      </c>
      <c r="P1933">
        <v>5033.6369999999997</v>
      </c>
      <c r="Q1933">
        <v>5033.6369999999997</v>
      </c>
    </row>
    <row r="1934" spans="1:17" hidden="1">
      <c r="A1934" t="s">
        <v>45</v>
      </c>
      <c r="B1934" s="93">
        <v>40448</v>
      </c>
      <c r="C1934">
        <v>13</v>
      </c>
      <c r="D1934">
        <v>1.1206430000000001</v>
      </c>
      <c r="E1934">
        <v>1.1206430000000001</v>
      </c>
      <c r="F1934">
        <v>101.69799999999999</v>
      </c>
      <c r="G1934">
        <v>3.5364899999999998E-2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4.2522770000000003</v>
      </c>
      <c r="N1934">
        <v>24671.71</v>
      </c>
      <c r="O1934">
        <v>5802</v>
      </c>
      <c r="P1934">
        <v>6501.9679999999998</v>
      </c>
      <c r="Q1934">
        <v>6501.9679999999998</v>
      </c>
    </row>
    <row r="1935" spans="1:17" hidden="1">
      <c r="A1935" t="s">
        <v>45</v>
      </c>
      <c r="B1935" s="93">
        <v>40448</v>
      </c>
      <c r="C1935">
        <v>14</v>
      </c>
      <c r="D1935">
        <v>1.3504879999999999</v>
      </c>
      <c r="E1935">
        <v>1.3504879999999999</v>
      </c>
      <c r="F1935">
        <v>99.856999999999999</v>
      </c>
      <c r="G1935">
        <v>3.5234500000000002E-2</v>
      </c>
      <c r="H1935">
        <v>-4.5154899999999998E-2</v>
      </c>
      <c r="I1935">
        <v>-1.8477E-2</v>
      </c>
      <c r="J1935">
        <v>0</v>
      </c>
      <c r="K1935">
        <v>1.8477E-2</v>
      </c>
      <c r="L1935">
        <v>4.5154899999999998E-2</v>
      </c>
      <c r="M1935">
        <v>4.2522770000000003</v>
      </c>
      <c r="N1935">
        <v>24671.71</v>
      </c>
      <c r="O1935">
        <v>5802</v>
      </c>
      <c r="P1935">
        <v>7835.5309999999999</v>
      </c>
      <c r="Q1935">
        <v>7835.5309999999999</v>
      </c>
    </row>
    <row r="1936" spans="1:17" hidden="1">
      <c r="A1936" t="s">
        <v>45</v>
      </c>
      <c r="B1936" s="93">
        <v>40448</v>
      </c>
      <c r="C1936">
        <v>15</v>
      </c>
      <c r="D1936">
        <v>2.0055239999999999</v>
      </c>
      <c r="E1936">
        <v>0.98747649999999998</v>
      </c>
      <c r="F1936">
        <v>98.319199999999995</v>
      </c>
      <c r="G1936">
        <v>3.58254E-2</v>
      </c>
      <c r="H1936">
        <v>0.97213570000000005</v>
      </c>
      <c r="I1936">
        <v>0.99926099999999995</v>
      </c>
      <c r="J1936">
        <v>1.0180480000000001</v>
      </c>
      <c r="K1936">
        <v>1.036835</v>
      </c>
      <c r="L1936">
        <v>1.06396</v>
      </c>
      <c r="M1936">
        <v>4.2522770000000003</v>
      </c>
      <c r="N1936">
        <v>24671.71</v>
      </c>
      <c r="O1936">
        <v>5802</v>
      </c>
      <c r="P1936">
        <v>11636.05</v>
      </c>
      <c r="Q1936">
        <v>5729.3389999999999</v>
      </c>
    </row>
    <row r="1937" spans="1:17" hidden="1">
      <c r="A1937" t="s">
        <v>45</v>
      </c>
      <c r="B1937" s="93">
        <v>40448</v>
      </c>
      <c r="C1937">
        <v>16</v>
      </c>
      <c r="D1937">
        <v>1.881219</v>
      </c>
      <c r="E1937">
        <v>0.84648080000000003</v>
      </c>
      <c r="F1937">
        <v>95.609800000000007</v>
      </c>
      <c r="G1937">
        <v>3.5804099999999998E-2</v>
      </c>
      <c r="H1937">
        <v>0.98885350000000005</v>
      </c>
      <c r="I1937">
        <v>1.0159629999999999</v>
      </c>
      <c r="J1937">
        <v>1.0347379999999999</v>
      </c>
      <c r="K1937">
        <v>1.0535140000000001</v>
      </c>
      <c r="L1937">
        <v>1.0806229999999999</v>
      </c>
      <c r="M1937">
        <v>4.2522770000000003</v>
      </c>
      <c r="N1937">
        <v>24671.71</v>
      </c>
      <c r="O1937">
        <v>5802</v>
      </c>
      <c r="P1937">
        <v>10914.83</v>
      </c>
      <c r="Q1937">
        <v>4911.2820000000002</v>
      </c>
    </row>
    <row r="1938" spans="1:17" hidden="1">
      <c r="A1938" t="s">
        <v>45</v>
      </c>
      <c r="B1938" s="93">
        <v>40448</v>
      </c>
      <c r="C1938">
        <v>17</v>
      </c>
      <c r="D1938">
        <v>1.6132919999999999</v>
      </c>
      <c r="E1938">
        <v>0.55103550000000001</v>
      </c>
      <c r="F1938">
        <v>92.233699999999999</v>
      </c>
      <c r="G1938">
        <v>3.5831700000000001E-2</v>
      </c>
      <c r="H1938">
        <v>1.016337</v>
      </c>
      <c r="I1938">
        <v>1.0434669999999999</v>
      </c>
      <c r="J1938">
        <v>1.062257</v>
      </c>
      <c r="K1938">
        <v>1.0810470000000001</v>
      </c>
      <c r="L1938">
        <v>1.108177</v>
      </c>
      <c r="M1938">
        <v>4.2522770000000003</v>
      </c>
      <c r="N1938">
        <v>24671.71</v>
      </c>
      <c r="O1938">
        <v>5802</v>
      </c>
      <c r="P1938">
        <v>9360.3220000000001</v>
      </c>
      <c r="Q1938">
        <v>3197.1080000000002</v>
      </c>
    </row>
    <row r="1939" spans="1:17" hidden="1">
      <c r="A1939" t="s">
        <v>45</v>
      </c>
      <c r="B1939" s="93">
        <v>40448</v>
      </c>
      <c r="C1939">
        <v>18</v>
      </c>
      <c r="D1939">
        <v>1.5707899999999999</v>
      </c>
      <c r="E1939">
        <v>0.52220820000000001</v>
      </c>
      <c r="F1939">
        <v>88.396699999999996</v>
      </c>
      <c r="G1939">
        <v>3.6354999999999998E-2</v>
      </c>
      <c r="H1939">
        <v>1.0019910000000001</v>
      </c>
      <c r="I1939">
        <v>1.029517</v>
      </c>
      <c r="J1939">
        <v>1.048581</v>
      </c>
      <c r="K1939">
        <v>1.0676460000000001</v>
      </c>
      <c r="L1939">
        <v>1.095172</v>
      </c>
      <c r="M1939">
        <v>4.2522770000000003</v>
      </c>
      <c r="N1939">
        <v>24671.71</v>
      </c>
      <c r="O1939">
        <v>5802</v>
      </c>
      <c r="P1939">
        <v>9113.723</v>
      </c>
      <c r="Q1939">
        <v>3029.8519999999999</v>
      </c>
    </row>
    <row r="1940" spans="1:17" hidden="1">
      <c r="A1940" t="s">
        <v>45</v>
      </c>
      <c r="B1940" s="93">
        <v>40448</v>
      </c>
      <c r="C1940">
        <v>19</v>
      </c>
      <c r="D1940">
        <v>1.132925</v>
      </c>
      <c r="E1940">
        <v>1.173702</v>
      </c>
      <c r="F1940">
        <v>83.0197</v>
      </c>
      <c r="G1940">
        <v>3.6888299999999999E-2</v>
      </c>
      <c r="H1940">
        <v>-8.8051400000000002E-2</v>
      </c>
      <c r="I1940">
        <v>-6.0121399999999998E-2</v>
      </c>
      <c r="J1940">
        <v>-4.07772E-2</v>
      </c>
      <c r="K1940">
        <v>-2.1433000000000001E-2</v>
      </c>
      <c r="L1940">
        <v>6.4970000000000002E-3</v>
      </c>
      <c r="M1940">
        <v>4.2522770000000003</v>
      </c>
      <c r="N1940">
        <v>24671.71</v>
      </c>
      <c r="O1940">
        <v>5802</v>
      </c>
      <c r="P1940">
        <v>6573.232</v>
      </c>
      <c r="Q1940">
        <v>6809.8209999999999</v>
      </c>
    </row>
    <row r="1941" spans="1:17" hidden="1">
      <c r="A1941" t="s">
        <v>45</v>
      </c>
      <c r="B1941" s="93">
        <v>40448</v>
      </c>
      <c r="C1941">
        <v>20</v>
      </c>
      <c r="D1941">
        <v>1.205241</v>
      </c>
      <c r="E1941">
        <v>1.2370380000000001</v>
      </c>
      <c r="F1941">
        <v>81.117099999999994</v>
      </c>
      <c r="G1941">
        <v>3.58365E-2</v>
      </c>
      <c r="H1941">
        <v>-7.7723399999999998E-2</v>
      </c>
      <c r="I1941">
        <v>-5.0589799999999997E-2</v>
      </c>
      <c r="J1941">
        <v>-3.1797199999999998E-2</v>
      </c>
      <c r="K1941">
        <v>-1.30045E-2</v>
      </c>
      <c r="L1941">
        <v>1.41291E-2</v>
      </c>
      <c r="M1941">
        <v>4.2522770000000003</v>
      </c>
      <c r="N1941">
        <v>24671.71</v>
      </c>
      <c r="O1941">
        <v>5802</v>
      </c>
      <c r="P1941">
        <v>6992.8090000000002</v>
      </c>
      <c r="Q1941">
        <v>7177.2950000000001</v>
      </c>
    </row>
    <row r="1942" spans="1:17" hidden="1">
      <c r="A1942" t="s">
        <v>45</v>
      </c>
      <c r="B1942" s="93">
        <v>40448</v>
      </c>
      <c r="C1942">
        <v>21</v>
      </c>
      <c r="D1942">
        <v>0.93219689999999999</v>
      </c>
      <c r="E1942">
        <v>0.95538789999999996</v>
      </c>
      <c r="F1942">
        <v>79.106499999999997</v>
      </c>
      <c r="G1942">
        <v>3.5347200000000002E-2</v>
      </c>
      <c r="H1942">
        <v>-6.8490300000000004E-2</v>
      </c>
      <c r="I1942">
        <v>-4.1727100000000003E-2</v>
      </c>
      <c r="J1942">
        <v>-2.3191E-2</v>
      </c>
      <c r="K1942">
        <v>-4.6550000000000003E-3</v>
      </c>
      <c r="L1942">
        <v>2.2108200000000001E-2</v>
      </c>
      <c r="M1942">
        <v>4.2522770000000003</v>
      </c>
      <c r="N1942">
        <v>24671.71</v>
      </c>
      <c r="O1942">
        <v>5802</v>
      </c>
      <c r="P1942">
        <v>5408.607</v>
      </c>
      <c r="Q1942">
        <v>5543.1610000000001</v>
      </c>
    </row>
    <row r="1943" spans="1:17" hidden="1">
      <c r="A1943" t="s">
        <v>45</v>
      </c>
      <c r="B1943" s="93">
        <v>40448</v>
      </c>
      <c r="C1943">
        <v>22</v>
      </c>
      <c r="D1943">
        <v>0.5727913</v>
      </c>
      <c r="E1943">
        <v>0.58235159999999997</v>
      </c>
      <c r="F1943">
        <v>78.402299999999997</v>
      </c>
      <c r="G1943">
        <v>3.5188200000000003E-2</v>
      </c>
      <c r="H1943">
        <v>-5.4655700000000002E-2</v>
      </c>
      <c r="I1943">
        <v>-2.8013E-2</v>
      </c>
      <c r="J1943">
        <v>-9.5603000000000007E-3</v>
      </c>
      <c r="K1943">
        <v>8.8924E-3</v>
      </c>
      <c r="L1943">
        <v>3.5535200000000003E-2</v>
      </c>
      <c r="M1943">
        <v>4.2522770000000003</v>
      </c>
      <c r="N1943">
        <v>24671.71</v>
      </c>
      <c r="O1943">
        <v>5802</v>
      </c>
      <c r="P1943">
        <v>3323.335</v>
      </c>
      <c r="Q1943">
        <v>3378.8040000000001</v>
      </c>
    </row>
    <row r="1944" spans="1:17" hidden="1">
      <c r="A1944" t="s">
        <v>45</v>
      </c>
      <c r="B1944" s="93">
        <v>40448</v>
      </c>
      <c r="C1944">
        <v>23</v>
      </c>
      <c r="D1944">
        <v>0.56852130000000001</v>
      </c>
      <c r="E1944">
        <v>0.57399149999999999</v>
      </c>
      <c r="F1944">
        <v>75.511499999999998</v>
      </c>
      <c r="G1944">
        <v>3.5105600000000001E-2</v>
      </c>
      <c r="H1944">
        <v>-5.0459900000000002E-2</v>
      </c>
      <c r="I1944">
        <v>-2.3879600000000001E-2</v>
      </c>
      <c r="J1944">
        <v>-5.4701999999999997E-3</v>
      </c>
      <c r="K1944">
        <v>1.29392E-2</v>
      </c>
      <c r="L1944">
        <v>3.9519499999999999E-2</v>
      </c>
      <c r="M1944">
        <v>4.2522770000000003</v>
      </c>
      <c r="N1944">
        <v>24671.71</v>
      </c>
      <c r="O1944">
        <v>5802</v>
      </c>
      <c r="P1944">
        <v>3298.5610000000001</v>
      </c>
      <c r="Q1944">
        <v>3330.299</v>
      </c>
    </row>
    <row r="1945" spans="1:17" hidden="1">
      <c r="A1945" t="s">
        <v>45</v>
      </c>
      <c r="B1945" s="93">
        <v>40448</v>
      </c>
      <c r="C1945">
        <v>24</v>
      </c>
      <c r="D1945">
        <v>0.36001519999999998</v>
      </c>
      <c r="E1945">
        <v>0.36375990000000002</v>
      </c>
      <c r="F1945">
        <v>73.120699999999999</v>
      </c>
      <c r="G1945">
        <v>3.5072600000000002E-2</v>
      </c>
      <c r="H1945">
        <v>-4.8691999999999999E-2</v>
      </c>
      <c r="I1945">
        <v>-2.2136800000000002E-2</v>
      </c>
      <c r="J1945">
        <v>-3.7447000000000001E-3</v>
      </c>
      <c r="K1945">
        <v>1.46474E-2</v>
      </c>
      <c r="L1945">
        <v>4.1202599999999999E-2</v>
      </c>
      <c r="M1945">
        <v>4.2522770000000003</v>
      </c>
      <c r="N1945">
        <v>24671.71</v>
      </c>
      <c r="O1945">
        <v>5802</v>
      </c>
      <c r="P1945">
        <v>2088.808</v>
      </c>
      <c r="Q1945">
        <v>2110.5349999999999</v>
      </c>
    </row>
    <row r="1946" spans="1:17" hidden="1">
      <c r="A1946" t="s">
        <v>45</v>
      </c>
      <c r="B1946" s="93">
        <v>40449</v>
      </c>
      <c r="C1946">
        <v>1</v>
      </c>
      <c r="D1946">
        <v>0.12873609999999999</v>
      </c>
      <c r="E1946">
        <v>0.12873609999999999</v>
      </c>
      <c r="F1946">
        <v>75.019599999999997</v>
      </c>
      <c r="G1946">
        <v>3.4890299999999999E-2</v>
      </c>
      <c r="H1946">
        <v>0</v>
      </c>
      <c r="I1946">
        <v>0</v>
      </c>
      <c r="J1946">
        <v>0</v>
      </c>
      <c r="K1946">
        <v>0</v>
      </c>
      <c r="L1946">
        <v>0</v>
      </c>
      <c r="M1946">
        <v>4.2529769999999996</v>
      </c>
      <c r="N1946">
        <v>24590.71</v>
      </c>
      <c r="O1946">
        <v>5782</v>
      </c>
      <c r="P1946">
        <v>744.35239999999999</v>
      </c>
      <c r="Q1946">
        <v>744.35239999999999</v>
      </c>
    </row>
    <row r="1947" spans="1:17" hidden="1">
      <c r="A1947" t="s">
        <v>45</v>
      </c>
      <c r="B1947" s="93">
        <v>40449</v>
      </c>
      <c r="C1947">
        <v>2</v>
      </c>
      <c r="D1947">
        <v>0.10475080000000001</v>
      </c>
      <c r="E1947">
        <v>0.10475080000000001</v>
      </c>
      <c r="F1947">
        <v>72.793899999999994</v>
      </c>
      <c r="G1947">
        <v>3.4940199999999998E-2</v>
      </c>
      <c r="H1947">
        <v>0</v>
      </c>
      <c r="I1947">
        <v>0</v>
      </c>
      <c r="J1947">
        <v>0</v>
      </c>
      <c r="K1947">
        <v>0</v>
      </c>
      <c r="L1947">
        <v>0</v>
      </c>
      <c r="M1947">
        <v>4.2529769999999996</v>
      </c>
      <c r="N1947">
        <v>24590.71</v>
      </c>
      <c r="O1947">
        <v>5782</v>
      </c>
      <c r="P1947">
        <v>605.6694</v>
      </c>
      <c r="Q1947">
        <v>605.6694</v>
      </c>
    </row>
    <row r="1948" spans="1:17" hidden="1">
      <c r="A1948" t="s">
        <v>45</v>
      </c>
      <c r="B1948" s="93">
        <v>40449</v>
      </c>
      <c r="C1948">
        <v>3</v>
      </c>
      <c r="D1948">
        <v>8.1066700000000005E-2</v>
      </c>
      <c r="E1948">
        <v>8.1066700000000005E-2</v>
      </c>
      <c r="F1948">
        <v>73.702299999999994</v>
      </c>
      <c r="G1948">
        <v>3.5022999999999999E-2</v>
      </c>
      <c r="H1948">
        <v>0</v>
      </c>
      <c r="I1948">
        <v>0</v>
      </c>
      <c r="J1948">
        <v>0</v>
      </c>
      <c r="K1948">
        <v>0</v>
      </c>
      <c r="L1948">
        <v>0</v>
      </c>
      <c r="M1948">
        <v>4.2529769999999996</v>
      </c>
      <c r="N1948">
        <v>24590.71</v>
      </c>
      <c r="O1948">
        <v>5782</v>
      </c>
      <c r="P1948">
        <v>468.7278</v>
      </c>
      <c r="Q1948">
        <v>468.7278</v>
      </c>
    </row>
    <row r="1949" spans="1:17" hidden="1">
      <c r="A1949" t="s">
        <v>45</v>
      </c>
      <c r="B1949" s="93">
        <v>40449</v>
      </c>
      <c r="C1949">
        <v>4</v>
      </c>
      <c r="D1949">
        <v>7.2011500000000006E-2</v>
      </c>
      <c r="E1949">
        <v>7.2011500000000006E-2</v>
      </c>
      <c r="F1949">
        <v>75.5625</v>
      </c>
      <c r="G1949">
        <v>3.5157300000000002E-2</v>
      </c>
      <c r="H1949">
        <v>0</v>
      </c>
      <c r="I1949">
        <v>0</v>
      </c>
      <c r="J1949">
        <v>0</v>
      </c>
      <c r="K1949">
        <v>0</v>
      </c>
      <c r="L1949">
        <v>0</v>
      </c>
      <c r="M1949">
        <v>4.2529769999999996</v>
      </c>
      <c r="N1949">
        <v>24590.71</v>
      </c>
      <c r="O1949">
        <v>5782</v>
      </c>
      <c r="P1949">
        <v>416.37049999999999</v>
      </c>
      <c r="Q1949">
        <v>416.37049999999999</v>
      </c>
    </row>
    <row r="1950" spans="1:17" hidden="1">
      <c r="A1950" t="s">
        <v>45</v>
      </c>
      <c r="B1950" s="93">
        <v>40449</v>
      </c>
      <c r="C1950">
        <v>5</v>
      </c>
      <c r="D1950">
        <v>9.16545E-2</v>
      </c>
      <c r="E1950">
        <v>9.16545E-2</v>
      </c>
      <c r="F1950">
        <v>73.963099999999997</v>
      </c>
      <c r="G1950">
        <v>3.5280400000000003E-2</v>
      </c>
      <c r="H1950">
        <v>0</v>
      </c>
      <c r="I1950">
        <v>0</v>
      </c>
      <c r="J1950">
        <v>0</v>
      </c>
      <c r="K1950">
        <v>0</v>
      </c>
      <c r="L1950">
        <v>0</v>
      </c>
      <c r="M1950">
        <v>4.2529769999999996</v>
      </c>
      <c r="N1950">
        <v>24590.71</v>
      </c>
      <c r="O1950">
        <v>5782</v>
      </c>
      <c r="P1950">
        <v>529.94640000000004</v>
      </c>
      <c r="Q1950">
        <v>529.94640000000004</v>
      </c>
    </row>
    <row r="1951" spans="1:17" hidden="1">
      <c r="A1951" t="s">
        <v>45</v>
      </c>
      <c r="B1951" s="93">
        <v>40449</v>
      </c>
      <c r="C1951">
        <v>6</v>
      </c>
      <c r="D1951">
        <v>9.0146299999999999E-2</v>
      </c>
      <c r="E1951">
        <v>9.0146299999999999E-2</v>
      </c>
      <c r="F1951">
        <v>73.615799999999993</v>
      </c>
      <c r="G1951">
        <v>3.5315600000000003E-2</v>
      </c>
      <c r="H1951">
        <v>0</v>
      </c>
      <c r="I1951">
        <v>0</v>
      </c>
      <c r="J1951">
        <v>0</v>
      </c>
      <c r="K1951">
        <v>0</v>
      </c>
      <c r="L1951">
        <v>0</v>
      </c>
      <c r="M1951">
        <v>4.2529769999999996</v>
      </c>
      <c r="N1951">
        <v>24590.71</v>
      </c>
      <c r="O1951">
        <v>5782</v>
      </c>
      <c r="P1951">
        <v>521.22559999999999</v>
      </c>
      <c r="Q1951">
        <v>521.22559999999999</v>
      </c>
    </row>
    <row r="1952" spans="1:17" hidden="1">
      <c r="A1952" t="s">
        <v>45</v>
      </c>
      <c r="B1952" s="93">
        <v>40449</v>
      </c>
      <c r="C1952">
        <v>7</v>
      </c>
      <c r="D1952">
        <v>8.9950699999999995E-2</v>
      </c>
      <c r="E1952">
        <v>8.9950699999999995E-2</v>
      </c>
      <c r="F1952">
        <v>73.418700000000001</v>
      </c>
      <c r="G1952">
        <v>3.5785900000000002E-2</v>
      </c>
      <c r="H1952">
        <v>0</v>
      </c>
      <c r="I1952">
        <v>0</v>
      </c>
      <c r="J1952">
        <v>0</v>
      </c>
      <c r="K1952">
        <v>0</v>
      </c>
      <c r="L1952">
        <v>0</v>
      </c>
      <c r="M1952">
        <v>4.2529769999999996</v>
      </c>
      <c r="N1952">
        <v>24590.71</v>
      </c>
      <c r="O1952">
        <v>5782</v>
      </c>
      <c r="P1952">
        <v>520.09490000000005</v>
      </c>
      <c r="Q1952">
        <v>520.09490000000005</v>
      </c>
    </row>
    <row r="1953" spans="1:17" hidden="1">
      <c r="A1953" t="s">
        <v>45</v>
      </c>
      <c r="B1953" s="93">
        <v>40449</v>
      </c>
      <c r="C1953">
        <v>8</v>
      </c>
      <c r="D1953">
        <v>9.6112299999999998E-2</v>
      </c>
      <c r="E1953">
        <v>9.6112299999999998E-2</v>
      </c>
      <c r="F1953">
        <v>74.706000000000003</v>
      </c>
      <c r="G1953">
        <v>3.4542299999999998E-2</v>
      </c>
      <c r="H1953">
        <v>0</v>
      </c>
      <c r="I1953">
        <v>0</v>
      </c>
      <c r="J1953">
        <v>0</v>
      </c>
      <c r="K1953">
        <v>0</v>
      </c>
      <c r="L1953">
        <v>0</v>
      </c>
      <c r="M1953">
        <v>4.2529769999999996</v>
      </c>
      <c r="N1953">
        <v>24590.71</v>
      </c>
      <c r="O1953">
        <v>5782</v>
      </c>
      <c r="P1953">
        <v>555.72119999999995</v>
      </c>
      <c r="Q1953">
        <v>555.72119999999995</v>
      </c>
    </row>
    <row r="1954" spans="1:17" hidden="1">
      <c r="A1954" t="s">
        <v>45</v>
      </c>
      <c r="B1954" s="93">
        <v>40449</v>
      </c>
      <c r="C1954">
        <v>9</v>
      </c>
      <c r="D1954">
        <v>0.17137949999999999</v>
      </c>
      <c r="E1954">
        <v>0.17137949999999999</v>
      </c>
      <c r="F1954">
        <v>76.418499999999995</v>
      </c>
      <c r="G1954">
        <v>2.9713799999999999E-2</v>
      </c>
      <c r="H1954">
        <v>0</v>
      </c>
      <c r="I1954">
        <v>0</v>
      </c>
      <c r="J1954">
        <v>0</v>
      </c>
      <c r="K1954">
        <v>0</v>
      </c>
      <c r="L1954">
        <v>0</v>
      </c>
      <c r="M1954">
        <v>4.2529769999999996</v>
      </c>
      <c r="N1954">
        <v>24590.71</v>
      </c>
      <c r="O1954">
        <v>5782</v>
      </c>
      <c r="P1954">
        <v>990.91639999999995</v>
      </c>
      <c r="Q1954">
        <v>990.91639999999995</v>
      </c>
    </row>
    <row r="1955" spans="1:17" hidden="1">
      <c r="A1955" t="s">
        <v>45</v>
      </c>
      <c r="B1955" s="93">
        <v>40449</v>
      </c>
      <c r="C1955">
        <v>10</v>
      </c>
      <c r="D1955">
        <v>0.2001153</v>
      </c>
      <c r="E1955">
        <v>0.2001153</v>
      </c>
      <c r="F1955">
        <v>80.722300000000004</v>
      </c>
      <c r="G1955">
        <v>2.8352499999999999E-2</v>
      </c>
      <c r="H1955">
        <v>0</v>
      </c>
      <c r="I1955">
        <v>0</v>
      </c>
      <c r="J1955">
        <v>0</v>
      </c>
      <c r="K1955">
        <v>0</v>
      </c>
      <c r="L1955">
        <v>0</v>
      </c>
      <c r="M1955">
        <v>4.2529769999999996</v>
      </c>
      <c r="N1955">
        <v>24590.71</v>
      </c>
      <c r="O1955">
        <v>5782</v>
      </c>
      <c r="P1955">
        <v>1157.067</v>
      </c>
      <c r="Q1955">
        <v>1157.067</v>
      </c>
    </row>
    <row r="1956" spans="1:17" hidden="1">
      <c r="A1956" t="s">
        <v>45</v>
      </c>
      <c r="B1956" s="93">
        <v>40449</v>
      </c>
      <c r="C1956">
        <v>11</v>
      </c>
      <c r="D1956">
        <v>0.27280339999999997</v>
      </c>
      <c r="E1956">
        <v>0.27280339999999997</v>
      </c>
      <c r="F1956">
        <v>84.384699999999995</v>
      </c>
      <c r="G1956">
        <v>2.7776100000000001E-2</v>
      </c>
      <c r="H1956">
        <v>0</v>
      </c>
      <c r="I1956">
        <v>0</v>
      </c>
      <c r="J1956">
        <v>0</v>
      </c>
      <c r="K1956">
        <v>0</v>
      </c>
      <c r="L1956">
        <v>0</v>
      </c>
      <c r="M1956">
        <v>4.2529769999999996</v>
      </c>
      <c r="N1956">
        <v>24590.71</v>
      </c>
      <c r="O1956">
        <v>5782</v>
      </c>
      <c r="P1956">
        <v>1577.3489999999999</v>
      </c>
      <c r="Q1956">
        <v>1577.3489999999999</v>
      </c>
    </row>
    <row r="1957" spans="1:17" hidden="1">
      <c r="A1957" t="s">
        <v>45</v>
      </c>
      <c r="B1957" s="93">
        <v>40449</v>
      </c>
      <c r="C1957">
        <v>12</v>
      </c>
      <c r="D1957">
        <v>0.37630400000000003</v>
      </c>
      <c r="E1957">
        <v>0.37630400000000003</v>
      </c>
      <c r="F1957">
        <v>86.036000000000001</v>
      </c>
      <c r="G1957">
        <v>2.7530499999999999E-2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4.2529769999999996</v>
      </c>
      <c r="N1957">
        <v>24590.71</v>
      </c>
      <c r="O1957">
        <v>5782</v>
      </c>
      <c r="P1957">
        <v>2175.79</v>
      </c>
      <c r="Q1957">
        <v>2175.79</v>
      </c>
    </row>
    <row r="1958" spans="1:17" hidden="1">
      <c r="A1958" t="s">
        <v>45</v>
      </c>
      <c r="B1958" s="93">
        <v>40449</v>
      </c>
      <c r="C1958">
        <v>13</v>
      </c>
      <c r="D1958">
        <v>0.46896189999999999</v>
      </c>
      <c r="E1958">
        <v>0.46896189999999999</v>
      </c>
      <c r="F1958">
        <v>85.714100000000002</v>
      </c>
      <c r="G1958">
        <v>2.73692E-2</v>
      </c>
      <c r="H1958">
        <v>0</v>
      </c>
      <c r="I1958">
        <v>0</v>
      </c>
      <c r="J1958">
        <v>0</v>
      </c>
      <c r="K1958">
        <v>0</v>
      </c>
      <c r="L1958">
        <v>0</v>
      </c>
      <c r="M1958">
        <v>4.2529769999999996</v>
      </c>
      <c r="N1958">
        <v>24590.71</v>
      </c>
      <c r="O1958">
        <v>5782</v>
      </c>
      <c r="P1958">
        <v>2711.5369999999998</v>
      </c>
      <c r="Q1958">
        <v>2711.5369999999998</v>
      </c>
    </row>
    <row r="1959" spans="1:17" hidden="1">
      <c r="A1959" t="s">
        <v>45</v>
      </c>
      <c r="B1959" s="93">
        <v>40449</v>
      </c>
      <c r="C1959">
        <v>14</v>
      </c>
      <c r="D1959">
        <v>0.61701709999999999</v>
      </c>
      <c r="E1959">
        <v>0.61701709999999999</v>
      </c>
      <c r="F1959">
        <v>85.034199999999998</v>
      </c>
      <c r="G1959">
        <v>2.72962E-2</v>
      </c>
      <c r="H1959">
        <v>-3.4981499999999999E-2</v>
      </c>
      <c r="I1959">
        <v>-1.43141E-2</v>
      </c>
      <c r="J1959">
        <v>0</v>
      </c>
      <c r="K1959">
        <v>1.43141E-2</v>
      </c>
      <c r="L1959">
        <v>3.4981499999999999E-2</v>
      </c>
      <c r="M1959">
        <v>4.2529769999999996</v>
      </c>
      <c r="N1959">
        <v>24590.71</v>
      </c>
      <c r="O1959">
        <v>5782</v>
      </c>
      <c r="P1959">
        <v>3567.5929999999998</v>
      </c>
      <c r="Q1959">
        <v>3567.5929999999998</v>
      </c>
    </row>
    <row r="1960" spans="1:17" hidden="1">
      <c r="A1960" t="s">
        <v>45</v>
      </c>
      <c r="B1960" s="93">
        <v>40449</v>
      </c>
      <c r="C1960">
        <v>15</v>
      </c>
      <c r="D1960">
        <v>0.73258780000000001</v>
      </c>
      <c r="E1960">
        <v>0.22687260000000001</v>
      </c>
      <c r="F1960">
        <v>85.566599999999994</v>
      </c>
      <c r="G1960">
        <v>2.7566500000000001E-2</v>
      </c>
      <c r="H1960">
        <v>0.47038740000000001</v>
      </c>
      <c r="I1960">
        <v>0.49125940000000001</v>
      </c>
      <c r="J1960">
        <v>0.50571529999999998</v>
      </c>
      <c r="K1960">
        <v>0.5201711</v>
      </c>
      <c r="L1960">
        <v>0.5410431</v>
      </c>
      <c r="M1960">
        <v>4.2529769999999996</v>
      </c>
      <c r="N1960">
        <v>24590.71</v>
      </c>
      <c r="O1960">
        <v>5782</v>
      </c>
      <c r="P1960">
        <v>4235.8230000000003</v>
      </c>
      <c r="Q1960">
        <v>1311.777</v>
      </c>
    </row>
    <row r="1961" spans="1:17" hidden="1">
      <c r="A1961" t="s">
        <v>45</v>
      </c>
      <c r="B1961" s="93">
        <v>40449</v>
      </c>
      <c r="C1961">
        <v>16</v>
      </c>
      <c r="D1961">
        <v>0.80587790000000004</v>
      </c>
      <c r="E1961">
        <v>0.2456602</v>
      </c>
      <c r="F1961">
        <v>86.515299999999996</v>
      </c>
      <c r="G1961">
        <v>2.76321E-2</v>
      </c>
      <c r="H1961">
        <v>0.52480579999999999</v>
      </c>
      <c r="I1961">
        <v>0.54572739999999997</v>
      </c>
      <c r="J1961">
        <v>0.56021770000000004</v>
      </c>
      <c r="K1961">
        <v>0.57470790000000005</v>
      </c>
      <c r="L1961">
        <v>0.59562959999999998</v>
      </c>
      <c r="M1961">
        <v>4.2529769999999996</v>
      </c>
      <c r="N1961">
        <v>24590.71</v>
      </c>
      <c r="O1961">
        <v>5782</v>
      </c>
      <c r="P1961">
        <v>4659.585</v>
      </c>
      <c r="Q1961">
        <v>1420.4069999999999</v>
      </c>
    </row>
    <row r="1962" spans="1:17" hidden="1">
      <c r="A1962" t="s">
        <v>45</v>
      </c>
      <c r="B1962" s="93">
        <v>40449</v>
      </c>
      <c r="C1962">
        <v>17</v>
      </c>
      <c r="D1962">
        <v>0.79031899999999999</v>
      </c>
      <c r="E1962">
        <v>0.20872550000000001</v>
      </c>
      <c r="F1962">
        <v>83.7102</v>
      </c>
      <c r="G1962">
        <v>2.7661999999999999E-2</v>
      </c>
      <c r="H1962">
        <v>0.54614320000000005</v>
      </c>
      <c r="I1962">
        <v>0.56708749999999997</v>
      </c>
      <c r="J1962">
        <v>0.58159349999999999</v>
      </c>
      <c r="K1962">
        <v>0.59609939999999995</v>
      </c>
      <c r="L1962">
        <v>0.61704369999999997</v>
      </c>
      <c r="M1962">
        <v>4.2529769999999996</v>
      </c>
      <c r="N1962">
        <v>24590.71</v>
      </c>
      <c r="O1962">
        <v>5782</v>
      </c>
      <c r="P1962">
        <v>4569.6239999999998</v>
      </c>
      <c r="Q1962">
        <v>1206.8510000000001</v>
      </c>
    </row>
    <row r="1963" spans="1:17" hidden="1">
      <c r="A1963" t="s">
        <v>45</v>
      </c>
      <c r="B1963" s="93">
        <v>40449</v>
      </c>
      <c r="C1963">
        <v>18</v>
      </c>
      <c r="D1963">
        <v>0.69383680000000003</v>
      </c>
      <c r="E1963">
        <v>0.1838688</v>
      </c>
      <c r="F1963">
        <v>79.495800000000003</v>
      </c>
      <c r="G1963">
        <v>2.81835E-2</v>
      </c>
      <c r="H1963">
        <v>0.47384939999999998</v>
      </c>
      <c r="I1963">
        <v>0.49518859999999998</v>
      </c>
      <c r="J1963">
        <v>0.50996799999999998</v>
      </c>
      <c r="K1963">
        <v>0.52474750000000003</v>
      </c>
      <c r="L1963">
        <v>0.54608670000000004</v>
      </c>
      <c r="M1963">
        <v>4.2529769999999996</v>
      </c>
      <c r="N1963">
        <v>24590.71</v>
      </c>
      <c r="O1963">
        <v>5782</v>
      </c>
      <c r="P1963">
        <v>4011.7640000000001</v>
      </c>
      <c r="Q1963">
        <v>1063.1289999999999</v>
      </c>
    </row>
    <row r="1964" spans="1:17" hidden="1">
      <c r="A1964" t="s">
        <v>45</v>
      </c>
      <c r="B1964" s="93">
        <v>40449</v>
      </c>
      <c r="C1964">
        <v>19</v>
      </c>
      <c r="D1964">
        <v>0.67272180000000004</v>
      </c>
      <c r="E1964">
        <v>0.711696</v>
      </c>
      <c r="F1964">
        <v>76.407300000000006</v>
      </c>
      <c r="G1964">
        <v>2.82753E-2</v>
      </c>
      <c r="H1964">
        <v>-7.5210399999999997E-2</v>
      </c>
      <c r="I1964">
        <v>-5.3801700000000001E-2</v>
      </c>
      <c r="J1964">
        <v>-3.8974200000000001E-2</v>
      </c>
      <c r="K1964">
        <v>-2.4146600000000001E-2</v>
      </c>
      <c r="L1964">
        <v>-2.738E-3</v>
      </c>
      <c r="M1964">
        <v>4.2529769999999996</v>
      </c>
      <c r="N1964">
        <v>24590.71</v>
      </c>
      <c r="O1964">
        <v>5782</v>
      </c>
      <c r="P1964">
        <v>3889.6770000000001</v>
      </c>
      <c r="Q1964">
        <v>4115.0259999999998</v>
      </c>
    </row>
    <row r="1965" spans="1:17" hidden="1">
      <c r="A1965" t="s">
        <v>45</v>
      </c>
      <c r="B1965" s="93">
        <v>40449</v>
      </c>
      <c r="C1965">
        <v>20</v>
      </c>
      <c r="D1965">
        <v>0.56161649999999996</v>
      </c>
      <c r="E1965">
        <v>0.58995070000000005</v>
      </c>
      <c r="F1965">
        <v>74.328999999999994</v>
      </c>
      <c r="G1965">
        <v>2.7670299999999998E-2</v>
      </c>
      <c r="H1965">
        <v>-6.3795099999999993E-2</v>
      </c>
      <c r="I1965">
        <v>-4.2844500000000001E-2</v>
      </c>
      <c r="J1965">
        <v>-2.83342E-2</v>
      </c>
      <c r="K1965">
        <v>-1.38239E-2</v>
      </c>
      <c r="L1965">
        <v>7.1268E-3</v>
      </c>
      <c r="M1965">
        <v>4.2529769999999996</v>
      </c>
      <c r="N1965">
        <v>24590.71</v>
      </c>
      <c r="O1965">
        <v>5782</v>
      </c>
      <c r="P1965">
        <v>3247.2660000000001</v>
      </c>
      <c r="Q1965">
        <v>3411.0949999999998</v>
      </c>
    </row>
    <row r="1966" spans="1:17" hidden="1">
      <c r="A1966" t="s">
        <v>45</v>
      </c>
      <c r="B1966" s="93">
        <v>40449</v>
      </c>
      <c r="C1966">
        <v>21</v>
      </c>
      <c r="D1966">
        <v>0.41261059999999999</v>
      </c>
      <c r="E1966">
        <v>0.4318671</v>
      </c>
      <c r="F1966">
        <v>72.957899999999995</v>
      </c>
      <c r="G1966">
        <v>2.74329E-2</v>
      </c>
      <c r="H1966">
        <v>-5.4413200000000002E-2</v>
      </c>
      <c r="I1966">
        <v>-3.36423E-2</v>
      </c>
      <c r="J1966">
        <v>-1.9256499999999999E-2</v>
      </c>
      <c r="K1966">
        <v>-4.8707000000000004E-3</v>
      </c>
      <c r="L1966">
        <v>1.59002E-2</v>
      </c>
      <c r="M1966">
        <v>4.2529769999999996</v>
      </c>
      <c r="N1966">
        <v>24590.71</v>
      </c>
      <c r="O1966">
        <v>5782</v>
      </c>
      <c r="P1966">
        <v>2385.7139999999999</v>
      </c>
      <c r="Q1966">
        <v>2497.0549999999998</v>
      </c>
    </row>
    <row r="1967" spans="1:17" hidden="1">
      <c r="A1967" t="s">
        <v>45</v>
      </c>
      <c r="B1967" s="93">
        <v>40449</v>
      </c>
      <c r="C1967">
        <v>22</v>
      </c>
      <c r="D1967">
        <v>0.29581730000000001</v>
      </c>
      <c r="E1967">
        <v>0.3073168</v>
      </c>
      <c r="F1967">
        <v>71.483599999999996</v>
      </c>
      <c r="G1967">
        <v>2.7353100000000002E-2</v>
      </c>
      <c r="H1967">
        <v>-4.6553999999999998E-2</v>
      </c>
      <c r="I1967">
        <v>-2.5843499999999998E-2</v>
      </c>
      <c r="J1967">
        <v>-1.14996E-2</v>
      </c>
      <c r="K1967">
        <v>2.8444E-3</v>
      </c>
      <c r="L1967">
        <v>2.35549E-2</v>
      </c>
      <c r="M1967">
        <v>4.2529769999999996</v>
      </c>
      <c r="N1967">
        <v>24590.71</v>
      </c>
      <c r="O1967">
        <v>5782</v>
      </c>
      <c r="P1967">
        <v>1710.4159999999999</v>
      </c>
      <c r="Q1967">
        <v>1776.9059999999999</v>
      </c>
    </row>
    <row r="1968" spans="1:17" hidden="1">
      <c r="A1968" t="s">
        <v>45</v>
      </c>
      <c r="B1968" s="93">
        <v>40449</v>
      </c>
      <c r="C1968">
        <v>23</v>
      </c>
      <c r="D1968">
        <v>0.1956011</v>
      </c>
      <c r="E1968">
        <v>0.2025093</v>
      </c>
      <c r="F1968">
        <v>70.383899999999997</v>
      </c>
      <c r="G1968">
        <v>2.7338100000000001E-2</v>
      </c>
      <c r="H1968">
        <v>-4.1943500000000002E-2</v>
      </c>
      <c r="I1968">
        <v>-2.12444E-2</v>
      </c>
      <c r="J1968">
        <v>-6.9083E-3</v>
      </c>
      <c r="K1968">
        <v>7.4279000000000003E-3</v>
      </c>
      <c r="L1968">
        <v>2.8126999999999999E-2</v>
      </c>
      <c r="M1968">
        <v>4.2529769999999996</v>
      </c>
      <c r="N1968">
        <v>24590.71</v>
      </c>
      <c r="O1968">
        <v>5782</v>
      </c>
      <c r="P1968">
        <v>1130.9649999999999</v>
      </c>
      <c r="Q1968">
        <v>1170.9090000000001</v>
      </c>
    </row>
    <row r="1969" spans="1:17" hidden="1">
      <c r="A1969" t="s">
        <v>45</v>
      </c>
      <c r="B1969" s="93">
        <v>40449</v>
      </c>
      <c r="C1969">
        <v>24</v>
      </c>
      <c r="D1969">
        <v>0.1168761</v>
      </c>
      <c r="E1969">
        <v>0.1214041</v>
      </c>
      <c r="F1969">
        <v>69.264499999999998</v>
      </c>
      <c r="G1969">
        <v>2.73545E-2</v>
      </c>
      <c r="H1969">
        <v>-3.95842E-2</v>
      </c>
      <c r="I1969">
        <v>-1.8872799999999999E-2</v>
      </c>
      <c r="J1969">
        <v>-4.5279999999999999E-3</v>
      </c>
      <c r="K1969">
        <v>9.8166999999999994E-3</v>
      </c>
      <c r="L1969">
        <v>3.0528199999999998E-2</v>
      </c>
      <c r="M1969">
        <v>4.2529769999999996</v>
      </c>
      <c r="N1969">
        <v>24590.71</v>
      </c>
      <c r="O1969">
        <v>5782</v>
      </c>
      <c r="P1969">
        <v>675.77769999999998</v>
      </c>
      <c r="Q1969">
        <v>701.95870000000002</v>
      </c>
    </row>
    <row r="1970" spans="1:17" hidden="1">
      <c r="A1970" t="s">
        <v>45</v>
      </c>
      <c r="B1970" s="93">
        <v>40450</v>
      </c>
      <c r="C1970">
        <v>1</v>
      </c>
      <c r="D1970">
        <v>5.5419000000000003E-2</v>
      </c>
      <c r="E1970">
        <v>5.5419000000000003E-2</v>
      </c>
      <c r="F1970">
        <v>68.737399999999994</v>
      </c>
      <c r="G1970">
        <v>2.7336699999999999E-2</v>
      </c>
      <c r="H1970">
        <v>0</v>
      </c>
      <c r="I1970">
        <v>0</v>
      </c>
      <c r="J1970">
        <v>0</v>
      </c>
      <c r="K1970">
        <v>0</v>
      </c>
      <c r="L1970">
        <v>0</v>
      </c>
      <c r="M1970">
        <v>4.2534970000000003</v>
      </c>
      <c r="N1970">
        <v>24585.21</v>
      </c>
      <c r="O1970">
        <v>5780</v>
      </c>
      <c r="P1970">
        <v>320.32170000000002</v>
      </c>
      <c r="Q1970">
        <v>320.32170000000002</v>
      </c>
    </row>
    <row r="1971" spans="1:17" hidden="1">
      <c r="A1971" t="s">
        <v>45</v>
      </c>
      <c r="B1971" s="93">
        <v>40450</v>
      </c>
      <c r="C1971">
        <v>2</v>
      </c>
      <c r="D1971">
        <v>3.7946300000000002E-2</v>
      </c>
      <c r="E1971">
        <v>3.7946300000000002E-2</v>
      </c>
      <c r="F1971">
        <v>67.724999999999994</v>
      </c>
      <c r="G1971">
        <v>2.7404899999999999E-2</v>
      </c>
      <c r="H1971">
        <v>0</v>
      </c>
      <c r="I1971">
        <v>0</v>
      </c>
      <c r="J1971">
        <v>0</v>
      </c>
      <c r="K1971">
        <v>0</v>
      </c>
      <c r="L1971">
        <v>0</v>
      </c>
      <c r="M1971">
        <v>4.2534970000000003</v>
      </c>
      <c r="N1971">
        <v>24585.21</v>
      </c>
      <c r="O1971">
        <v>5780</v>
      </c>
      <c r="P1971">
        <v>219.32980000000001</v>
      </c>
      <c r="Q1971">
        <v>219.32980000000001</v>
      </c>
    </row>
    <row r="1972" spans="1:17" hidden="1">
      <c r="A1972" t="s">
        <v>45</v>
      </c>
      <c r="B1972" s="93">
        <v>40450</v>
      </c>
      <c r="C1972">
        <v>3</v>
      </c>
      <c r="D1972">
        <v>2.67009E-2</v>
      </c>
      <c r="E1972">
        <v>2.67009E-2</v>
      </c>
      <c r="F1972">
        <v>66.903300000000002</v>
      </c>
      <c r="G1972">
        <v>2.7513599999999999E-2</v>
      </c>
      <c r="H1972">
        <v>0</v>
      </c>
      <c r="I1972">
        <v>0</v>
      </c>
      <c r="J1972">
        <v>0</v>
      </c>
      <c r="K1972">
        <v>0</v>
      </c>
      <c r="L1972">
        <v>0</v>
      </c>
      <c r="M1972">
        <v>4.2534970000000003</v>
      </c>
      <c r="N1972">
        <v>24585.21</v>
      </c>
      <c r="O1972">
        <v>5780</v>
      </c>
      <c r="P1972">
        <v>154.33099999999999</v>
      </c>
      <c r="Q1972">
        <v>154.33099999999999</v>
      </c>
    </row>
    <row r="1973" spans="1:17" hidden="1">
      <c r="A1973" t="s">
        <v>45</v>
      </c>
      <c r="B1973" s="93">
        <v>40450</v>
      </c>
      <c r="C1973">
        <v>4</v>
      </c>
      <c r="D1973">
        <v>1.78636E-2</v>
      </c>
      <c r="E1973">
        <v>1.78636E-2</v>
      </c>
      <c r="F1973">
        <v>66.903499999999994</v>
      </c>
      <c r="G1973">
        <v>2.7637100000000001E-2</v>
      </c>
      <c r="H1973">
        <v>0</v>
      </c>
      <c r="I1973">
        <v>0</v>
      </c>
      <c r="J1973">
        <v>0</v>
      </c>
      <c r="K1973">
        <v>0</v>
      </c>
      <c r="L1973">
        <v>0</v>
      </c>
      <c r="M1973">
        <v>4.2534970000000003</v>
      </c>
      <c r="N1973">
        <v>24585.21</v>
      </c>
      <c r="O1973">
        <v>5780</v>
      </c>
      <c r="P1973">
        <v>103.2518</v>
      </c>
      <c r="Q1973">
        <v>103.2518</v>
      </c>
    </row>
    <row r="1974" spans="1:17" hidden="1">
      <c r="A1974" t="s">
        <v>45</v>
      </c>
      <c r="B1974" s="93">
        <v>40450</v>
      </c>
      <c r="C1974">
        <v>5</v>
      </c>
      <c r="D1974">
        <v>1.49573E-2</v>
      </c>
      <c r="E1974">
        <v>1.49573E-2</v>
      </c>
      <c r="F1974">
        <v>66.136399999999995</v>
      </c>
      <c r="G1974">
        <v>2.7701400000000001E-2</v>
      </c>
      <c r="H1974">
        <v>0</v>
      </c>
      <c r="I1974">
        <v>0</v>
      </c>
      <c r="J1974">
        <v>0</v>
      </c>
      <c r="K1974">
        <v>0</v>
      </c>
      <c r="L1974">
        <v>0</v>
      </c>
      <c r="M1974">
        <v>4.2534970000000003</v>
      </c>
      <c r="N1974">
        <v>24585.21</v>
      </c>
      <c r="O1974">
        <v>5780</v>
      </c>
      <c r="P1974">
        <v>86.452910000000003</v>
      </c>
      <c r="Q1974">
        <v>86.452910000000003</v>
      </c>
    </row>
    <row r="1975" spans="1:17" hidden="1">
      <c r="A1975" t="s">
        <v>45</v>
      </c>
      <c r="B1975" s="93">
        <v>40450</v>
      </c>
      <c r="C1975">
        <v>6</v>
      </c>
      <c r="D1975">
        <v>1.50542E-2</v>
      </c>
      <c r="E1975">
        <v>1.50542E-2</v>
      </c>
      <c r="F1975">
        <v>65.439400000000006</v>
      </c>
      <c r="G1975">
        <v>2.7692999999999999E-2</v>
      </c>
      <c r="H1975">
        <v>0</v>
      </c>
      <c r="I1975">
        <v>0</v>
      </c>
      <c r="J1975">
        <v>0</v>
      </c>
      <c r="K1975">
        <v>0</v>
      </c>
      <c r="L1975">
        <v>0</v>
      </c>
      <c r="M1975">
        <v>4.2534970000000003</v>
      </c>
      <c r="N1975">
        <v>24585.21</v>
      </c>
      <c r="O1975">
        <v>5780</v>
      </c>
      <c r="P1975">
        <v>87.012990000000002</v>
      </c>
      <c r="Q1975">
        <v>87.012990000000002</v>
      </c>
    </row>
    <row r="1976" spans="1:17" hidden="1">
      <c r="A1976" t="s">
        <v>45</v>
      </c>
      <c r="B1976" s="93">
        <v>40450</v>
      </c>
      <c r="C1976">
        <v>7</v>
      </c>
      <c r="D1976">
        <v>1.5710700000000001E-2</v>
      </c>
      <c r="E1976">
        <v>1.5710700000000001E-2</v>
      </c>
      <c r="F1976">
        <v>66.175399999999996</v>
      </c>
      <c r="G1976">
        <v>2.7698899999999999E-2</v>
      </c>
      <c r="H1976">
        <v>0</v>
      </c>
      <c r="I1976">
        <v>0</v>
      </c>
      <c r="J1976">
        <v>0</v>
      </c>
      <c r="K1976">
        <v>0</v>
      </c>
      <c r="L1976">
        <v>0</v>
      </c>
      <c r="M1976">
        <v>4.2534970000000003</v>
      </c>
      <c r="N1976">
        <v>24585.21</v>
      </c>
      <c r="O1976">
        <v>5780</v>
      </c>
      <c r="P1976">
        <v>90.807659999999998</v>
      </c>
      <c r="Q1976">
        <v>90.807659999999998</v>
      </c>
    </row>
    <row r="1977" spans="1:17" hidden="1">
      <c r="A1977" t="s">
        <v>45</v>
      </c>
      <c r="B1977" s="93">
        <v>40450</v>
      </c>
      <c r="C1977">
        <v>8</v>
      </c>
      <c r="D1977">
        <v>1.9890999999999999E-2</v>
      </c>
      <c r="E1977">
        <v>1.9890999999999999E-2</v>
      </c>
      <c r="F1977">
        <v>69.970500000000001</v>
      </c>
      <c r="G1977">
        <v>2.7502599999999999E-2</v>
      </c>
      <c r="H1977">
        <v>0</v>
      </c>
      <c r="I1977">
        <v>0</v>
      </c>
      <c r="J1977">
        <v>0</v>
      </c>
      <c r="K1977">
        <v>0</v>
      </c>
      <c r="L1977">
        <v>0</v>
      </c>
      <c r="M1977">
        <v>4.2534970000000003</v>
      </c>
      <c r="N1977">
        <v>24585.21</v>
      </c>
      <c r="O1977">
        <v>5780</v>
      </c>
      <c r="P1977">
        <v>114.9697</v>
      </c>
      <c r="Q1977">
        <v>114.9697</v>
      </c>
    </row>
    <row r="1978" spans="1:17" hidden="1">
      <c r="A1978" t="s">
        <v>45</v>
      </c>
      <c r="B1978" s="93">
        <v>40450</v>
      </c>
      <c r="C1978">
        <v>9</v>
      </c>
      <c r="D1978">
        <v>7.56772E-2</v>
      </c>
      <c r="E1978">
        <v>7.56772E-2</v>
      </c>
      <c r="F1978">
        <v>75.308300000000003</v>
      </c>
      <c r="G1978">
        <v>2.7219500000000001E-2</v>
      </c>
      <c r="H1978">
        <v>0</v>
      </c>
      <c r="I1978">
        <v>0</v>
      </c>
      <c r="J1978">
        <v>0</v>
      </c>
      <c r="K1978">
        <v>0</v>
      </c>
      <c r="L1978">
        <v>0</v>
      </c>
      <c r="M1978">
        <v>4.2534970000000003</v>
      </c>
      <c r="N1978">
        <v>24585.21</v>
      </c>
      <c r="O1978">
        <v>5780</v>
      </c>
      <c r="P1978">
        <v>437.41419999999999</v>
      </c>
      <c r="Q1978">
        <v>437.41419999999999</v>
      </c>
    </row>
    <row r="1979" spans="1:17" hidden="1">
      <c r="A1979" t="s">
        <v>45</v>
      </c>
      <c r="B1979" s="93">
        <v>40450</v>
      </c>
      <c r="C1979">
        <v>10</v>
      </c>
      <c r="D1979">
        <v>0.1182839</v>
      </c>
      <c r="E1979">
        <v>0.1182839</v>
      </c>
      <c r="F1979">
        <v>79.549400000000006</v>
      </c>
      <c r="G1979">
        <v>2.7159900000000001E-2</v>
      </c>
      <c r="H1979">
        <v>0</v>
      </c>
      <c r="I1979">
        <v>0</v>
      </c>
      <c r="J1979">
        <v>0</v>
      </c>
      <c r="K1979">
        <v>0</v>
      </c>
      <c r="L1979">
        <v>0</v>
      </c>
      <c r="M1979">
        <v>4.2534970000000003</v>
      </c>
      <c r="N1979">
        <v>24585.21</v>
      </c>
      <c r="O1979">
        <v>5780</v>
      </c>
      <c r="P1979">
        <v>683.68119999999999</v>
      </c>
      <c r="Q1979">
        <v>683.68119999999999</v>
      </c>
    </row>
    <row r="1980" spans="1:17" hidden="1">
      <c r="A1980" t="s">
        <v>45</v>
      </c>
      <c r="B1980" s="93">
        <v>40450</v>
      </c>
      <c r="C1980">
        <v>11</v>
      </c>
      <c r="D1980">
        <v>0.18264530000000001</v>
      </c>
      <c r="E1980">
        <v>0.18264530000000001</v>
      </c>
      <c r="F1980">
        <v>85.201400000000007</v>
      </c>
      <c r="G1980">
        <v>2.7158399999999999E-2</v>
      </c>
      <c r="H1980">
        <v>0</v>
      </c>
      <c r="I1980">
        <v>0</v>
      </c>
      <c r="J1980">
        <v>0</v>
      </c>
      <c r="K1980">
        <v>0</v>
      </c>
      <c r="L1980">
        <v>0</v>
      </c>
      <c r="M1980">
        <v>4.2534970000000003</v>
      </c>
      <c r="N1980">
        <v>24585.21</v>
      </c>
      <c r="O1980">
        <v>5780</v>
      </c>
      <c r="P1980">
        <v>1055.69</v>
      </c>
      <c r="Q1980">
        <v>1055.69</v>
      </c>
    </row>
    <row r="1981" spans="1:17" hidden="1">
      <c r="A1981" t="s">
        <v>45</v>
      </c>
      <c r="B1981" s="93">
        <v>40450</v>
      </c>
      <c r="C1981">
        <v>12</v>
      </c>
      <c r="D1981">
        <v>0.25340479999999999</v>
      </c>
      <c r="E1981">
        <v>0.25340479999999999</v>
      </c>
      <c r="F1981">
        <v>84.1999</v>
      </c>
      <c r="G1981">
        <v>2.7126500000000001E-2</v>
      </c>
      <c r="H1981">
        <v>0</v>
      </c>
      <c r="I1981">
        <v>0</v>
      </c>
      <c r="J1981">
        <v>0</v>
      </c>
      <c r="K1981">
        <v>0</v>
      </c>
      <c r="L1981">
        <v>0</v>
      </c>
      <c r="M1981">
        <v>4.2534970000000003</v>
      </c>
      <c r="N1981">
        <v>24585.21</v>
      </c>
      <c r="O1981">
        <v>5780</v>
      </c>
      <c r="P1981">
        <v>1464.68</v>
      </c>
      <c r="Q1981">
        <v>1464.68</v>
      </c>
    </row>
    <row r="1982" spans="1:17" hidden="1">
      <c r="A1982" t="s">
        <v>45</v>
      </c>
      <c r="B1982" s="93">
        <v>40450</v>
      </c>
      <c r="C1982">
        <v>13</v>
      </c>
      <c r="D1982">
        <v>0.34301690000000001</v>
      </c>
      <c r="E1982">
        <v>0.34301690000000001</v>
      </c>
      <c r="F1982">
        <v>84.789299999999997</v>
      </c>
      <c r="G1982">
        <v>2.7097400000000001E-2</v>
      </c>
      <c r="H1982">
        <v>0</v>
      </c>
      <c r="I1982">
        <v>0</v>
      </c>
      <c r="J1982">
        <v>0</v>
      </c>
      <c r="K1982">
        <v>0</v>
      </c>
      <c r="L1982">
        <v>0</v>
      </c>
      <c r="M1982">
        <v>4.2534970000000003</v>
      </c>
      <c r="N1982">
        <v>24585.21</v>
      </c>
      <c r="O1982">
        <v>5780</v>
      </c>
      <c r="P1982">
        <v>1982.6379999999999</v>
      </c>
      <c r="Q1982">
        <v>1982.6379999999999</v>
      </c>
    </row>
    <row r="1983" spans="1:17" hidden="1">
      <c r="A1983" t="s">
        <v>45</v>
      </c>
      <c r="B1983" s="93">
        <v>40450</v>
      </c>
      <c r="C1983">
        <v>14</v>
      </c>
      <c r="D1983">
        <v>0.50676810000000005</v>
      </c>
      <c r="E1983">
        <v>0.50676810000000005</v>
      </c>
      <c r="F1983">
        <v>85.138199999999998</v>
      </c>
      <c r="G1983">
        <v>2.7125199999999999E-2</v>
      </c>
      <c r="H1983">
        <v>-3.4762300000000003E-2</v>
      </c>
      <c r="I1983">
        <v>-1.4224499999999999E-2</v>
      </c>
      <c r="J1983">
        <v>0</v>
      </c>
      <c r="K1983">
        <v>1.4224499999999999E-2</v>
      </c>
      <c r="L1983">
        <v>3.4762300000000003E-2</v>
      </c>
      <c r="M1983">
        <v>4.2534970000000003</v>
      </c>
      <c r="N1983">
        <v>24585.21</v>
      </c>
      <c r="O1983">
        <v>5780</v>
      </c>
      <c r="P1983">
        <v>2929.12</v>
      </c>
      <c r="Q1983">
        <v>2929.12</v>
      </c>
    </row>
    <row r="1984" spans="1:17" hidden="1">
      <c r="A1984" t="s">
        <v>45</v>
      </c>
      <c r="B1984" s="93">
        <v>40450</v>
      </c>
      <c r="C1984">
        <v>15</v>
      </c>
      <c r="D1984">
        <v>0.53248450000000003</v>
      </c>
      <c r="E1984">
        <v>0.15462629999999999</v>
      </c>
      <c r="F1984">
        <v>82.420100000000005</v>
      </c>
      <c r="G1984">
        <v>2.73336E-2</v>
      </c>
      <c r="H1984">
        <v>0.34282889999999999</v>
      </c>
      <c r="I1984">
        <v>0.36352449999999997</v>
      </c>
      <c r="J1984">
        <v>0.37785819999999998</v>
      </c>
      <c r="K1984">
        <v>0.39219189999999998</v>
      </c>
      <c r="L1984">
        <v>0.41288760000000002</v>
      </c>
      <c r="M1984">
        <v>4.2534970000000003</v>
      </c>
      <c r="N1984">
        <v>24585.21</v>
      </c>
      <c r="O1984">
        <v>5780</v>
      </c>
      <c r="P1984">
        <v>3077.76</v>
      </c>
      <c r="Q1984">
        <v>893.73969999999997</v>
      </c>
    </row>
    <row r="1985" spans="1:17" hidden="1">
      <c r="A1985" t="s">
        <v>45</v>
      </c>
      <c r="B1985" s="93">
        <v>40450</v>
      </c>
      <c r="C1985">
        <v>16</v>
      </c>
      <c r="D1985">
        <v>0.58955939999999996</v>
      </c>
      <c r="E1985">
        <v>0.16896739999999999</v>
      </c>
      <c r="F1985">
        <v>82.082899999999995</v>
      </c>
      <c r="G1985">
        <v>2.73692E-2</v>
      </c>
      <c r="H1985">
        <v>0.385517</v>
      </c>
      <c r="I1985">
        <v>0.40623959999999998</v>
      </c>
      <c r="J1985">
        <v>0.42059200000000002</v>
      </c>
      <c r="K1985">
        <v>0.43494440000000001</v>
      </c>
      <c r="L1985">
        <v>0.45566699999999999</v>
      </c>
      <c r="M1985">
        <v>4.2534970000000003</v>
      </c>
      <c r="N1985">
        <v>24585.21</v>
      </c>
      <c r="O1985">
        <v>5780</v>
      </c>
      <c r="P1985">
        <v>3407.6529999999998</v>
      </c>
      <c r="Q1985">
        <v>976.63149999999996</v>
      </c>
    </row>
    <row r="1986" spans="1:17" hidden="1">
      <c r="A1986" t="s">
        <v>45</v>
      </c>
      <c r="B1986" s="93">
        <v>40450</v>
      </c>
      <c r="C1986">
        <v>17</v>
      </c>
      <c r="D1986">
        <v>0.62230450000000004</v>
      </c>
      <c r="E1986">
        <v>0.1865878</v>
      </c>
      <c r="F1986">
        <v>80.112799999999993</v>
      </c>
      <c r="G1986">
        <v>2.7404700000000001E-2</v>
      </c>
      <c r="H1986">
        <v>0.40059610000000001</v>
      </c>
      <c r="I1986">
        <v>0.42134569999999999</v>
      </c>
      <c r="J1986">
        <v>0.43571670000000001</v>
      </c>
      <c r="K1986">
        <v>0.45008779999999998</v>
      </c>
      <c r="L1986">
        <v>0.47083740000000002</v>
      </c>
      <c r="M1986">
        <v>4.2534970000000003</v>
      </c>
      <c r="N1986">
        <v>24585.21</v>
      </c>
      <c r="O1986">
        <v>5780</v>
      </c>
      <c r="P1986">
        <v>3596.92</v>
      </c>
      <c r="Q1986">
        <v>1078.4770000000001</v>
      </c>
    </row>
    <row r="1987" spans="1:17" hidden="1">
      <c r="A1987" t="s">
        <v>45</v>
      </c>
      <c r="B1987" s="93">
        <v>40450</v>
      </c>
      <c r="C1987">
        <v>18</v>
      </c>
      <c r="D1987">
        <v>0.55529770000000001</v>
      </c>
      <c r="E1987">
        <v>0.16506080000000001</v>
      </c>
      <c r="F1987">
        <v>79.1023</v>
      </c>
      <c r="G1987">
        <v>2.7874699999999999E-2</v>
      </c>
      <c r="H1987">
        <v>0.3545141</v>
      </c>
      <c r="I1987">
        <v>0.37561939999999999</v>
      </c>
      <c r="J1987">
        <v>0.390237</v>
      </c>
      <c r="K1987">
        <v>0.40485450000000001</v>
      </c>
      <c r="L1987">
        <v>0.4259599</v>
      </c>
      <c r="M1987">
        <v>4.2534970000000003</v>
      </c>
      <c r="N1987">
        <v>24585.21</v>
      </c>
      <c r="O1987">
        <v>5780</v>
      </c>
      <c r="P1987">
        <v>3209.6210000000001</v>
      </c>
      <c r="Q1987">
        <v>954.05119999999999</v>
      </c>
    </row>
    <row r="1988" spans="1:17" hidden="1">
      <c r="A1988" t="s">
        <v>45</v>
      </c>
      <c r="B1988" s="93">
        <v>40450</v>
      </c>
      <c r="C1988">
        <v>19</v>
      </c>
      <c r="D1988">
        <v>0.57070050000000005</v>
      </c>
      <c r="E1988">
        <v>0.61106349999999998</v>
      </c>
      <c r="F1988">
        <v>73.728899999999996</v>
      </c>
      <c r="G1988">
        <v>2.79195E-2</v>
      </c>
      <c r="H1988">
        <v>-7.6143299999999997E-2</v>
      </c>
      <c r="I1988">
        <v>-5.5003999999999997E-2</v>
      </c>
      <c r="J1988">
        <v>-4.0363000000000003E-2</v>
      </c>
      <c r="K1988">
        <v>-2.5721999999999998E-2</v>
      </c>
      <c r="L1988">
        <v>-4.5827000000000003E-3</v>
      </c>
      <c r="M1988">
        <v>4.2534970000000003</v>
      </c>
      <c r="N1988">
        <v>24585.21</v>
      </c>
      <c r="O1988">
        <v>5780</v>
      </c>
      <c r="P1988">
        <v>3298.6489999999999</v>
      </c>
      <c r="Q1988">
        <v>3531.9479999999999</v>
      </c>
    </row>
    <row r="1989" spans="1:17" hidden="1">
      <c r="A1989" t="s">
        <v>45</v>
      </c>
      <c r="B1989" s="93">
        <v>40450</v>
      </c>
      <c r="C1989">
        <v>20</v>
      </c>
      <c r="D1989">
        <v>0.44624180000000002</v>
      </c>
      <c r="E1989">
        <v>0.47532639999999998</v>
      </c>
      <c r="F1989">
        <v>71.166700000000006</v>
      </c>
      <c r="G1989">
        <v>2.7417500000000001E-2</v>
      </c>
      <c r="H1989">
        <v>-6.4221500000000001E-2</v>
      </c>
      <c r="I1989">
        <v>-4.3462300000000002E-2</v>
      </c>
      <c r="J1989">
        <v>-2.9084599999999999E-2</v>
      </c>
      <c r="K1989">
        <v>-1.47069E-2</v>
      </c>
      <c r="L1989">
        <v>6.0523E-3</v>
      </c>
      <c r="M1989">
        <v>4.2534970000000003</v>
      </c>
      <c r="N1989">
        <v>24585.21</v>
      </c>
      <c r="O1989">
        <v>5780</v>
      </c>
      <c r="P1989">
        <v>2579.2779999999998</v>
      </c>
      <c r="Q1989">
        <v>2747.3870000000002</v>
      </c>
    </row>
    <row r="1990" spans="1:17" hidden="1">
      <c r="A1990" t="s">
        <v>45</v>
      </c>
      <c r="B1990" s="93">
        <v>40450</v>
      </c>
      <c r="C1990">
        <v>21</v>
      </c>
      <c r="D1990">
        <v>0.31638729999999998</v>
      </c>
      <c r="E1990">
        <v>0.33494590000000002</v>
      </c>
      <c r="F1990">
        <v>69.640600000000006</v>
      </c>
      <c r="G1990">
        <v>2.7218800000000001E-2</v>
      </c>
      <c r="H1990">
        <v>-5.3440799999999997E-2</v>
      </c>
      <c r="I1990">
        <v>-3.2832100000000003E-2</v>
      </c>
      <c r="J1990">
        <v>-1.8558600000000001E-2</v>
      </c>
      <c r="K1990">
        <v>-4.2849999999999997E-3</v>
      </c>
      <c r="L1990">
        <v>1.63237E-2</v>
      </c>
      <c r="M1990">
        <v>4.2534970000000003</v>
      </c>
      <c r="N1990">
        <v>24585.21</v>
      </c>
      <c r="O1990">
        <v>5780</v>
      </c>
      <c r="P1990">
        <v>1828.7190000000001</v>
      </c>
      <c r="Q1990">
        <v>1935.9870000000001</v>
      </c>
    </row>
    <row r="1991" spans="1:17" hidden="1">
      <c r="A1991" t="s">
        <v>45</v>
      </c>
      <c r="B1991" s="93">
        <v>40450</v>
      </c>
      <c r="C1991">
        <v>22</v>
      </c>
      <c r="D1991">
        <v>0.23253699999999999</v>
      </c>
      <c r="E1991">
        <v>0.24266689999999999</v>
      </c>
      <c r="F1991">
        <v>68.725499999999997</v>
      </c>
      <c r="G1991">
        <v>2.7137600000000001E-2</v>
      </c>
      <c r="H1991">
        <v>-4.4908200000000002E-2</v>
      </c>
      <c r="I1991">
        <v>-2.4360900000000001E-2</v>
      </c>
      <c r="J1991">
        <v>-1.0129900000000001E-2</v>
      </c>
      <c r="K1991">
        <v>4.1010999999999999E-3</v>
      </c>
      <c r="L1991">
        <v>2.4648400000000001E-2</v>
      </c>
      <c r="M1991">
        <v>4.2534970000000003</v>
      </c>
      <c r="N1991">
        <v>24585.21</v>
      </c>
      <c r="O1991">
        <v>5780</v>
      </c>
      <c r="P1991">
        <v>1344.0640000000001</v>
      </c>
      <c r="Q1991">
        <v>1402.615</v>
      </c>
    </row>
    <row r="1992" spans="1:17" hidden="1">
      <c r="A1992" t="s">
        <v>45</v>
      </c>
      <c r="B1992" s="93">
        <v>40450</v>
      </c>
      <c r="C1992">
        <v>23</v>
      </c>
      <c r="D1992">
        <v>0.14111499999999999</v>
      </c>
      <c r="E1992">
        <v>0.14636560000000001</v>
      </c>
      <c r="F1992">
        <v>68.171199999999999</v>
      </c>
      <c r="G1992">
        <v>2.7102899999999999E-2</v>
      </c>
      <c r="H1992">
        <v>-3.99843E-2</v>
      </c>
      <c r="I1992">
        <v>-1.9463299999999999E-2</v>
      </c>
      <c r="J1992">
        <v>-5.2506000000000002E-3</v>
      </c>
      <c r="K1992">
        <v>8.9622E-3</v>
      </c>
      <c r="L1992">
        <v>2.9483200000000001E-2</v>
      </c>
      <c r="M1992">
        <v>4.2534970000000003</v>
      </c>
      <c r="N1992">
        <v>24585.21</v>
      </c>
      <c r="O1992">
        <v>5780</v>
      </c>
      <c r="P1992">
        <v>815.64480000000003</v>
      </c>
      <c r="Q1992">
        <v>845.99310000000003</v>
      </c>
    </row>
    <row r="1993" spans="1:17" hidden="1">
      <c r="A1993" t="s">
        <v>45</v>
      </c>
      <c r="B1993" s="93">
        <v>40450</v>
      </c>
      <c r="C1993">
        <v>24</v>
      </c>
      <c r="D1993">
        <v>7.6601600000000006E-2</v>
      </c>
      <c r="E1993">
        <v>8.0445900000000001E-2</v>
      </c>
      <c r="F1993">
        <v>67.8108</v>
      </c>
      <c r="G1993">
        <v>2.7080400000000001E-2</v>
      </c>
      <c r="H1993">
        <v>-3.8549199999999999E-2</v>
      </c>
      <c r="I1993">
        <v>-1.8045200000000001E-2</v>
      </c>
      <c r="J1993">
        <v>-3.8443000000000001E-3</v>
      </c>
      <c r="K1993">
        <v>1.03567E-2</v>
      </c>
      <c r="L1993">
        <v>3.0860599999999998E-2</v>
      </c>
      <c r="M1993">
        <v>4.2534970000000003</v>
      </c>
      <c r="N1993">
        <v>24585.21</v>
      </c>
      <c r="O1993">
        <v>5780</v>
      </c>
      <c r="P1993">
        <v>442.75709999999998</v>
      </c>
      <c r="Q1993">
        <v>464.97710000000001</v>
      </c>
    </row>
    <row r="2018" spans="1:17" hidden="1">
      <c r="A2018" t="s">
        <v>42</v>
      </c>
      <c r="B2018" s="93">
        <v>40374</v>
      </c>
      <c r="C2018">
        <v>1</v>
      </c>
      <c r="D2018">
        <v>0.1050623</v>
      </c>
      <c r="E2018">
        <v>0.1050623</v>
      </c>
      <c r="F2018">
        <v>65.567599999999999</v>
      </c>
      <c r="G2018">
        <v>3.74011E-2</v>
      </c>
      <c r="H2018">
        <v>0</v>
      </c>
      <c r="I2018">
        <v>0</v>
      </c>
      <c r="J2018">
        <v>0</v>
      </c>
      <c r="K2018">
        <v>0</v>
      </c>
      <c r="L2018">
        <v>0</v>
      </c>
      <c r="M2018">
        <v>3.9669989999999999</v>
      </c>
      <c r="N2018">
        <v>47857.88</v>
      </c>
      <c r="O2018">
        <v>12064</v>
      </c>
      <c r="P2018">
        <v>1267.471</v>
      </c>
      <c r="Q2018">
        <v>1267.471</v>
      </c>
    </row>
    <row r="2019" spans="1:17" hidden="1">
      <c r="A2019" t="s">
        <v>42</v>
      </c>
      <c r="B2019" s="93">
        <v>40374</v>
      </c>
      <c r="C2019">
        <v>2</v>
      </c>
      <c r="D2019">
        <v>7.8919900000000001E-2</v>
      </c>
      <c r="E2019">
        <v>7.8919900000000001E-2</v>
      </c>
      <c r="F2019">
        <v>66.2166</v>
      </c>
      <c r="G2019">
        <v>3.7385300000000003E-2</v>
      </c>
      <c r="H2019">
        <v>0</v>
      </c>
      <c r="I2019">
        <v>0</v>
      </c>
      <c r="J2019">
        <v>0</v>
      </c>
      <c r="K2019">
        <v>0</v>
      </c>
      <c r="L2019">
        <v>0</v>
      </c>
      <c r="M2019">
        <v>3.9669989999999999</v>
      </c>
      <c r="N2019">
        <v>47857.88</v>
      </c>
      <c r="O2019">
        <v>12064</v>
      </c>
      <c r="P2019">
        <v>952.08939999999996</v>
      </c>
      <c r="Q2019">
        <v>952.08939999999996</v>
      </c>
    </row>
    <row r="2020" spans="1:17" hidden="1">
      <c r="A2020" t="s">
        <v>42</v>
      </c>
      <c r="B2020" s="93">
        <v>40374</v>
      </c>
      <c r="C2020">
        <v>3</v>
      </c>
      <c r="D2020">
        <v>5.8504899999999999E-2</v>
      </c>
      <c r="E2020">
        <v>5.8504899999999999E-2</v>
      </c>
      <c r="F2020">
        <v>65.333699999999993</v>
      </c>
      <c r="G2020">
        <v>3.7398099999999997E-2</v>
      </c>
      <c r="H2020">
        <v>0</v>
      </c>
      <c r="I2020">
        <v>0</v>
      </c>
      <c r="J2020">
        <v>0</v>
      </c>
      <c r="K2020">
        <v>0</v>
      </c>
      <c r="L2020">
        <v>0</v>
      </c>
      <c r="M2020">
        <v>3.9669989999999999</v>
      </c>
      <c r="N2020">
        <v>47857.88</v>
      </c>
      <c r="O2020">
        <v>12064</v>
      </c>
      <c r="P2020">
        <v>705.80359999999996</v>
      </c>
      <c r="Q2020">
        <v>705.80359999999996</v>
      </c>
    </row>
    <row r="2021" spans="1:17" hidden="1">
      <c r="A2021" t="s">
        <v>42</v>
      </c>
      <c r="B2021" s="93">
        <v>40374</v>
      </c>
      <c r="C2021">
        <v>4</v>
      </c>
      <c r="D2021">
        <v>4.3908000000000003E-2</v>
      </c>
      <c r="E2021">
        <v>4.3908000000000003E-2</v>
      </c>
      <c r="F2021">
        <v>64.900199999999998</v>
      </c>
      <c r="G2021">
        <v>3.7409600000000001E-2</v>
      </c>
      <c r="H2021">
        <v>0</v>
      </c>
      <c r="I2021">
        <v>0</v>
      </c>
      <c r="J2021">
        <v>0</v>
      </c>
      <c r="K2021">
        <v>0</v>
      </c>
      <c r="L2021">
        <v>0</v>
      </c>
      <c r="M2021">
        <v>3.9669989999999999</v>
      </c>
      <c r="N2021">
        <v>47857.88</v>
      </c>
      <c r="O2021">
        <v>12064</v>
      </c>
      <c r="P2021">
        <v>529.70650000000001</v>
      </c>
      <c r="Q2021">
        <v>529.70650000000001</v>
      </c>
    </row>
    <row r="2022" spans="1:17" hidden="1">
      <c r="A2022" t="s">
        <v>42</v>
      </c>
      <c r="B2022" s="93">
        <v>40374</v>
      </c>
      <c r="C2022">
        <v>5</v>
      </c>
      <c r="D2022">
        <v>4.0703700000000002E-2</v>
      </c>
      <c r="E2022">
        <v>4.0703700000000002E-2</v>
      </c>
      <c r="F2022">
        <v>63.667200000000001</v>
      </c>
      <c r="G2022">
        <v>3.7329800000000003E-2</v>
      </c>
      <c r="H2022">
        <v>0</v>
      </c>
      <c r="I2022">
        <v>0</v>
      </c>
      <c r="J2022">
        <v>0</v>
      </c>
      <c r="K2022">
        <v>0</v>
      </c>
      <c r="L2022">
        <v>0</v>
      </c>
      <c r="M2022">
        <v>3.9669989999999999</v>
      </c>
      <c r="N2022">
        <v>47857.88</v>
      </c>
      <c r="O2022">
        <v>12064</v>
      </c>
      <c r="P2022">
        <v>491.04899999999998</v>
      </c>
      <c r="Q2022">
        <v>491.04899999999998</v>
      </c>
    </row>
    <row r="2023" spans="1:17" hidden="1">
      <c r="A2023" t="s">
        <v>42</v>
      </c>
      <c r="B2023" s="93">
        <v>40374</v>
      </c>
      <c r="C2023">
        <v>6</v>
      </c>
      <c r="D2023">
        <v>3.6515800000000001E-2</v>
      </c>
      <c r="E2023">
        <v>3.6515800000000001E-2</v>
      </c>
      <c r="F2023">
        <v>63.917099999999998</v>
      </c>
      <c r="G2023">
        <v>3.7288700000000001E-2</v>
      </c>
      <c r="H2023">
        <v>0</v>
      </c>
      <c r="I2023">
        <v>0</v>
      </c>
      <c r="J2023">
        <v>0</v>
      </c>
      <c r="K2023">
        <v>0</v>
      </c>
      <c r="L2023">
        <v>0</v>
      </c>
      <c r="M2023">
        <v>3.9669989999999999</v>
      </c>
      <c r="N2023">
        <v>47857.88</v>
      </c>
      <c r="O2023">
        <v>12064</v>
      </c>
      <c r="P2023">
        <v>440.52659999999997</v>
      </c>
      <c r="Q2023">
        <v>440.52659999999997</v>
      </c>
    </row>
    <row r="2024" spans="1:17" hidden="1">
      <c r="A2024" t="s">
        <v>42</v>
      </c>
      <c r="B2024" s="93">
        <v>40374</v>
      </c>
      <c r="C2024">
        <v>7</v>
      </c>
      <c r="D2024">
        <v>4.60268E-2</v>
      </c>
      <c r="E2024">
        <v>4.60268E-2</v>
      </c>
      <c r="F2024">
        <v>67.783799999999999</v>
      </c>
      <c r="G2024">
        <v>3.7194199999999997E-2</v>
      </c>
      <c r="H2024">
        <v>0</v>
      </c>
      <c r="I2024">
        <v>0</v>
      </c>
      <c r="J2024">
        <v>0</v>
      </c>
      <c r="K2024">
        <v>0</v>
      </c>
      <c r="L2024">
        <v>0</v>
      </c>
      <c r="M2024">
        <v>3.9669989999999999</v>
      </c>
      <c r="N2024">
        <v>47857.88</v>
      </c>
      <c r="O2024">
        <v>12064</v>
      </c>
      <c r="P2024">
        <v>555.26729999999998</v>
      </c>
      <c r="Q2024">
        <v>555.26729999999998</v>
      </c>
    </row>
    <row r="2025" spans="1:17" hidden="1">
      <c r="A2025" t="s">
        <v>42</v>
      </c>
      <c r="B2025" s="93">
        <v>40374</v>
      </c>
      <c r="C2025">
        <v>8</v>
      </c>
      <c r="D2025">
        <v>7.1906499999999998E-2</v>
      </c>
      <c r="E2025">
        <v>7.1906499999999998E-2</v>
      </c>
      <c r="F2025">
        <v>72.817999999999998</v>
      </c>
      <c r="G2025">
        <v>3.7535300000000001E-2</v>
      </c>
      <c r="H2025">
        <v>0</v>
      </c>
      <c r="I2025">
        <v>0</v>
      </c>
      <c r="J2025">
        <v>0</v>
      </c>
      <c r="K2025">
        <v>0</v>
      </c>
      <c r="L2025">
        <v>0</v>
      </c>
      <c r="M2025">
        <v>3.9669989999999999</v>
      </c>
      <c r="N2025">
        <v>47857.88</v>
      </c>
      <c r="O2025">
        <v>12064</v>
      </c>
      <c r="P2025">
        <v>867.47990000000004</v>
      </c>
      <c r="Q2025">
        <v>867.47990000000004</v>
      </c>
    </row>
    <row r="2026" spans="1:17" hidden="1">
      <c r="A2026" t="s">
        <v>42</v>
      </c>
      <c r="B2026" s="93">
        <v>40374</v>
      </c>
      <c r="C2026">
        <v>9</v>
      </c>
      <c r="D2026">
        <v>0.1469809</v>
      </c>
      <c r="E2026">
        <v>0.1469809</v>
      </c>
      <c r="F2026">
        <v>79.868200000000002</v>
      </c>
      <c r="G2026">
        <v>3.8086099999999998E-2</v>
      </c>
      <c r="H2026">
        <v>0</v>
      </c>
      <c r="I2026">
        <v>0</v>
      </c>
      <c r="J2026">
        <v>0</v>
      </c>
      <c r="K2026">
        <v>0</v>
      </c>
      <c r="L2026">
        <v>0</v>
      </c>
      <c r="M2026">
        <v>3.9669989999999999</v>
      </c>
      <c r="N2026">
        <v>47857.88</v>
      </c>
      <c r="O2026">
        <v>12064</v>
      </c>
      <c r="P2026">
        <v>1773.1780000000001</v>
      </c>
      <c r="Q2026">
        <v>1773.1780000000001</v>
      </c>
    </row>
    <row r="2027" spans="1:17" hidden="1">
      <c r="A2027" t="s">
        <v>42</v>
      </c>
      <c r="B2027" s="93">
        <v>40374</v>
      </c>
      <c r="C2027">
        <v>10</v>
      </c>
      <c r="D2027">
        <v>0.21912039999999999</v>
      </c>
      <c r="E2027">
        <v>0.21912039999999999</v>
      </c>
      <c r="F2027">
        <v>81.585800000000006</v>
      </c>
      <c r="G2027">
        <v>3.7652699999999997E-2</v>
      </c>
      <c r="H2027">
        <v>0</v>
      </c>
      <c r="I2027">
        <v>0</v>
      </c>
      <c r="J2027">
        <v>0</v>
      </c>
      <c r="K2027">
        <v>0</v>
      </c>
      <c r="L2027">
        <v>0</v>
      </c>
      <c r="M2027">
        <v>3.9669989999999999</v>
      </c>
      <c r="N2027">
        <v>47857.88</v>
      </c>
      <c r="O2027">
        <v>12064</v>
      </c>
      <c r="P2027">
        <v>2643.4690000000001</v>
      </c>
      <c r="Q2027">
        <v>2643.4690000000001</v>
      </c>
    </row>
    <row r="2028" spans="1:17" hidden="1">
      <c r="A2028" t="s">
        <v>42</v>
      </c>
      <c r="B2028" s="93">
        <v>40374</v>
      </c>
      <c r="C2028">
        <v>11</v>
      </c>
      <c r="D2028">
        <v>0.30436639999999998</v>
      </c>
      <c r="E2028">
        <v>0.30436639999999998</v>
      </c>
      <c r="F2028">
        <v>83.552499999999995</v>
      </c>
      <c r="G2028">
        <v>3.7514699999999998E-2</v>
      </c>
      <c r="H2028">
        <v>0</v>
      </c>
      <c r="I2028">
        <v>0</v>
      </c>
      <c r="J2028">
        <v>0</v>
      </c>
      <c r="K2028">
        <v>0</v>
      </c>
      <c r="L2028">
        <v>0</v>
      </c>
      <c r="M2028">
        <v>3.9669989999999999</v>
      </c>
      <c r="N2028">
        <v>47857.88</v>
      </c>
      <c r="O2028">
        <v>12064</v>
      </c>
      <c r="P2028">
        <v>3671.8760000000002</v>
      </c>
      <c r="Q2028">
        <v>3671.8760000000002</v>
      </c>
    </row>
    <row r="2029" spans="1:17" hidden="1">
      <c r="A2029" t="s">
        <v>42</v>
      </c>
      <c r="B2029" s="93">
        <v>40374</v>
      </c>
      <c r="C2029">
        <v>12</v>
      </c>
      <c r="D2029">
        <v>0.40667720000000002</v>
      </c>
      <c r="E2029">
        <v>0.40667720000000002</v>
      </c>
      <c r="F2029">
        <v>85.436199999999999</v>
      </c>
      <c r="G2029">
        <v>3.7445199999999998E-2</v>
      </c>
      <c r="H2029">
        <v>0</v>
      </c>
      <c r="I2029">
        <v>0</v>
      </c>
      <c r="J2029">
        <v>0</v>
      </c>
      <c r="K2029">
        <v>0</v>
      </c>
      <c r="L2029">
        <v>0</v>
      </c>
      <c r="M2029">
        <v>3.9669989999999999</v>
      </c>
      <c r="N2029">
        <v>47857.88</v>
      </c>
      <c r="O2029">
        <v>12064</v>
      </c>
      <c r="P2029">
        <v>4906.1540000000005</v>
      </c>
      <c r="Q2029">
        <v>4906.1540000000005</v>
      </c>
    </row>
    <row r="2030" spans="1:17" hidden="1">
      <c r="A2030" t="s">
        <v>42</v>
      </c>
      <c r="B2030" s="93">
        <v>40374</v>
      </c>
      <c r="C2030">
        <v>13</v>
      </c>
      <c r="D2030">
        <v>0.64669370000000004</v>
      </c>
      <c r="E2030">
        <v>0.64669370000000004</v>
      </c>
      <c r="F2030">
        <v>91.383700000000005</v>
      </c>
      <c r="G2030">
        <v>3.7457400000000002E-2</v>
      </c>
      <c r="H2030">
        <v>0</v>
      </c>
      <c r="I2030">
        <v>0</v>
      </c>
      <c r="J2030">
        <v>0</v>
      </c>
      <c r="K2030">
        <v>0</v>
      </c>
      <c r="L2030">
        <v>0</v>
      </c>
      <c r="M2030">
        <v>3.9669989999999999</v>
      </c>
      <c r="N2030">
        <v>47857.88</v>
      </c>
      <c r="O2030">
        <v>12064</v>
      </c>
      <c r="P2030">
        <v>7801.7129999999997</v>
      </c>
      <c r="Q2030">
        <v>7801.7129999999997</v>
      </c>
    </row>
    <row r="2031" spans="1:17" hidden="1">
      <c r="A2031" t="s">
        <v>42</v>
      </c>
      <c r="B2031" s="93">
        <v>40374</v>
      </c>
      <c r="C2031">
        <v>14</v>
      </c>
      <c r="D2031">
        <v>0.84463189999999999</v>
      </c>
      <c r="E2031">
        <v>0.50679980000000002</v>
      </c>
      <c r="F2031">
        <v>88.915000000000006</v>
      </c>
      <c r="G2031">
        <v>3.77889E-2</v>
      </c>
      <c r="H2031">
        <v>0.28940359999999998</v>
      </c>
      <c r="I2031">
        <v>0.31801560000000001</v>
      </c>
      <c r="J2031">
        <v>0.33783210000000002</v>
      </c>
      <c r="K2031">
        <v>0.35764859999999998</v>
      </c>
      <c r="L2031">
        <v>0.38626050000000001</v>
      </c>
      <c r="M2031">
        <v>3.9669989999999999</v>
      </c>
      <c r="N2031">
        <v>47857.88</v>
      </c>
      <c r="O2031">
        <v>12064</v>
      </c>
      <c r="P2031">
        <v>10189.64</v>
      </c>
      <c r="Q2031">
        <v>6114.0320000000002</v>
      </c>
    </row>
    <row r="2032" spans="1:17" hidden="1">
      <c r="A2032" t="s">
        <v>42</v>
      </c>
      <c r="B2032" s="93">
        <v>40374</v>
      </c>
      <c r="C2032">
        <v>15</v>
      </c>
      <c r="D2032">
        <v>1.0215700000000001</v>
      </c>
      <c r="E2032">
        <v>0.61309369999999996</v>
      </c>
      <c r="F2032">
        <v>88.648600000000002</v>
      </c>
      <c r="G2032">
        <v>3.7784100000000001E-2</v>
      </c>
      <c r="H2032">
        <v>0.36005419999999999</v>
      </c>
      <c r="I2032">
        <v>0.38866250000000002</v>
      </c>
      <c r="J2032">
        <v>0.40847650000000002</v>
      </c>
      <c r="K2032">
        <v>0.42829050000000002</v>
      </c>
      <c r="L2032">
        <v>0.45689879999999999</v>
      </c>
      <c r="M2032">
        <v>3.9669989999999999</v>
      </c>
      <c r="N2032">
        <v>47857.88</v>
      </c>
      <c r="O2032">
        <v>12064</v>
      </c>
      <c r="P2032">
        <v>12324.22</v>
      </c>
      <c r="Q2032">
        <v>7396.3620000000001</v>
      </c>
    </row>
    <row r="2033" spans="1:17" hidden="1">
      <c r="A2033" t="s">
        <v>42</v>
      </c>
      <c r="B2033" s="93">
        <v>40374</v>
      </c>
      <c r="C2033">
        <v>16</v>
      </c>
      <c r="D2033">
        <v>1.149554</v>
      </c>
      <c r="E2033">
        <v>0.69468719999999995</v>
      </c>
      <c r="F2033">
        <v>86.781499999999994</v>
      </c>
      <c r="G2033">
        <v>3.7856599999999997E-2</v>
      </c>
      <c r="H2033">
        <v>0.40635169999999998</v>
      </c>
      <c r="I2033">
        <v>0.43501489999999998</v>
      </c>
      <c r="J2033">
        <v>0.45486690000000002</v>
      </c>
      <c r="K2033">
        <v>0.474719</v>
      </c>
      <c r="L2033">
        <v>0.50338210000000005</v>
      </c>
      <c r="M2033">
        <v>3.9669989999999999</v>
      </c>
      <c r="N2033">
        <v>47857.88</v>
      </c>
      <c r="O2033">
        <v>12064</v>
      </c>
      <c r="P2033">
        <v>13868.22</v>
      </c>
      <c r="Q2033">
        <v>8380.7060000000001</v>
      </c>
    </row>
    <row r="2034" spans="1:17" hidden="1">
      <c r="A2034" t="s">
        <v>42</v>
      </c>
      <c r="B2034" s="93">
        <v>40374</v>
      </c>
      <c r="C2034">
        <v>17</v>
      </c>
      <c r="D2034">
        <v>1.1669350000000001</v>
      </c>
      <c r="E2034">
        <v>0.70721639999999997</v>
      </c>
      <c r="F2034">
        <v>80.3155</v>
      </c>
      <c r="G2034">
        <v>3.7850799999999997E-2</v>
      </c>
      <c r="H2034">
        <v>0.41121079999999999</v>
      </c>
      <c r="I2034">
        <v>0.43986950000000002</v>
      </c>
      <c r="J2034">
        <v>0.45971849999999997</v>
      </c>
      <c r="K2034">
        <v>0.47956739999999998</v>
      </c>
      <c r="L2034">
        <v>0.50822619999999996</v>
      </c>
      <c r="M2034">
        <v>3.9669989999999999</v>
      </c>
      <c r="N2034">
        <v>47857.88</v>
      </c>
      <c r="O2034">
        <v>12064</v>
      </c>
      <c r="P2034">
        <v>14077.9</v>
      </c>
      <c r="Q2034">
        <v>8531.8580000000002</v>
      </c>
    </row>
    <row r="2035" spans="1:17" hidden="1">
      <c r="A2035" t="s">
        <v>42</v>
      </c>
      <c r="B2035" s="93">
        <v>40374</v>
      </c>
      <c r="C2035">
        <v>18</v>
      </c>
      <c r="D2035">
        <v>1.12374</v>
      </c>
      <c r="E2035">
        <v>1.295879</v>
      </c>
      <c r="F2035">
        <v>78.749399999999994</v>
      </c>
      <c r="G2035">
        <v>3.8516500000000002E-2</v>
      </c>
      <c r="H2035">
        <v>-0.221499</v>
      </c>
      <c r="I2035">
        <v>-0.19233629999999999</v>
      </c>
      <c r="J2035">
        <v>-0.17213819999999999</v>
      </c>
      <c r="K2035">
        <v>-0.1519402</v>
      </c>
      <c r="L2035">
        <v>-0.12277739999999999</v>
      </c>
      <c r="M2035">
        <v>3.9669989999999999</v>
      </c>
      <c r="N2035">
        <v>47857.88</v>
      </c>
      <c r="O2035">
        <v>12064</v>
      </c>
      <c r="P2035">
        <v>13556.8</v>
      </c>
      <c r="Q2035">
        <v>15633.48</v>
      </c>
    </row>
    <row r="2036" spans="1:17" hidden="1">
      <c r="A2036" t="s">
        <v>42</v>
      </c>
      <c r="B2036" s="93">
        <v>40374</v>
      </c>
      <c r="C2036">
        <v>19</v>
      </c>
      <c r="D2036">
        <v>1.0366869999999999</v>
      </c>
      <c r="E2036">
        <v>1.143575</v>
      </c>
      <c r="F2036">
        <v>75.900000000000006</v>
      </c>
      <c r="G2036">
        <v>3.7716100000000002E-2</v>
      </c>
      <c r="H2036">
        <v>-0.15522340000000001</v>
      </c>
      <c r="I2036">
        <v>-0.12666649999999999</v>
      </c>
      <c r="J2036">
        <v>-0.1068882</v>
      </c>
      <c r="K2036">
        <v>-8.7109800000000001E-2</v>
      </c>
      <c r="L2036">
        <v>-5.8553000000000001E-2</v>
      </c>
      <c r="M2036">
        <v>3.9669989999999999</v>
      </c>
      <c r="N2036">
        <v>47857.88</v>
      </c>
      <c r="O2036">
        <v>12064</v>
      </c>
      <c r="P2036">
        <v>12506.59</v>
      </c>
      <c r="Q2036">
        <v>13796.09</v>
      </c>
    </row>
    <row r="2037" spans="1:17" hidden="1">
      <c r="A2037" t="s">
        <v>42</v>
      </c>
      <c r="B2037" s="93">
        <v>40374</v>
      </c>
      <c r="C2037">
        <v>20</v>
      </c>
      <c r="D2037">
        <v>0.78159420000000002</v>
      </c>
      <c r="E2037">
        <v>0.85122500000000001</v>
      </c>
      <c r="F2037">
        <v>71.167299999999997</v>
      </c>
      <c r="G2037">
        <v>3.7450700000000003E-2</v>
      </c>
      <c r="H2037">
        <v>-0.11762590000000001</v>
      </c>
      <c r="I2037">
        <v>-8.9270000000000002E-2</v>
      </c>
      <c r="J2037">
        <v>-6.9630899999999996E-2</v>
      </c>
      <c r="K2037">
        <v>-4.99917E-2</v>
      </c>
      <c r="L2037">
        <v>-2.16358E-2</v>
      </c>
      <c r="M2037">
        <v>3.9669989999999999</v>
      </c>
      <c r="N2037">
        <v>47857.88</v>
      </c>
      <c r="O2037">
        <v>12064</v>
      </c>
      <c r="P2037">
        <v>9429.152</v>
      </c>
      <c r="Q2037">
        <v>10269.18</v>
      </c>
    </row>
    <row r="2038" spans="1:17" hidden="1">
      <c r="A2038" t="s">
        <v>42</v>
      </c>
      <c r="B2038" s="93">
        <v>40374</v>
      </c>
      <c r="C2038">
        <v>21</v>
      </c>
      <c r="D2038">
        <v>0.5734416</v>
      </c>
      <c r="E2038">
        <v>0.61542129999999995</v>
      </c>
      <c r="F2038">
        <v>72.533000000000001</v>
      </c>
      <c r="G2038">
        <v>3.7380200000000002E-2</v>
      </c>
      <c r="H2038">
        <v>-8.9884400000000003E-2</v>
      </c>
      <c r="I2038">
        <v>-6.1581999999999998E-2</v>
      </c>
      <c r="J2038">
        <v>-4.1979700000000002E-2</v>
      </c>
      <c r="K2038">
        <v>-2.2377500000000002E-2</v>
      </c>
      <c r="L2038">
        <v>5.9249999999999997E-3</v>
      </c>
      <c r="M2038">
        <v>3.9669989999999999</v>
      </c>
      <c r="N2038">
        <v>47857.88</v>
      </c>
      <c r="O2038">
        <v>12064</v>
      </c>
      <c r="P2038">
        <v>6917.9989999999998</v>
      </c>
      <c r="Q2038">
        <v>7424.442</v>
      </c>
    </row>
    <row r="2039" spans="1:17" hidden="1">
      <c r="A2039" t="s">
        <v>42</v>
      </c>
      <c r="B2039" s="93">
        <v>40374</v>
      </c>
      <c r="C2039">
        <v>22</v>
      </c>
      <c r="D2039">
        <v>0.41789520000000002</v>
      </c>
      <c r="E2039">
        <v>0.44264049999999999</v>
      </c>
      <c r="F2039">
        <v>71.782499999999999</v>
      </c>
      <c r="G2039">
        <v>3.7346600000000001E-2</v>
      </c>
      <c r="H2039">
        <v>-7.2606900000000002E-2</v>
      </c>
      <c r="I2039">
        <v>-4.4329899999999998E-2</v>
      </c>
      <c r="J2039">
        <v>-2.4745300000000001E-2</v>
      </c>
      <c r="K2039">
        <v>-5.1606999999999998E-3</v>
      </c>
      <c r="L2039">
        <v>2.3116399999999999E-2</v>
      </c>
      <c r="M2039">
        <v>3.9669989999999999</v>
      </c>
      <c r="N2039">
        <v>47857.88</v>
      </c>
      <c r="O2039">
        <v>12064</v>
      </c>
      <c r="P2039">
        <v>5041.4880000000003</v>
      </c>
      <c r="Q2039">
        <v>5340.0150000000003</v>
      </c>
    </row>
    <row r="2040" spans="1:17" hidden="1">
      <c r="A2040" t="s">
        <v>42</v>
      </c>
      <c r="B2040" s="93">
        <v>40374</v>
      </c>
      <c r="C2040">
        <v>23</v>
      </c>
      <c r="D2040">
        <v>0.32407770000000002</v>
      </c>
      <c r="E2040">
        <v>0.33810760000000001</v>
      </c>
      <c r="F2040">
        <v>70.999099999999999</v>
      </c>
      <c r="G2040">
        <v>3.73519E-2</v>
      </c>
      <c r="H2040">
        <v>-6.1898399999999999E-2</v>
      </c>
      <c r="I2040">
        <v>-3.3617300000000003E-2</v>
      </c>
      <c r="J2040">
        <v>-1.4030000000000001E-2</v>
      </c>
      <c r="K2040">
        <v>5.5573999999999997E-3</v>
      </c>
      <c r="L2040">
        <v>3.3838399999999998E-2</v>
      </c>
      <c r="M2040">
        <v>3.9669989999999999</v>
      </c>
      <c r="N2040">
        <v>47857.88</v>
      </c>
      <c r="O2040">
        <v>12064</v>
      </c>
      <c r="P2040">
        <v>3909.6729999999998</v>
      </c>
      <c r="Q2040">
        <v>4078.931</v>
      </c>
    </row>
    <row r="2041" spans="1:17" hidden="1">
      <c r="A2041" t="s">
        <v>42</v>
      </c>
      <c r="B2041" s="93">
        <v>40374</v>
      </c>
      <c r="C2041">
        <v>24</v>
      </c>
      <c r="D2041">
        <v>0.20792350000000001</v>
      </c>
      <c r="E2041">
        <v>0.20842040000000001</v>
      </c>
      <c r="F2041">
        <v>67.965999999999994</v>
      </c>
      <c r="G2041">
        <v>3.7355600000000003E-2</v>
      </c>
      <c r="H2041">
        <v>-4.8370000000000003E-2</v>
      </c>
      <c r="I2041">
        <v>-2.0086199999999999E-2</v>
      </c>
      <c r="J2041">
        <v>-4.9689999999999999E-4</v>
      </c>
      <c r="K2041">
        <v>1.90923E-2</v>
      </c>
      <c r="L2041">
        <v>4.7376099999999997E-2</v>
      </c>
      <c r="M2041">
        <v>3.9669989999999999</v>
      </c>
      <c r="N2041">
        <v>47857.88</v>
      </c>
      <c r="O2041">
        <v>12064</v>
      </c>
      <c r="P2041">
        <v>2508.3890000000001</v>
      </c>
      <c r="Q2041">
        <v>2514.384</v>
      </c>
    </row>
    <row r="2042" spans="1:17" hidden="1">
      <c r="A2042" t="s">
        <v>42</v>
      </c>
      <c r="B2042" s="93">
        <v>40375</v>
      </c>
      <c r="C2042">
        <v>1</v>
      </c>
      <c r="D2042">
        <v>0.13784350000000001</v>
      </c>
      <c r="E2042">
        <v>0.13784350000000001</v>
      </c>
      <c r="F2042">
        <v>69.287199999999999</v>
      </c>
      <c r="G2042">
        <v>3.8018700000000002E-2</v>
      </c>
      <c r="H2042">
        <v>0</v>
      </c>
      <c r="I2042">
        <v>0</v>
      </c>
      <c r="J2042">
        <v>0</v>
      </c>
      <c r="K2042">
        <v>0</v>
      </c>
      <c r="L2042">
        <v>0</v>
      </c>
      <c r="M2042">
        <v>3.967724</v>
      </c>
      <c r="N2042">
        <v>47723.78</v>
      </c>
      <c r="O2042">
        <v>12028</v>
      </c>
      <c r="P2042">
        <v>1657.982</v>
      </c>
      <c r="Q2042">
        <v>1657.982</v>
      </c>
    </row>
    <row r="2043" spans="1:17" hidden="1">
      <c r="A2043" t="s">
        <v>42</v>
      </c>
      <c r="B2043" s="93">
        <v>40375</v>
      </c>
      <c r="C2043">
        <v>2</v>
      </c>
      <c r="D2043">
        <v>0.1000673</v>
      </c>
      <c r="E2043">
        <v>0.1000673</v>
      </c>
      <c r="F2043">
        <v>69.134699999999995</v>
      </c>
      <c r="G2043">
        <v>3.7936699999999997E-2</v>
      </c>
      <c r="H2043">
        <v>0</v>
      </c>
      <c r="I2043">
        <v>0</v>
      </c>
      <c r="J2043">
        <v>0</v>
      </c>
      <c r="K2043">
        <v>0</v>
      </c>
      <c r="L2043">
        <v>0</v>
      </c>
      <c r="M2043">
        <v>3.967724</v>
      </c>
      <c r="N2043">
        <v>47723.78</v>
      </c>
      <c r="O2043">
        <v>12028</v>
      </c>
      <c r="P2043">
        <v>1203.6099999999999</v>
      </c>
      <c r="Q2043">
        <v>1203.6099999999999</v>
      </c>
    </row>
    <row r="2044" spans="1:17" hidden="1">
      <c r="A2044" t="s">
        <v>42</v>
      </c>
      <c r="B2044" s="93">
        <v>40375</v>
      </c>
      <c r="C2044">
        <v>3</v>
      </c>
      <c r="D2044">
        <v>7.5984899999999994E-2</v>
      </c>
      <c r="E2044">
        <v>7.5984899999999994E-2</v>
      </c>
      <c r="F2044">
        <v>69.049800000000005</v>
      </c>
      <c r="G2044">
        <v>3.7882899999999997E-2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3.967724</v>
      </c>
      <c r="N2044">
        <v>47723.78</v>
      </c>
      <c r="O2044">
        <v>12028</v>
      </c>
      <c r="P2044">
        <v>913.94680000000005</v>
      </c>
      <c r="Q2044">
        <v>913.94680000000005</v>
      </c>
    </row>
    <row r="2045" spans="1:17" hidden="1">
      <c r="A2045" t="s">
        <v>42</v>
      </c>
      <c r="B2045" s="93">
        <v>40375</v>
      </c>
      <c r="C2045">
        <v>4</v>
      </c>
      <c r="D2045">
        <v>5.6293700000000002E-2</v>
      </c>
      <c r="E2045">
        <v>5.6293700000000002E-2</v>
      </c>
      <c r="F2045">
        <v>67.388900000000007</v>
      </c>
      <c r="G2045">
        <v>3.7813800000000002E-2</v>
      </c>
      <c r="H2045">
        <v>0</v>
      </c>
      <c r="I2045">
        <v>0</v>
      </c>
      <c r="J2045">
        <v>0</v>
      </c>
      <c r="K2045">
        <v>0</v>
      </c>
      <c r="L2045">
        <v>0</v>
      </c>
      <c r="M2045">
        <v>3.967724</v>
      </c>
      <c r="N2045">
        <v>47723.78</v>
      </c>
      <c r="O2045">
        <v>12028</v>
      </c>
      <c r="P2045">
        <v>677.10080000000005</v>
      </c>
      <c r="Q2045">
        <v>677.10080000000005</v>
      </c>
    </row>
    <row r="2046" spans="1:17" hidden="1">
      <c r="A2046" t="s">
        <v>42</v>
      </c>
      <c r="B2046" s="93">
        <v>40375</v>
      </c>
      <c r="C2046">
        <v>5</v>
      </c>
      <c r="D2046">
        <v>4.8172699999999999E-2</v>
      </c>
      <c r="E2046">
        <v>4.8172699999999999E-2</v>
      </c>
      <c r="F2046">
        <v>66.711100000000002</v>
      </c>
      <c r="G2046">
        <v>3.7764699999999998E-2</v>
      </c>
      <c r="H2046">
        <v>0</v>
      </c>
      <c r="I2046">
        <v>0</v>
      </c>
      <c r="J2046">
        <v>0</v>
      </c>
      <c r="K2046">
        <v>0</v>
      </c>
      <c r="L2046">
        <v>0</v>
      </c>
      <c r="M2046">
        <v>3.967724</v>
      </c>
      <c r="N2046">
        <v>47723.78</v>
      </c>
      <c r="O2046">
        <v>12028</v>
      </c>
      <c r="P2046">
        <v>579.42139999999995</v>
      </c>
      <c r="Q2046">
        <v>579.42139999999995</v>
      </c>
    </row>
    <row r="2047" spans="1:17" hidden="1">
      <c r="A2047" t="s">
        <v>42</v>
      </c>
      <c r="B2047" s="93">
        <v>40375</v>
      </c>
      <c r="C2047">
        <v>6</v>
      </c>
      <c r="D2047">
        <v>6.8500900000000003E-2</v>
      </c>
      <c r="E2047">
        <v>6.8500900000000003E-2</v>
      </c>
      <c r="F2047">
        <v>65.405799999999999</v>
      </c>
      <c r="G2047">
        <v>3.7913799999999998E-2</v>
      </c>
      <c r="H2047">
        <v>0</v>
      </c>
      <c r="I2047">
        <v>0</v>
      </c>
      <c r="J2047">
        <v>0</v>
      </c>
      <c r="K2047">
        <v>0</v>
      </c>
      <c r="L2047">
        <v>0</v>
      </c>
      <c r="M2047">
        <v>3.967724</v>
      </c>
      <c r="N2047">
        <v>47723.78</v>
      </c>
      <c r="O2047">
        <v>12028</v>
      </c>
      <c r="P2047">
        <v>823.92849999999999</v>
      </c>
      <c r="Q2047">
        <v>823.92849999999999</v>
      </c>
    </row>
    <row r="2048" spans="1:17" hidden="1">
      <c r="A2048" t="s">
        <v>42</v>
      </c>
      <c r="B2048" s="93">
        <v>40375</v>
      </c>
      <c r="C2048">
        <v>7</v>
      </c>
      <c r="D2048">
        <v>8.8249599999999997E-2</v>
      </c>
      <c r="E2048">
        <v>8.8249599999999997E-2</v>
      </c>
      <c r="F2048">
        <v>70.236099999999993</v>
      </c>
      <c r="G2048">
        <v>3.8333100000000002E-2</v>
      </c>
      <c r="H2048">
        <v>0</v>
      </c>
      <c r="I2048">
        <v>0</v>
      </c>
      <c r="J2048">
        <v>0</v>
      </c>
      <c r="K2048">
        <v>0</v>
      </c>
      <c r="L2048">
        <v>0</v>
      </c>
      <c r="M2048">
        <v>3.967724</v>
      </c>
      <c r="N2048">
        <v>47723.78</v>
      </c>
      <c r="O2048">
        <v>12028</v>
      </c>
      <c r="P2048">
        <v>1061.4659999999999</v>
      </c>
      <c r="Q2048">
        <v>1061.4659999999999</v>
      </c>
    </row>
    <row r="2049" spans="1:17" hidden="1">
      <c r="A2049" t="s">
        <v>42</v>
      </c>
      <c r="B2049" s="93">
        <v>40375</v>
      </c>
      <c r="C2049">
        <v>8</v>
      </c>
      <c r="D2049">
        <v>9.2808399999999999E-2</v>
      </c>
      <c r="E2049">
        <v>9.2808399999999999E-2</v>
      </c>
      <c r="F2049">
        <v>74.406899999999993</v>
      </c>
      <c r="G2049">
        <v>3.93791E-2</v>
      </c>
      <c r="H2049">
        <v>0</v>
      </c>
      <c r="I2049">
        <v>0</v>
      </c>
      <c r="J2049">
        <v>0</v>
      </c>
      <c r="K2049">
        <v>0</v>
      </c>
      <c r="L2049">
        <v>0</v>
      </c>
      <c r="M2049">
        <v>3.967724</v>
      </c>
      <c r="N2049">
        <v>47723.78</v>
      </c>
      <c r="O2049">
        <v>12028</v>
      </c>
      <c r="P2049">
        <v>1116.3</v>
      </c>
      <c r="Q2049">
        <v>1116.3</v>
      </c>
    </row>
    <row r="2050" spans="1:17" hidden="1">
      <c r="A2050" t="s">
        <v>42</v>
      </c>
      <c r="B2050" s="93">
        <v>40375</v>
      </c>
      <c r="C2050">
        <v>9</v>
      </c>
      <c r="D2050">
        <v>0.20671829999999999</v>
      </c>
      <c r="E2050">
        <v>0.20671829999999999</v>
      </c>
      <c r="F2050">
        <v>81.423900000000003</v>
      </c>
      <c r="G2050">
        <v>4.17528E-2</v>
      </c>
      <c r="H2050">
        <v>0</v>
      </c>
      <c r="I2050">
        <v>0</v>
      </c>
      <c r="J2050">
        <v>0</v>
      </c>
      <c r="K2050">
        <v>0</v>
      </c>
      <c r="L2050">
        <v>0</v>
      </c>
      <c r="M2050">
        <v>3.967724</v>
      </c>
      <c r="N2050">
        <v>47723.78</v>
      </c>
      <c r="O2050">
        <v>12028</v>
      </c>
      <c r="P2050">
        <v>2486.4079999999999</v>
      </c>
      <c r="Q2050">
        <v>2486.4079999999999</v>
      </c>
    </row>
    <row r="2051" spans="1:17" hidden="1">
      <c r="A2051" t="s">
        <v>42</v>
      </c>
      <c r="B2051" s="93">
        <v>40375</v>
      </c>
      <c r="C2051">
        <v>10</v>
      </c>
      <c r="D2051">
        <v>0.35058739999999999</v>
      </c>
      <c r="E2051">
        <v>0.35058739999999999</v>
      </c>
      <c r="F2051">
        <v>84.949799999999996</v>
      </c>
      <c r="G2051">
        <v>3.9224200000000001E-2</v>
      </c>
      <c r="H2051">
        <v>0</v>
      </c>
      <c r="I2051">
        <v>0</v>
      </c>
      <c r="J2051">
        <v>0</v>
      </c>
      <c r="K2051">
        <v>0</v>
      </c>
      <c r="L2051">
        <v>0</v>
      </c>
      <c r="M2051">
        <v>3.967724</v>
      </c>
      <c r="N2051">
        <v>47723.78</v>
      </c>
      <c r="O2051">
        <v>12028</v>
      </c>
      <c r="P2051">
        <v>4216.8649999999998</v>
      </c>
      <c r="Q2051">
        <v>4216.8649999999998</v>
      </c>
    </row>
    <row r="2052" spans="1:17" hidden="1">
      <c r="A2052" t="s">
        <v>42</v>
      </c>
      <c r="B2052" s="93">
        <v>40375</v>
      </c>
      <c r="C2052">
        <v>11</v>
      </c>
      <c r="D2052">
        <v>0.49378490000000003</v>
      </c>
      <c r="E2052">
        <v>0.49378490000000003</v>
      </c>
      <c r="F2052">
        <v>88.000699999999995</v>
      </c>
      <c r="G2052">
        <v>3.8619500000000001E-2</v>
      </c>
      <c r="H2052">
        <v>0</v>
      </c>
      <c r="I2052">
        <v>0</v>
      </c>
      <c r="J2052">
        <v>0</v>
      </c>
      <c r="K2052">
        <v>0</v>
      </c>
      <c r="L2052">
        <v>0</v>
      </c>
      <c r="M2052">
        <v>3.967724</v>
      </c>
      <c r="N2052">
        <v>47723.78</v>
      </c>
      <c r="O2052">
        <v>12028</v>
      </c>
      <c r="P2052">
        <v>5939.2449999999999</v>
      </c>
      <c r="Q2052">
        <v>5939.2449999999999</v>
      </c>
    </row>
    <row r="2053" spans="1:17" hidden="1">
      <c r="A2053" t="s">
        <v>42</v>
      </c>
      <c r="B2053" s="93">
        <v>40375</v>
      </c>
      <c r="C2053">
        <v>12</v>
      </c>
      <c r="D2053">
        <v>0.69331589999999998</v>
      </c>
      <c r="E2053">
        <v>0.69331589999999998</v>
      </c>
      <c r="F2053">
        <v>94.660899999999998</v>
      </c>
      <c r="G2053">
        <v>3.86173E-2</v>
      </c>
      <c r="H2053">
        <v>0</v>
      </c>
      <c r="I2053">
        <v>0</v>
      </c>
      <c r="J2053">
        <v>0</v>
      </c>
      <c r="K2053">
        <v>0</v>
      </c>
      <c r="L2053">
        <v>0</v>
      </c>
      <c r="M2053">
        <v>3.967724</v>
      </c>
      <c r="N2053">
        <v>47723.78</v>
      </c>
      <c r="O2053">
        <v>12028</v>
      </c>
      <c r="P2053">
        <v>8339.2039999999997</v>
      </c>
      <c r="Q2053">
        <v>8339.2039999999997</v>
      </c>
    </row>
    <row r="2054" spans="1:17" hidden="1">
      <c r="A2054" t="s">
        <v>42</v>
      </c>
      <c r="B2054" s="93">
        <v>40375</v>
      </c>
      <c r="C2054">
        <v>13</v>
      </c>
      <c r="D2054">
        <v>0.97125640000000002</v>
      </c>
      <c r="E2054">
        <v>0.97125640000000002</v>
      </c>
      <c r="F2054">
        <v>95.423900000000003</v>
      </c>
      <c r="G2054">
        <v>3.8626099999999997E-2</v>
      </c>
      <c r="H2054">
        <v>0</v>
      </c>
      <c r="I2054">
        <v>0</v>
      </c>
      <c r="J2054">
        <v>0</v>
      </c>
      <c r="K2054">
        <v>0</v>
      </c>
      <c r="L2054">
        <v>0</v>
      </c>
      <c r="M2054">
        <v>3.967724</v>
      </c>
      <c r="N2054">
        <v>47723.78</v>
      </c>
      <c r="O2054">
        <v>12028</v>
      </c>
      <c r="P2054">
        <v>11682.27</v>
      </c>
      <c r="Q2054">
        <v>11682.27</v>
      </c>
    </row>
    <row r="2055" spans="1:17" hidden="1">
      <c r="A2055" t="s">
        <v>42</v>
      </c>
      <c r="B2055" s="93">
        <v>40375</v>
      </c>
      <c r="C2055">
        <v>14</v>
      </c>
      <c r="D2055">
        <v>1.1902299999999999</v>
      </c>
      <c r="E2055">
        <v>0.74834069999999997</v>
      </c>
      <c r="F2055">
        <v>94.305700000000002</v>
      </c>
      <c r="G2055">
        <v>3.9454099999999999E-2</v>
      </c>
      <c r="H2055">
        <v>0.39132719999999999</v>
      </c>
      <c r="I2055">
        <v>0.42119990000000002</v>
      </c>
      <c r="J2055">
        <v>0.44188959999999999</v>
      </c>
      <c r="K2055">
        <v>0.46257939999999997</v>
      </c>
      <c r="L2055">
        <v>0.4924521</v>
      </c>
      <c r="M2055">
        <v>3.967724</v>
      </c>
      <c r="N2055">
        <v>47723.78</v>
      </c>
      <c r="O2055">
        <v>12028</v>
      </c>
      <c r="P2055">
        <v>14316.09</v>
      </c>
      <c r="Q2055">
        <v>9001.0419999999995</v>
      </c>
    </row>
    <row r="2056" spans="1:17" hidden="1">
      <c r="A2056" t="s">
        <v>42</v>
      </c>
      <c r="B2056" s="93">
        <v>40375</v>
      </c>
      <c r="C2056">
        <v>15</v>
      </c>
      <c r="D2056">
        <v>1.4176010000000001</v>
      </c>
      <c r="E2056">
        <v>0.89186509999999997</v>
      </c>
      <c r="F2056">
        <v>91.831599999999995</v>
      </c>
      <c r="G2056">
        <v>3.9226799999999999E-2</v>
      </c>
      <c r="H2056">
        <v>0.47546480000000002</v>
      </c>
      <c r="I2056">
        <v>0.50516550000000005</v>
      </c>
      <c r="J2056">
        <v>0.52573599999999998</v>
      </c>
      <c r="K2056">
        <v>0.54630659999999998</v>
      </c>
      <c r="L2056">
        <v>0.57600720000000005</v>
      </c>
      <c r="M2056">
        <v>3.967724</v>
      </c>
      <c r="N2056">
        <v>47723.78</v>
      </c>
      <c r="O2056">
        <v>12028</v>
      </c>
      <c r="P2056">
        <v>17050.91</v>
      </c>
      <c r="Q2056">
        <v>10727.35</v>
      </c>
    </row>
    <row r="2057" spans="1:17" hidden="1">
      <c r="A2057" t="s">
        <v>42</v>
      </c>
      <c r="B2057" s="93">
        <v>40375</v>
      </c>
      <c r="C2057">
        <v>16</v>
      </c>
      <c r="D2057">
        <v>1.599075</v>
      </c>
      <c r="E2057">
        <v>1.016867</v>
      </c>
      <c r="F2057">
        <v>90.679299999999998</v>
      </c>
      <c r="G2057">
        <v>3.9375899999999998E-2</v>
      </c>
      <c r="H2057">
        <v>0.53174520000000003</v>
      </c>
      <c r="I2057">
        <v>0.56155869999999997</v>
      </c>
      <c r="J2057">
        <v>0.58220740000000004</v>
      </c>
      <c r="K2057">
        <v>0.60285619999999995</v>
      </c>
      <c r="L2057">
        <v>0.6326697</v>
      </c>
      <c r="M2057">
        <v>3.967724</v>
      </c>
      <c r="N2057">
        <v>47723.78</v>
      </c>
      <c r="O2057">
        <v>12028</v>
      </c>
      <c r="P2057">
        <v>19233.669999999998</v>
      </c>
      <c r="Q2057">
        <v>12230.88</v>
      </c>
    </row>
    <row r="2058" spans="1:17" hidden="1">
      <c r="A2058" t="s">
        <v>42</v>
      </c>
      <c r="B2058" s="93">
        <v>40375</v>
      </c>
      <c r="C2058">
        <v>17</v>
      </c>
      <c r="D2058">
        <v>1.625993</v>
      </c>
      <c r="E2058">
        <v>1.032502</v>
      </c>
      <c r="F2058">
        <v>84.612399999999994</v>
      </c>
      <c r="G2058">
        <v>3.9362599999999998E-2</v>
      </c>
      <c r="H2058">
        <v>0.54304609999999998</v>
      </c>
      <c r="I2058">
        <v>0.57284950000000001</v>
      </c>
      <c r="J2058">
        <v>0.59349130000000005</v>
      </c>
      <c r="K2058">
        <v>0.61413309999999999</v>
      </c>
      <c r="L2058">
        <v>0.64393650000000002</v>
      </c>
      <c r="M2058">
        <v>3.967724</v>
      </c>
      <c r="N2058">
        <v>47723.78</v>
      </c>
      <c r="O2058">
        <v>12028</v>
      </c>
      <c r="P2058">
        <v>19557.45</v>
      </c>
      <c r="Q2058">
        <v>12418.93</v>
      </c>
    </row>
    <row r="2059" spans="1:17" hidden="1">
      <c r="A2059" t="s">
        <v>42</v>
      </c>
      <c r="B2059" s="93">
        <v>40375</v>
      </c>
      <c r="C2059">
        <v>18</v>
      </c>
      <c r="D2059">
        <v>1.6103130000000001</v>
      </c>
      <c r="E2059">
        <v>1.8724069999999999</v>
      </c>
      <c r="F2059">
        <v>84.713700000000003</v>
      </c>
      <c r="G2059">
        <v>4.1095199999999998E-2</v>
      </c>
      <c r="H2059">
        <v>-0.31475930000000002</v>
      </c>
      <c r="I2059">
        <v>-0.28364400000000001</v>
      </c>
      <c r="J2059">
        <v>-0.26209369999999999</v>
      </c>
      <c r="K2059">
        <v>-0.24054329999999999</v>
      </c>
      <c r="L2059">
        <v>-0.209428</v>
      </c>
      <c r="M2059">
        <v>3.967724</v>
      </c>
      <c r="N2059">
        <v>47723.78</v>
      </c>
      <c r="O2059">
        <v>12028</v>
      </c>
      <c r="P2059">
        <v>19368.849999999999</v>
      </c>
      <c r="Q2059">
        <v>22521.31</v>
      </c>
    </row>
    <row r="2060" spans="1:17" hidden="1">
      <c r="A2060" t="s">
        <v>42</v>
      </c>
      <c r="B2060" s="93">
        <v>40375</v>
      </c>
      <c r="C2060">
        <v>19</v>
      </c>
      <c r="D2060">
        <v>1.4682820000000001</v>
      </c>
      <c r="E2060">
        <v>1.6384289999999999</v>
      </c>
      <c r="F2060">
        <v>78.460099999999997</v>
      </c>
      <c r="G2060">
        <v>3.9293599999999998E-2</v>
      </c>
      <c r="H2060">
        <v>-0.220503</v>
      </c>
      <c r="I2060">
        <v>-0.1907518</v>
      </c>
      <c r="J2060">
        <v>-0.1701462</v>
      </c>
      <c r="K2060">
        <v>-0.1495407</v>
      </c>
      <c r="L2060">
        <v>-0.11978949999999999</v>
      </c>
      <c r="M2060">
        <v>3.967724</v>
      </c>
      <c r="N2060">
        <v>47723.78</v>
      </c>
      <c r="O2060">
        <v>12028</v>
      </c>
      <c r="P2060">
        <v>17660.5</v>
      </c>
      <c r="Q2060">
        <v>19707.02</v>
      </c>
    </row>
    <row r="2061" spans="1:17" hidden="1">
      <c r="A2061" t="s">
        <v>42</v>
      </c>
      <c r="B2061" s="93">
        <v>40375</v>
      </c>
      <c r="C2061">
        <v>20</v>
      </c>
      <c r="D2061">
        <v>1.2008319999999999</v>
      </c>
      <c r="E2061">
        <v>1.312371</v>
      </c>
      <c r="F2061">
        <v>74.002399999999994</v>
      </c>
      <c r="G2061">
        <v>3.8970699999999997E-2</v>
      </c>
      <c r="H2061">
        <v>-0.16148170000000001</v>
      </c>
      <c r="I2061">
        <v>-0.13197500000000001</v>
      </c>
      <c r="J2061">
        <v>-0.11153879999999999</v>
      </c>
      <c r="K2061">
        <v>-9.1102500000000003E-2</v>
      </c>
      <c r="L2061">
        <v>-6.1595799999999999E-2</v>
      </c>
      <c r="M2061">
        <v>3.967724</v>
      </c>
      <c r="N2061">
        <v>47723.78</v>
      </c>
      <c r="O2061">
        <v>12028</v>
      </c>
      <c r="P2061">
        <v>14443.61</v>
      </c>
      <c r="Q2061">
        <v>15785.2</v>
      </c>
    </row>
    <row r="2062" spans="1:17" hidden="1">
      <c r="A2062" t="s">
        <v>42</v>
      </c>
      <c r="B2062" s="93">
        <v>40375</v>
      </c>
      <c r="C2062">
        <v>21</v>
      </c>
      <c r="D2062">
        <v>0.81810459999999996</v>
      </c>
      <c r="E2062">
        <v>0.88319389999999998</v>
      </c>
      <c r="F2062">
        <v>71.662999999999997</v>
      </c>
      <c r="G2062">
        <v>3.8802200000000002E-2</v>
      </c>
      <c r="H2062">
        <v>-0.11481619999999999</v>
      </c>
      <c r="I2062">
        <v>-8.5437200000000005E-2</v>
      </c>
      <c r="J2062">
        <v>-6.5089300000000003E-2</v>
      </c>
      <c r="K2062">
        <v>-4.4741400000000001E-2</v>
      </c>
      <c r="L2062">
        <v>-1.5362300000000001E-2</v>
      </c>
      <c r="M2062">
        <v>3.967724</v>
      </c>
      <c r="N2062">
        <v>47723.78</v>
      </c>
      <c r="O2062">
        <v>12028</v>
      </c>
      <c r="P2062">
        <v>9840.1620000000003</v>
      </c>
      <c r="Q2062">
        <v>10623.06</v>
      </c>
    </row>
    <row r="2063" spans="1:17" hidden="1">
      <c r="A2063" t="s">
        <v>42</v>
      </c>
      <c r="B2063" s="93">
        <v>40375</v>
      </c>
      <c r="C2063">
        <v>22</v>
      </c>
      <c r="D2063">
        <v>0.60546109999999997</v>
      </c>
      <c r="E2063">
        <v>0.64243839999999997</v>
      </c>
      <c r="F2063">
        <v>70.153400000000005</v>
      </c>
      <c r="G2063">
        <v>3.8726499999999997E-2</v>
      </c>
      <c r="H2063">
        <v>-8.6607400000000001E-2</v>
      </c>
      <c r="I2063">
        <v>-5.7285500000000003E-2</v>
      </c>
      <c r="J2063">
        <v>-3.6977299999999998E-2</v>
      </c>
      <c r="K2063">
        <v>-1.6669099999999999E-2</v>
      </c>
      <c r="L2063">
        <v>1.2652800000000001E-2</v>
      </c>
      <c r="M2063">
        <v>3.967724</v>
      </c>
      <c r="N2063">
        <v>47723.78</v>
      </c>
      <c r="O2063">
        <v>12028</v>
      </c>
      <c r="P2063">
        <v>7282.4859999999999</v>
      </c>
      <c r="Q2063">
        <v>7727.25</v>
      </c>
    </row>
    <row r="2064" spans="1:17" hidden="1">
      <c r="A2064" t="s">
        <v>42</v>
      </c>
      <c r="B2064" s="93">
        <v>40375</v>
      </c>
      <c r="C2064">
        <v>23</v>
      </c>
      <c r="D2064">
        <v>0.44917509999999999</v>
      </c>
      <c r="E2064">
        <v>0.46967720000000002</v>
      </c>
      <c r="F2064">
        <v>68.949600000000004</v>
      </c>
      <c r="G2064">
        <v>3.87044E-2</v>
      </c>
      <c r="H2064">
        <v>-7.0103799999999994E-2</v>
      </c>
      <c r="I2064">
        <v>-4.07987E-2</v>
      </c>
      <c r="J2064">
        <v>-2.0502099999999999E-2</v>
      </c>
      <c r="K2064">
        <v>-2.0550000000000001E-4</v>
      </c>
      <c r="L2064">
        <v>2.90996E-2</v>
      </c>
      <c r="M2064">
        <v>3.967724</v>
      </c>
      <c r="N2064">
        <v>47723.78</v>
      </c>
      <c r="O2064">
        <v>12028</v>
      </c>
      <c r="P2064">
        <v>5402.6779999999999</v>
      </c>
      <c r="Q2064">
        <v>5649.277</v>
      </c>
    </row>
    <row r="2065" spans="1:17" hidden="1">
      <c r="A2065" t="s">
        <v>42</v>
      </c>
      <c r="B2065" s="93">
        <v>40375</v>
      </c>
      <c r="C2065">
        <v>24</v>
      </c>
      <c r="D2065">
        <v>0.28964960000000001</v>
      </c>
      <c r="E2065">
        <v>0.2926358</v>
      </c>
      <c r="F2065">
        <v>68.660899999999998</v>
      </c>
      <c r="G2065">
        <v>3.8740799999999999E-2</v>
      </c>
      <c r="H2065">
        <v>-5.2634599999999997E-2</v>
      </c>
      <c r="I2065">
        <v>-2.33019E-2</v>
      </c>
      <c r="J2065">
        <v>-2.9862000000000001E-3</v>
      </c>
      <c r="K2065">
        <v>1.7329500000000001E-2</v>
      </c>
      <c r="L2065">
        <v>4.6662200000000001E-2</v>
      </c>
      <c r="M2065">
        <v>3.967724</v>
      </c>
      <c r="N2065">
        <v>47723.78</v>
      </c>
      <c r="O2065">
        <v>12028</v>
      </c>
      <c r="P2065">
        <v>3483.9050000000002</v>
      </c>
      <c r="Q2065">
        <v>3519.8229999999999</v>
      </c>
    </row>
    <row r="2066" spans="1:17" hidden="1">
      <c r="A2066" t="s">
        <v>42</v>
      </c>
      <c r="B2066" s="93">
        <v>40407</v>
      </c>
      <c r="C2066">
        <v>1</v>
      </c>
      <c r="D2066">
        <v>6.0362800000000001E-2</v>
      </c>
      <c r="E2066">
        <v>6.0362800000000001E-2</v>
      </c>
      <c r="F2066">
        <v>64.893600000000006</v>
      </c>
      <c r="G2066">
        <v>3.9081400000000002E-2</v>
      </c>
      <c r="H2066">
        <v>0</v>
      </c>
      <c r="I2066">
        <v>0</v>
      </c>
      <c r="J2066">
        <v>0</v>
      </c>
      <c r="K2066">
        <v>0</v>
      </c>
      <c r="L2066">
        <v>0</v>
      </c>
      <c r="M2066">
        <v>3.9760879999999998</v>
      </c>
      <c r="N2066">
        <v>45780.68</v>
      </c>
      <c r="O2066">
        <v>11514</v>
      </c>
      <c r="P2066">
        <v>695.01689999999996</v>
      </c>
      <c r="Q2066">
        <v>695.01689999999996</v>
      </c>
    </row>
    <row r="2067" spans="1:17" hidden="1">
      <c r="A2067" t="s">
        <v>42</v>
      </c>
      <c r="B2067" s="93">
        <v>40407</v>
      </c>
      <c r="C2067">
        <v>2</v>
      </c>
      <c r="D2067">
        <v>4.9325399999999998E-2</v>
      </c>
      <c r="E2067">
        <v>4.9325399999999998E-2</v>
      </c>
      <c r="F2067">
        <v>64.411299999999997</v>
      </c>
      <c r="G2067">
        <v>3.9087900000000002E-2</v>
      </c>
      <c r="H2067">
        <v>0</v>
      </c>
      <c r="I2067">
        <v>0</v>
      </c>
      <c r="J2067">
        <v>0</v>
      </c>
      <c r="K2067">
        <v>0</v>
      </c>
      <c r="L2067">
        <v>0</v>
      </c>
      <c r="M2067">
        <v>3.9760879999999998</v>
      </c>
      <c r="N2067">
        <v>45780.68</v>
      </c>
      <c r="O2067">
        <v>11514</v>
      </c>
      <c r="P2067">
        <v>567.93259999999998</v>
      </c>
      <c r="Q2067">
        <v>567.93259999999998</v>
      </c>
    </row>
    <row r="2068" spans="1:17" hidden="1">
      <c r="A2068" t="s">
        <v>42</v>
      </c>
      <c r="B2068" s="93">
        <v>40407</v>
      </c>
      <c r="C2068">
        <v>3</v>
      </c>
      <c r="D2068">
        <v>3.8404199999999999E-2</v>
      </c>
      <c r="E2068">
        <v>3.8404199999999999E-2</v>
      </c>
      <c r="F2068">
        <v>64.696700000000007</v>
      </c>
      <c r="G2068">
        <v>3.90929E-2</v>
      </c>
      <c r="H2068">
        <v>0</v>
      </c>
      <c r="I2068">
        <v>0</v>
      </c>
      <c r="J2068">
        <v>0</v>
      </c>
      <c r="K2068">
        <v>0</v>
      </c>
      <c r="L2068">
        <v>0</v>
      </c>
      <c r="M2068">
        <v>3.9760879999999998</v>
      </c>
      <c r="N2068">
        <v>45780.68</v>
      </c>
      <c r="O2068">
        <v>11514</v>
      </c>
      <c r="P2068">
        <v>442.18540000000002</v>
      </c>
      <c r="Q2068">
        <v>442.18540000000002</v>
      </c>
    </row>
    <row r="2069" spans="1:17" hidden="1">
      <c r="A2069" t="s">
        <v>42</v>
      </c>
      <c r="B2069" s="93">
        <v>40407</v>
      </c>
      <c r="C2069">
        <v>4</v>
      </c>
      <c r="D2069">
        <v>3.2832199999999999E-2</v>
      </c>
      <c r="E2069">
        <v>3.2832199999999999E-2</v>
      </c>
      <c r="F2069">
        <v>64.250200000000007</v>
      </c>
      <c r="G2069">
        <v>3.9123199999999997E-2</v>
      </c>
      <c r="H2069">
        <v>0</v>
      </c>
      <c r="I2069">
        <v>0</v>
      </c>
      <c r="J2069">
        <v>0</v>
      </c>
      <c r="K2069">
        <v>0</v>
      </c>
      <c r="L2069">
        <v>0</v>
      </c>
      <c r="M2069">
        <v>3.9760879999999998</v>
      </c>
      <c r="N2069">
        <v>45780.68</v>
      </c>
      <c r="O2069">
        <v>11514</v>
      </c>
      <c r="P2069">
        <v>378.02969999999999</v>
      </c>
      <c r="Q2069">
        <v>378.02969999999999</v>
      </c>
    </row>
    <row r="2070" spans="1:17" hidden="1">
      <c r="A2070" t="s">
        <v>42</v>
      </c>
      <c r="B2070" s="93">
        <v>40407</v>
      </c>
      <c r="C2070">
        <v>5</v>
      </c>
      <c r="D2070">
        <v>3.2455900000000003E-2</v>
      </c>
      <c r="E2070">
        <v>3.2455900000000003E-2</v>
      </c>
      <c r="F2070">
        <v>63.768099999999997</v>
      </c>
      <c r="G2070">
        <v>3.9180100000000002E-2</v>
      </c>
      <c r="H2070">
        <v>0</v>
      </c>
      <c r="I2070">
        <v>0</v>
      </c>
      <c r="J2070">
        <v>0</v>
      </c>
      <c r="K2070">
        <v>0</v>
      </c>
      <c r="L2070">
        <v>0</v>
      </c>
      <c r="M2070">
        <v>3.9760879999999998</v>
      </c>
      <c r="N2070">
        <v>45780.68</v>
      </c>
      <c r="O2070">
        <v>11514</v>
      </c>
      <c r="P2070">
        <v>373.69729999999998</v>
      </c>
      <c r="Q2070">
        <v>373.69729999999998</v>
      </c>
    </row>
    <row r="2071" spans="1:17" hidden="1">
      <c r="A2071" t="s">
        <v>42</v>
      </c>
      <c r="B2071" s="93">
        <v>40407</v>
      </c>
      <c r="C2071">
        <v>6</v>
      </c>
      <c r="D2071">
        <v>3.1555E-2</v>
      </c>
      <c r="E2071">
        <v>3.1555E-2</v>
      </c>
      <c r="F2071">
        <v>62.821899999999999</v>
      </c>
      <c r="G2071">
        <v>3.9290199999999997E-2</v>
      </c>
      <c r="H2071">
        <v>0</v>
      </c>
      <c r="I2071">
        <v>0</v>
      </c>
      <c r="J2071">
        <v>0</v>
      </c>
      <c r="K2071">
        <v>0</v>
      </c>
      <c r="L2071">
        <v>0</v>
      </c>
      <c r="M2071">
        <v>3.9760879999999998</v>
      </c>
      <c r="N2071">
        <v>45780.68</v>
      </c>
      <c r="O2071">
        <v>11514</v>
      </c>
      <c r="P2071">
        <v>363.32429999999999</v>
      </c>
      <c r="Q2071">
        <v>363.32429999999999</v>
      </c>
    </row>
    <row r="2072" spans="1:17" hidden="1">
      <c r="A2072" t="s">
        <v>42</v>
      </c>
      <c r="B2072" s="93">
        <v>40407</v>
      </c>
      <c r="C2072">
        <v>7</v>
      </c>
      <c r="D2072">
        <v>4.3878800000000003E-2</v>
      </c>
      <c r="E2072">
        <v>4.3878800000000003E-2</v>
      </c>
      <c r="F2072">
        <v>65.089699999999993</v>
      </c>
      <c r="G2072">
        <v>3.9328399999999999E-2</v>
      </c>
      <c r="H2072">
        <v>0</v>
      </c>
      <c r="I2072">
        <v>0</v>
      </c>
      <c r="J2072">
        <v>0</v>
      </c>
      <c r="K2072">
        <v>0</v>
      </c>
      <c r="L2072">
        <v>0</v>
      </c>
      <c r="M2072">
        <v>3.9760879999999998</v>
      </c>
      <c r="N2072">
        <v>45780.68</v>
      </c>
      <c r="O2072">
        <v>11514</v>
      </c>
      <c r="P2072">
        <v>505.22039999999998</v>
      </c>
      <c r="Q2072">
        <v>505.22039999999998</v>
      </c>
    </row>
    <row r="2073" spans="1:17" hidden="1">
      <c r="A2073" t="s">
        <v>42</v>
      </c>
      <c r="B2073" s="93">
        <v>40407</v>
      </c>
      <c r="C2073">
        <v>8</v>
      </c>
      <c r="D2073">
        <v>5.6808499999999998E-2</v>
      </c>
      <c r="E2073">
        <v>5.6808499999999998E-2</v>
      </c>
      <c r="F2073">
        <v>70.9833</v>
      </c>
      <c r="G2073">
        <v>3.9409100000000002E-2</v>
      </c>
      <c r="H2073">
        <v>0</v>
      </c>
      <c r="I2073">
        <v>0</v>
      </c>
      <c r="J2073">
        <v>0</v>
      </c>
      <c r="K2073">
        <v>0</v>
      </c>
      <c r="L2073">
        <v>0</v>
      </c>
      <c r="M2073">
        <v>3.9760879999999998</v>
      </c>
      <c r="N2073">
        <v>45780.68</v>
      </c>
      <c r="O2073">
        <v>11514</v>
      </c>
      <c r="P2073">
        <v>654.09310000000005</v>
      </c>
      <c r="Q2073">
        <v>654.09310000000005</v>
      </c>
    </row>
    <row r="2074" spans="1:17" hidden="1">
      <c r="A2074" t="s">
        <v>42</v>
      </c>
      <c r="B2074" s="93">
        <v>40407</v>
      </c>
      <c r="C2074">
        <v>9</v>
      </c>
      <c r="D2074">
        <v>0.104384</v>
      </c>
      <c r="E2074">
        <v>0.104384</v>
      </c>
      <c r="F2074">
        <v>76.840699999999998</v>
      </c>
      <c r="G2074">
        <v>3.99196E-2</v>
      </c>
      <c r="H2074">
        <v>0</v>
      </c>
      <c r="I2074">
        <v>0</v>
      </c>
      <c r="J2074">
        <v>0</v>
      </c>
      <c r="K2074">
        <v>0</v>
      </c>
      <c r="L2074">
        <v>0</v>
      </c>
      <c r="M2074">
        <v>3.9760879999999998</v>
      </c>
      <c r="N2074">
        <v>45780.68</v>
      </c>
      <c r="O2074">
        <v>11514</v>
      </c>
      <c r="P2074">
        <v>1201.877</v>
      </c>
      <c r="Q2074">
        <v>1201.877</v>
      </c>
    </row>
    <row r="2075" spans="1:17" hidden="1">
      <c r="A2075" t="s">
        <v>42</v>
      </c>
      <c r="B2075" s="93">
        <v>40407</v>
      </c>
      <c r="C2075">
        <v>10</v>
      </c>
      <c r="D2075">
        <v>0.19169620000000001</v>
      </c>
      <c r="E2075">
        <v>0.19169620000000001</v>
      </c>
      <c r="F2075">
        <v>84.090199999999996</v>
      </c>
      <c r="G2075">
        <v>3.9839100000000002E-2</v>
      </c>
      <c r="H2075">
        <v>0</v>
      </c>
      <c r="I2075">
        <v>0</v>
      </c>
      <c r="J2075">
        <v>0</v>
      </c>
      <c r="K2075">
        <v>0</v>
      </c>
      <c r="L2075">
        <v>0</v>
      </c>
      <c r="M2075">
        <v>3.9760879999999998</v>
      </c>
      <c r="N2075">
        <v>45780.68</v>
      </c>
      <c r="O2075">
        <v>11514</v>
      </c>
      <c r="P2075">
        <v>2207.19</v>
      </c>
      <c r="Q2075">
        <v>2207.19</v>
      </c>
    </row>
    <row r="2076" spans="1:17" hidden="1">
      <c r="A2076" t="s">
        <v>42</v>
      </c>
      <c r="B2076" s="93">
        <v>40407</v>
      </c>
      <c r="C2076">
        <v>11</v>
      </c>
      <c r="D2076">
        <v>0.31477840000000001</v>
      </c>
      <c r="E2076">
        <v>0.31477840000000001</v>
      </c>
      <c r="F2076">
        <v>87.946700000000007</v>
      </c>
      <c r="G2076">
        <v>3.9911099999999998E-2</v>
      </c>
      <c r="H2076">
        <v>0</v>
      </c>
      <c r="I2076">
        <v>0</v>
      </c>
      <c r="J2076">
        <v>0</v>
      </c>
      <c r="K2076">
        <v>0</v>
      </c>
      <c r="L2076">
        <v>0</v>
      </c>
      <c r="M2076">
        <v>3.9760879999999998</v>
      </c>
      <c r="N2076">
        <v>45780.68</v>
      </c>
      <c r="O2076">
        <v>11514</v>
      </c>
      <c r="P2076">
        <v>3624.3580000000002</v>
      </c>
      <c r="Q2076">
        <v>3624.3580000000002</v>
      </c>
    </row>
    <row r="2077" spans="1:17" hidden="1">
      <c r="A2077" t="s">
        <v>42</v>
      </c>
      <c r="B2077" s="93">
        <v>40407</v>
      </c>
      <c r="C2077">
        <v>12</v>
      </c>
      <c r="D2077">
        <v>0.47359960000000001</v>
      </c>
      <c r="E2077">
        <v>0.47359960000000001</v>
      </c>
      <c r="F2077">
        <v>89.857900000000001</v>
      </c>
      <c r="G2077">
        <v>3.9954700000000003E-2</v>
      </c>
      <c r="H2077">
        <v>0</v>
      </c>
      <c r="I2077">
        <v>0</v>
      </c>
      <c r="J2077">
        <v>0</v>
      </c>
      <c r="K2077">
        <v>0</v>
      </c>
      <c r="L2077">
        <v>0</v>
      </c>
      <c r="M2077">
        <v>3.9760879999999998</v>
      </c>
      <c r="N2077">
        <v>45780.68</v>
      </c>
      <c r="O2077">
        <v>11514</v>
      </c>
      <c r="P2077">
        <v>5453.0259999999998</v>
      </c>
      <c r="Q2077">
        <v>5453.0259999999998</v>
      </c>
    </row>
    <row r="2078" spans="1:17" hidden="1">
      <c r="A2078" t="s">
        <v>42</v>
      </c>
      <c r="B2078" s="93">
        <v>40407</v>
      </c>
      <c r="C2078">
        <v>13</v>
      </c>
      <c r="D2078">
        <v>0.6929225</v>
      </c>
      <c r="E2078">
        <v>0.6929225</v>
      </c>
      <c r="F2078">
        <v>89.0364</v>
      </c>
      <c r="G2078">
        <v>3.9881699999999999E-2</v>
      </c>
      <c r="H2078">
        <v>0</v>
      </c>
      <c r="I2078">
        <v>0</v>
      </c>
      <c r="J2078">
        <v>0</v>
      </c>
      <c r="K2078">
        <v>0</v>
      </c>
      <c r="L2078">
        <v>0</v>
      </c>
      <c r="M2078">
        <v>3.9760879999999998</v>
      </c>
      <c r="N2078">
        <v>45780.68</v>
      </c>
      <c r="O2078">
        <v>11514</v>
      </c>
      <c r="P2078">
        <v>7978.3090000000002</v>
      </c>
      <c r="Q2078">
        <v>7978.3090000000002</v>
      </c>
    </row>
    <row r="2079" spans="1:17" hidden="1">
      <c r="A2079" t="s">
        <v>42</v>
      </c>
      <c r="B2079" s="93">
        <v>40407</v>
      </c>
      <c r="C2079">
        <v>14</v>
      </c>
      <c r="D2079">
        <v>0.91980930000000005</v>
      </c>
      <c r="E2079">
        <v>0.49451309999999998</v>
      </c>
      <c r="F2079">
        <v>88.875900000000001</v>
      </c>
      <c r="G2079">
        <v>4.0285300000000003E-2</v>
      </c>
      <c r="H2079">
        <v>0.37366850000000001</v>
      </c>
      <c r="I2079">
        <v>0.40417059999999999</v>
      </c>
      <c r="J2079">
        <v>0.42529620000000001</v>
      </c>
      <c r="K2079">
        <v>0.44642189999999998</v>
      </c>
      <c r="L2079">
        <v>0.47692390000000001</v>
      </c>
      <c r="M2079">
        <v>3.9760879999999998</v>
      </c>
      <c r="N2079">
        <v>45780.68</v>
      </c>
      <c r="O2079">
        <v>11514</v>
      </c>
      <c r="P2079">
        <v>10590.68</v>
      </c>
      <c r="Q2079">
        <v>5693.8239999999996</v>
      </c>
    </row>
    <row r="2080" spans="1:17" hidden="1">
      <c r="A2080" t="s">
        <v>42</v>
      </c>
      <c r="B2080" s="93">
        <v>40407</v>
      </c>
      <c r="C2080">
        <v>15</v>
      </c>
      <c r="D2080">
        <v>1.0856790000000001</v>
      </c>
      <c r="E2080">
        <v>0.5879508</v>
      </c>
      <c r="F2080">
        <v>88.054699999999997</v>
      </c>
      <c r="G2080">
        <v>4.0264099999999997E-2</v>
      </c>
      <c r="H2080">
        <v>0.44612790000000002</v>
      </c>
      <c r="I2080">
        <v>0.47661389999999998</v>
      </c>
      <c r="J2080">
        <v>0.49772850000000002</v>
      </c>
      <c r="K2080">
        <v>0.51884300000000005</v>
      </c>
      <c r="L2080">
        <v>0.54932899999999996</v>
      </c>
      <c r="M2080">
        <v>3.9760879999999998</v>
      </c>
      <c r="N2080">
        <v>45780.68</v>
      </c>
      <c r="O2080">
        <v>11514</v>
      </c>
      <c r="P2080">
        <v>12500.51</v>
      </c>
      <c r="Q2080">
        <v>6769.6660000000002</v>
      </c>
    </row>
    <row r="2081" spans="1:17" hidden="1">
      <c r="A2081" t="s">
        <v>42</v>
      </c>
      <c r="B2081" s="93">
        <v>40407</v>
      </c>
      <c r="C2081">
        <v>16</v>
      </c>
      <c r="D2081">
        <v>1.2130510000000001</v>
      </c>
      <c r="E2081">
        <v>0.66517979999999999</v>
      </c>
      <c r="F2081">
        <v>86.465299999999999</v>
      </c>
      <c r="G2081">
        <v>4.0322700000000003E-2</v>
      </c>
      <c r="H2081">
        <v>0.49619580000000002</v>
      </c>
      <c r="I2081">
        <v>0.52672609999999997</v>
      </c>
      <c r="J2081">
        <v>0.54787140000000001</v>
      </c>
      <c r="K2081">
        <v>0.56901670000000004</v>
      </c>
      <c r="L2081">
        <v>0.5995471</v>
      </c>
      <c r="M2081">
        <v>3.9760879999999998</v>
      </c>
      <c r="N2081">
        <v>45780.68</v>
      </c>
      <c r="O2081">
        <v>11514</v>
      </c>
      <c r="P2081">
        <v>13967.07</v>
      </c>
      <c r="Q2081">
        <v>7658.88</v>
      </c>
    </row>
    <row r="2082" spans="1:17" hidden="1">
      <c r="A2082" t="s">
        <v>42</v>
      </c>
      <c r="B2082" s="93">
        <v>40407</v>
      </c>
      <c r="C2082">
        <v>17</v>
      </c>
      <c r="D2082">
        <v>1.304203</v>
      </c>
      <c r="E2082">
        <v>0.72352289999999997</v>
      </c>
      <c r="F2082">
        <v>85.019000000000005</v>
      </c>
      <c r="G2082">
        <v>4.0395399999999998E-2</v>
      </c>
      <c r="H2082">
        <v>0.52891089999999996</v>
      </c>
      <c r="I2082">
        <v>0.55949629999999995</v>
      </c>
      <c r="J2082">
        <v>0.58067970000000002</v>
      </c>
      <c r="K2082">
        <v>0.60186300000000004</v>
      </c>
      <c r="L2082">
        <v>0.63244840000000002</v>
      </c>
      <c r="M2082">
        <v>3.9760879999999998</v>
      </c>
      <c r="N2082">
        <v>45780.68</v>
      </c>
      <c r="O2082">
        <v>11514</v>
      </c>
      <c r="P2082">
        <v>15016.59</v>
      </c>
      <c r="Q2082">
        <v>8330.643</v>
      </c>
    </row>
    <row r="2083" spans="1:17" hidden="1">
      <c r="A2083" t="s">
        <v>42</v>
      </c>
      <c r="B2083" s="93">
        <v>40407</v>
      </c>
      <c r="C2083">
        <v>18</v>
      </c>
      <c r="D2083">
        <v>1.30633</v>
      </c>
      <c r="E2083">
        <v>1.455182</v>
      </c>
      <c r="F2083">
        <v>84.322299999999998</v>
      </c>
      <c r="G2083">
        <v>4.13327E-2</v>
      </c>
      <c r="H2083">
        <v>-0.20182130000000001</v>
      </c>
      <c r="I2083">
        <v>-0.17052619999999999</v>
      </c>
      <c r="J2083">
        <v>-0.14885129999999999</v>
      </c>
      <c r="K2083">
        <v>-0.1271764</v>
      </c>
      <c r="L2083">
        <v>-9.5881300000000003E-2</v>
      </c>
      <c r="M2083">
        <v>3.9760879999999998</v>
      </c>
      <c r="N2083">
        <v>45780.68</v>
      </c>
      <c r="O2083">
        <v>11514</v>
      </c>
      <c r="P2083">
        <v>15041.09</v>
      </c>
      <c r="Q2083">
        <v>16754.96</v>
      </c>
    </row>
    <row r="2084" spans="1:17" hidden="1">
      <c r="A2084" t="s">
        <v>42</v>
      </c>
      <c r="B2084" s="93">
        <v>40407</v>
      </c>
      <c r="C2084">
        <v>19</v>
      </c>
      <c r="D2084">
        <v>1.196887</v>
      </c>
      <c r="E2084">
        <v>1.2938780000000001</v>
      </c>
      <c r="F2084">
        <v>78.055400000000006</v>
      </c>
      <c r="G2084">
        <v>4.0318300000000001E-2</v>
      </c>
      <c r="H2084">
        <v>-0.14866080000000001</v>
      </c>
      <c r="I2084">
        <v>-0.1181338</v>
      </c>
      <c r="J2084">
        <v>-9.6990800000000002E-2</v>
      </c>
      <c r="K2084">
        <v>-7.5847899999999996E-2</v>
      </c>
      <c r="L2084">
        <v>-4.5320899999999997E-2</v>
      </c>
      <c r="M2084">
        <v>3.9760879999999998</v>
      </c>
      <c r="N2084">
        <v>45780.68</v>
      </c>
      <c r="O2084">
        <v>11514</v>
      </c>
      <c r="P2084">
        <v>13780.96</v>
      </c>
      <c r="Q2084">
        <v>14897.71</v>
      </c>
    </row>
    <row r="2085" spans="1:17" hidden="1">
      <c r="A2085" t="s">
        <v>42</v>
      </c>
      <c r="B2085" s="93">
        <v>40407</v>
      </c>
      <c r="C2085">
        <v>20</v>
      </c>
      <c r="D2085">
        <v>0.96860360000000001</v>
      </c>
      <c r="E2085">
        <v>1.0306930000000001</v>
      </c>
      <c r="F2085">
        <v>75.001400000000004</v>
      </c>
      <c r="G2085">
        <v>4.0101199999999997E-2</v>
      </c>
      <c r="H2085">
        <v>-0.1134811</v>
      </c>
      <c r="I2085">
        <v>-8.3118399999999995E-2</v>
      </c>
      <c r="J2085">
        <v>-6.20893E-2</v>
      </c>
      <c r="K2085">
        <v>-4.1060199999999998E-2</v>
      </c>
      <c r="L2085">
        <v>-1.06975E-2</v>
      </c>
      <c r="M2085">
        <v>3.9760879999999998</v>
      </c>
      <c r="N2085">
        <v>45780.68</v>
      </c>
      <c r="O2085">
        <v>11514</v>
      </c>
      <c r="P2085">
        <v>11152.5</v>
      </c>
      <c r="Q2085">
        <v>11867.4</v>
      </c>
    </row>
    <row r="2086" spans="1:17" hidden="1">
      <c r="A2086" t="s">
        <v>42</v>
      </c>
      <c r="B2086" s="93">
        <v>40407</v>
      </c>
      <c r="C2086">
        <v>21</v>
      </c>
      <c r="D2086">
        <v>0.67233399999999999</v>
      </c>
      <c r="E2086">
        <v>0.70817079999999999</v>
      </c>
      <c r="F2086">
        <v>71.054699999999997</v>
      </c>
      <c r="G2086">
        <v>3.9975999999999998E-2</v>
      </c>
      <c r="H2086">
        <v>-8.7068099999999995E-2</v>
      </c>
      <c r="I2086">
        <v>-5.6800200000000002E-2</v>
      </c>
      <c r="J2086">
        <v>-3.5836800000000002E-2</v>
      </c>
      <c r="K2086">
        <v>-1.48734E-2</v>
      </c>
      <c r="L2086">
        <v>1.5394400000000001E-2</v>
      </c>
      <c r="M2086">
        <v>3.9760879999999998</v>
      </c>
      <c r="N2086">
        <v>45780.68</v>
      </c>
      <c r="O2086">
        <v>11514</v>
      </c>
      <c r="P2086">
        <v>7741.2529999999997</v>
      </c>
      <c r="Q2086">
        <v>8153.8779999999997</v>
      </c>
    </row>
    <row r="2087" spans="1:17" hidden="1">
      <c r="A2087" t="s">
        <v>42</v>
      </c>
      <c r="B2087" s="93">
        <v>40407</v>
      </c>
      <c r="C2087">
        <v>22</v>
      </c>
      <c r="D2087">
        <v>0.4769543</v>
      </c>
      <c r="E2087">
        <v>0.49823820000000002</v>
      </c>
      <c r="F2087">
        <v>70.483400000000003</v>
      </c>
      <c r="G2087">
        <v>3.9930399999999998E-2</v>
      </c>
      <c r="H2087">
        <v>-7.2456699999999999E-2</v>
      </c>
      <c r="I2087">
        <v>-4.2223400000000001E-2</v>
      </c>
      <c r="J2087">
        <v>-2.1283900000000001E-2</v>
      </c>
      <c r="K2087">
        <v>-3.4440000000000002E-4</v>
      </c>
      <c r="L2087">
        <v>2.9888999999999999E-2</v>
      </c>
      <c r="M2087">
        <v>3.9760879999999998</v>
      </c>
      <c r="N2087">
        <v>45780.68</v>
      </c>
      <c r="O2087">
        <v>11514</v>
      </c>
      <c r="P2087">
        <v>5491.652</v>
      </c>
      <c r="Q2087">
        <v>5736.7139999999999</v>
      </c>
    </row>
    <row r="2088" spans="1:17" hidden="1">
      <c r="A2088" t="s">
        <v>42</v>
      </c>
      <c r="B2088" s="93">
        <v>40407</v>
      </c>
      <c r="C2088">
        <v>23</v>
      </c>
      <c r="D2088">
        <v>0.35053519999999999</v>
      </c>
      <c r="E2088">
        <v>0.36216150000000003</v>
      </c>
      <c r="F2088">
        <v>69.732399999999998</v>
      </c>
      <c r="G2088">
        <v>3.9886400000000002E-2</v>
      </c>
      <c r="H2088">
        <v>-6.2742800000000001E-2</v>
      </c>
      <c r="I2088">
        <v>-3.2542799999999997E-2</v>
      </c>
      <c r="J2088">
        <v>-1.16264E-2</v>
      </c>
      <c r="K2088">
        <v>9.2901000000000008E-3</v>
      </c>
      <c r="L2088">
        <v>3.94901E-2</v>
      </c>
      <c r="M2088">
        <v>3.9760879999999998</v>
      </c>
      <c r="N2088">
        <v>45780.68</v>
      </c>
      <c r="O2088">
        <v>11514</v>
      </c>
      <c r="P2088">
        <v>4036.0619999999999</v>
      </c>
      <c r="Q2088">
        <v>4169.9279999999999</v>
      </c>
    </row>
    <row r="2089" spans="1:17" hidden="1">
      <c r="A2089" t="s">
        <v>42</v>
      </c>
      <c r="B2089" s="93">
        <v>40407</v>
      </c>
      <c r="C2089">
        <v>24</v>
      </c>
      <c r="D2089">
        <v>0.21815899999999999</v>
      </c>
      <c r="E2089">
        <v>0.21889400000000001</v>
      </c>
      <c r="F2089">
        <v>70.214500000000001</v>
      </c>
      <c r="G2089">
        <v>3.9866100000000002E-2</v>
      </c>
      <c r="H2089">
        <v>-5.1825400000000001E-2</v>
      </c>
      <c r="I2089">
        <v>-2.1640699999999999E-2</v>
      </c>
      <c r="J2089">
        <v>-7.3490000000000003E-4</v>
      </c>
      <c r="K2089">
        <v>2.0170899999999999E-2</v>
      </c>
      <c r="L2089">
        <v>5.03556E-2</v>
      </c>
      <c r="M2089">
        <v>3.9760879999999998</v>
      </c>
      <c r="N2089">
        <v>45780.68</v>
      </c>
      <c r="O2089">
        <v>11514</v>
      </c>
      <c r="P2089">
        <v>2511.8829999999998</v>
      </c>
      <c r="Q2089">
        <v>2520.3449999999998</v>
      </c>
    </row>
    <row r="2090" spans="1:17" hidden="1">
      <c r="A2090" t="s">
        <v>42</v>
      </c>
      <c r="B2090" s="93">
        <v>40408</v>
      </c>
      <c r="C2090">
        <v>1</v>
      </c>
      <c r="D2090">
        <v>0.13806950000000001</v>
      </c>
      <c r="E2090">
        <v>0.13806950000000001</v>
      </c>
      <c r="F2090">
        <v>68.946700000000007</v>
      </c>
      <c r="G2090">
        <v>3.9872699999999997E-2</v>
      </c>
      <c r="H2090">
        <v>0</v>
      </c>
      <c r="I2090">
        <v>0</v>
      </c>
      <c r="J2090">
        <v>0</v>
      </c>
      <c r="K2090">
        <v>0</v>
      </c>
      <c r="L2090">
        <v>0</v>
      </c>
      <c r="M2090">
        <v>3.9768590000000001</v>
      </c>
      <c r="N2090">
        <v>45682.18</v>
      </c>
      <c r="O2090">
        <v>11487</v>
      </c>
      <c r="P2090">
        <v>1586.0039999999999</v>
      </c>
      <c r="Q2090">
        <v>1586.0039999999999</v>
      </c>
    </row>
    <row r="2091" spans="1:17" hidden="1">
      <c r="A2091" t="s">
        <v>42</v>
      </c>
      <c r="B2091" s="93">
        <v>40408</v>
      </c>
      <c r="C2091">
        <v>2</v>
      </c>
      <c r="D2091">
        <v>0.1087675</v>
      </c>
      <c r="E2091">
        <v>0.1087675</v>
      </c>
      <c r="F2091">
        <v>68.357299999999995</v>
      </c>
      <c r="G2091">
        <v>3.9904000000000002E-2</v>
      </c>
      <c r="H2091">
        <v>0</v>
      </c>
      <c r="I2091">
        <v>0</v>
      </c>
      <c r="J2091">
        <v>0</v>
      </c>
      <c r="K2091">
        <v>0</v>
      </c>
      <c r="L2091">
        <v>0</v>
      </c>
      <c r="M2091">
        <v>3.9768590000000001</v>
      </c>
      <c r="N2091">
        <v>45682.18</v>
      </c>
      <c r="O2091">
        <v>11487</v>
      </c>
      <c r="P2091">
        <v>1249.413</v>
      </c>
      <c r="Q2091">
        <v>1249.413</v>
      </c>
    </row>
    <row r="2092" spans="1:17" hidden="1">
      <c r="A2092" t="s">
        <v>42</v>
      </c>
      <c r="B2092" s="93">
        <v>40408</v>
      </c>
      <c r="C2092">
        <v>3</v>
      </c>
      <c r="D2092">
        <v>8.3550899999999997E-2</v>
      </c>
      <c r="E2092">
        <v>8.3550899999999997E-2</v>
      </c>
      <c r="F2092">
        <v>67.856899999999996</v>
      </c>
      <c r="G2092">
        <v>3.9942699999999998E-2</v>
      </c>
      <c r="H2092">
        <v>0</v>
      </c>
      <c r="I2092">
        <v>0</v>
      </c>
      <c r="J2092">
        <v>0</v>
      </c>
      <c r="K2092">
        <v>0</v>
      </c>
      <c r="L2092">
        <v>0</v>
      </c>
      <c r="M2092">
        <v>3.9768590000000001</v>
      </c>
      <c r="N2092">
        <v>45682.18</v>
      </c>
      <c r="O2092">
        <v>11487</v>
      </c>
      <c r="P2092">
        <v>959.74890000000005</v>
      </c>
      <c r="Q2092">
        <v>959.74890000000005</v>
      </c>
    </row>
    <row r="2093" spans="1:17" hidden="1">
      <c r="A2093" t="s">
        <v>42</v>
      </c>
      <c r="B2093" s="93">
        <v>40408</v>
      </c>
      <c r="C2093">
        <v>4</v>
      </c>
      <c r="D2093">
        <v>6.1982200000000001E-2</v>
      </c>
      <c r="E2093">
        <v>6.1982200000000001E-2</v>
      </c>
      <c r="F2093">
        <v>68.284999999999997</v>
      </c>
      <c r="G2093">
        <v>3.9948200000000003E-2</v>
      </c>
      <c r="H2093">
        <v>0</v>
      </c>
      <c r="I2093">
        <v>0</v>
      </c>
      <c r="J2093">
        <v>0</v>
      </c>
      <c r="K2093">
        <v>0</v>
      </c>
      <c r="L2093">
        <v>0</v>
      </c>
      <c r="M2093">
        <v>3.9768590000000001</v>
      </c>
      <c r="N2093">
        <v>45682.18</v>
      </c>
      <c r="O2093">
        <v>11487</v>
      </c>
      <c r="P2093">
        <v>711.98910000000001</v>
      </c>
      <c r="Q2093">
        <v>711.98910000000001</v>
      </c>
    </row>
    <row r="2094" spans="1:17" hidden="1">
      <c r="A2094" t="s">
        <v>42</v>
      </c>
      <c r="B2094" s="93">
        <v>40408</v>
      </c>
      <c r="C2094">
        <v>5</v>
      </c>
      <c r="D2094">
        <v>5.7443500000000002E-2</v>
      </c>
      <c r="E2094">
        <v>5.7443500000000002E-2</v>
      </c>
      <c r="F2094">
        <v>67.374499999999998</v>
      </c>
      <c r="G2094">
        <v>3.9993500000000001E-2</v>
      </c>
      <c r="H2094">
        <v>0</v>
      </c>
      <c r="I2094">
        <v>0</v>
      </c>
      <c r="J2094">
        <v>0</v>
      </c>
      <c r="K2094">
        <v>0</v>
      </c>
      <c r="L2094">
        <v>0</v>
      </c>
      <c r="M2094">
        <v>3.9768590000000001</v>
      </c>
      <c r="N2094">
        <v>45682.18</v>
      </c>
      <c r="O2094">
        <v>11487</v>
      </c>
      <c r="P2094">
        <v>659.85299999999995</v>
      </c>
      <c r="Q2094">
        <v>659.85299999999995</v>
      </c>
    </row>
    <row r="2095" spans="1:17" hidden="1">
      <c r="A2095" t="s">
        <v>42</v>
      </c>
      <c r="B2095" s="93">
        <v>40408</v>
      </c>
      <c r="C2095">
        <v>6</v>
      </c>
      <c r="D2095">
        <v>5.5946099999999999E-2</v>
      </c>
      <c r="E2095">
        <v>5.5946099999999999E-2</v>
      </c>
      <c r="F2095">
        <v>66.517499999999998</v>
      </c>
      <c r="G2095">
        <v>4.0023999999999997E-2</v>
      </c>
      <c r="H2095">
        <v>0</v>
      </c>
      <c r="I2095">
        <v>0</v>
      </c>
      <c r="J2095">
        <v>0</v>
      </c>
      <c r="K2095">
        <v>0</v>
      </c>
      <c r="L2095">
        <v>0</v>
      </c>
      <c r="M2095">
        <v>3.9768590000000001</v>
      </c>
      <c r="N2095">
        <v>45682.18</v>
      </c>
      <c r="O2095">
        <v>11487</v>
      </c>
      <c r="P2095">
        <v>642.65309999999999</v>
      </c>
      <c r="Q2095">
        <v>642.65309999999999</v>
      </c>
    </row>
    <row r="2096" spans="1:17" hidden="1">
      <c r="A2096" t="s">
        <v>42</v>
      </c>
      <c r="B2096" s="93">
        <v>40408</v>
      </c>
      <c r="C2096">
        <v>7</v>
      </c>
      <c r="D2096">
        <v>7.38621E-2</v>
      </c>
      <c r="E2096">
        <v>7.38621E-2</v>
      </c>
      <c r="F2096">
        <v>71.498999999999995</v>
      </c>
      <c r="G2096">
        <v>4.0278300000000003E-2</v>
      </c>
      <c r="H2096">
        <v>0</v>
      </c>
      <c r="I2096">
        <v>0</v>
      </c>
      <c r="J2096">
        <v>0</v>
      </c>
      <c r="K2096">
        <v>0</v>
      </c>
      <c r="L2096">
        <v>0</v>
      </c>
      <c r="M2096">
        <v>3.9768590000000001</v>
      </c>
      <c r="N2096">
        <v>45682.18</v>
      </c>
      <c r="O2096">
        <v>11487</v>
      </c>
      <c r="P2096">
        <v>848.45399999999995</v>
      </c>
      <c r="Q2096">
        <v>848.45399999999995</v>
      </c>
    </row>
    <row r="2097" spans="1:17" hidden="1">
      <c r="A2097" t="s">
        <v>42</v>
      </c>
      <c r="B2097" s="93">
        <v>40408</v>
      </c>
      <c r="C2097">
        <v>8</v>
      </c>
      <c r="D2097">
        <v>0.1047159</v>
      </c>
      <c r="E2097">
        <v>0.1047159</v>
      </c>
      <c r="F2097">
        <v>73.947800000000001</v>
      </c>
      <c r="G2097">
        <v>4.1114199999999997E-2</v>
      </c>
      <c r="H2097">
        <v>0</v>
      </c>
      <c r="I2097">
        <v>0</v>
      </c>
      <c r="J2097">
        <v>0</v>
      </c>
      <c r="K2097">
        <v>0</v>
      </c>
      <c r="L2097">
        <v>0</v>
      </c>
      <c r="M2097">
        <v>3.9768590000000001</v>
      </c>
      <c r="N2097">
        <v>45682.18</v>
      </c>
      <c r="O2097">
        <v>11487</v>
      </c>
      <c r="P2097">
        <v>1202.8710000000001</v>
      </c>
      <c r="Q2097">
        <v>1202.8710000000001</v>
      </c>
    </row>
    <row r="2098" spans="1:17" hidden="1">
      <c r="A2098" t="s">
        <v>42</v>
      </c>
      <c r="B2098" s="93">
        <v>40408</v>
      </c>
      <c r="C2098">
        <v>9</v>
      </c>
      <c r="D2098">
        <v>0.1748816</v>
      </c>
      <c r="E2098">
        <v>0.1748816</v>
      </c>
      <c r="F2098">
        <v>79.911699999999996</v>
      </c>
      <c r="G2098">
        <v>4.0708000000000001E-2</v>
      </c>
      <c r="H2098">
        <v>0</v>
      </c>
      <c r="I2098">
        <v>0</v>
      </c>
      <c r="J2098">
        <v>0</v>
      </c>
      <c r="K2098">
        <v>0</v>
      </c>
      <c r="L2098">
        <v>0</v>
      </c>
      <c r="M2098">
        <v>3.9768590000000001</v>
      </c>
      <c r="N2098">
        <v>45682.18</v>
      </c>
      <c r="O2098">
        <v>11487</v>
      </c>
      <c r="P2098">
        <v>2008.865</v>
      </c>
      <c r="Q2098">
        <v>2008.865</v>
      </c>
    </row>
    <row r="2099" spans="1:17" hidden="1">
      <c r="A2099" t="s">
        <v>42</v>
      </c>
      <c r="B2099" s="93">
        <v>40408</v>
      </c>
      <c r="C2099">
        <v>10</v>
      </c>
      <c r="D2099">
        <v>0.25363989999999997</v>
      </c>
      <c r="E2099">
        <v>0.25363989999999997</v>
      </c>
      <c r="F2099">
        <v>84.786000000000001</v>
      </c>
      <c r="G2099">
        <v>4.0477600000000002E-2</v>
      </c>
      <c r="H2099">
        <v>0</v>
      </c>
      <c r="I2099">
        <v>0</v>
      </c>
      <c r="J2099">
        <v>0</v>
      </c>
      <c r="K2099">
        <v>0</v>
      </c>
      <c r="L2099">
        <v>0</v>
      </c>
      <c r="M2099">
        <v>3.9768590000000001</v>
      </c>
      <c r="N2099">
        <v>45682.18</v>
      </c>
      <c r="O2099">
        <v>11487</v>
      </c>
      <c r="P2099">
        <v>2913.5610000000001</v>
      </c>
      <c r="Q2099">
        <v>2913.5610000000001</v>
      </c>
    </row>
    <row r="2100" spans="1:17" hidden="1">
      <c r="A2100" t="s">
        <v>42</v>
      </c>
      <c r="B2100" s="93">
        <v>40408</v>
      </c>
      <c r="C2100">
        <v>11</v>
      </c>
      <c r="D2100">
        <v>0.40248699999999998</v>
      </c>
      <c r="E2100">
        <v>0.40248699999999998</v>
      </c>
      <c r="F2100">
        <v>91.392799999999994</v>
      </c>
      <c r="G2100">
        <v>4.0462900000000003E-2</v>
      </c>
      <c r="H2100">
        <v>0</v>
      </c>
      <c r="I2100">
        <v>0</v>
      </c>
      <c r="J2100">
        <v>0</v>
      </c>
      <c r="K2100">
        <v>0</v>
      </c>
      <c r="L2100">
        <v>0</v>
      </c>
      <c r="M2100">
        <v>3.9768590000000001</v>
      </c>
      <c r="N2100">
        <v>45682.18</v>
      </c>
      <c r="O2100">
        <v>11487</v>
      </c>
      <c r="P2100">
        <v>4623.3689999999997</v>
      </c>
      <c r="Q2100">
        <v>4623.3689999999997</v>
      </c>
    </row>
    <row r="2101" spans="1:17" hidden="1">
      <c r="A2101" t="s">
        <v>42</v>
      </c>
      <c r="B2101" s="93">
        <v>40408</v>
      </c>
      <c r="C2101">
        <v>12</v>
      </c>
      <c r="D2101">
        <v>0.58561390000000002</v>
      </c>
      <c r="E2101">
        <v>0.58561390000000002</v>
      </c>
      <c r="F2101">
        <v>93.535600000000002</v>
      </c>
      <c r="G2101">
        <v>4.0401300000000001E-2</v>
      </c>
      <c r="H2101">
        <v>0</v>
      </c>
      <c r="I2101">
        <v>0</v>
      </c>
      <c r="J2101">
        <v>0</v>
      </c>
      <c r="K2101">
        <v>0</v>
      </c>
      <c r="L2101">
        <v>0</v>
      </c>
      <c r="M2101">
        <v>3.9768590000000001</v>
      </c>
      <c r="N2101">
        <v>45682.18</v>
      </c>
      <c r="O2101">
        <v>11487</v>
      </c>
      <c r="P2101">
        <v>6726.9470000000001</v>
      </c>
      <c r="Q2101">
        <v>6726.9470000000001</v>
      </c>
    </row>
    <row r="2102" spans="1:17" hidden="1">
      <c r="A2102" t="s">
        <v>42</v>
      </c>
      <c r="B2102" s="93">
        <v>40408</v>
      </c>
      <c r="C2102">
        <v>13</v>
      </c>
      <c r="D2102">
        <v>0.84648159999999995</v>
      </c>
      <c r="E2102">
        <v>0.84648159999999995</v>
      </c>
      <c r="F2102">
        <v>92.803799999999995</v>
      </c>
      <c r="G2102">
        <v>4.0294700000000003E-2</v>
      </c>
      <c r="H2102">
        <v>0</v>
      </c>
      <c r="I2102">
        <v>0</v>
      </c>
      <c r="J2102">
        <v>0</v>
      </c>
      <c r="K2102">
        <v>0</v>
      </c>
      <c r="L2102">
        <v>0</v>
      </c>
      <c r="M2102">
        <v>3.9768590000000001</v>
      </c>
      <c r="N2102">
        <v>45682.18</v>
      </c>
      <c r="O2102">
        <v>11487</v>
      </c>
      <c r="P2102">
        <v>9723.5339999999997</v>
      </c>
      <c r="Q2102">
        <v>9723.5339999999997</v>
      </c>
    </row>
    <row r="2103" spans="1:17" hidden="1">
      <c r="A2103" t="s">
        <v>42</v>
      </c>
      <c r="B2103" s="93">
        <v>40408</v>
      </c>
      <c r="C2103">
        <v>14</v>
      </c>
      <c r="D2103">
        <v>1.100975</v>
      </c>
      <c r="E2103">
        <v>0.58200180000000001</v>
      </c>
      <c r="F2103">
        <v>90.429599999999994</v>
      </c>
      <c r="G2103">
        <v>4.0849299999999998E-2</v>
      </c>
      <c r="H2103">
        <v>0.4666227</v>
      </c>
      <c r="I2103">
        <v>0.49755179999999999</v>
      </c>
      <c r="J2103">
        <v>0.51897320000000002</v>
      </c>
      <c r="K2103">
        <v>0.54039470000000001</v>
      </c>
      <c r="L2103">
        <v>0.57132380000000005</v>
      </c>
      <c r="M2103">
        <v>3.9768590000000001</v>
      </c>
      <c r="N2103">
        <v>45682.18</v>
      </c>
      <c r="O2103">
        <v>11487</v>
      </c>
      <c r="P2103">
        <v>12646.9</v>
      </c>
      <c r="Q2103">
        <v>6685.4549999999999</v>
      </c>
    </row>
    <row r="2104" spans="1:17" hidden="1">
      <c r="A2104" t="s">
        <v>42</v>
      </c>
      <c r="B2104" s="93">
        <v>40408</v>
      </c>
      <c r="C2104">
        <v>15</v>
      </c>
      <c r="D2104">
        <v>1.3310219999999999</v>
      </c>
      <c r="E2104">
        <v>0.73364309999999999</v>
      </c>
      <c r="F2104">
        <v>89.608400000000003</v>
      </c>
      <c r="G2104">
        <v>4.0671199999999998E-2</v>
      </c>
      <c r="H2104">
        <v>0.54525690000000004</v>
      </c>
      <c r="I2104">
        <v>0.57605119999999999</v>
      </c>
      <c r="J2104">
        <v>0.59737910000000005</v>
      </c>
      <c r="K2104">
        <v>0.61870709999999995</v>
      </c>
      <c r="L2104">
        <v>0.64950140000000001</v>
      </c>
      <c r="M2104">
        <v>3.9768590000000001</v>
      </c>
      <c r="N2104">
        <v>45682.18</v>
      </c>
      <c r="O2104">
        <v>11487</v>
      </c>
      <c r="P2104">
        <v>15289.45</v>
      </c>
      <c r="Q2104">
        <v>8427.3580000000002</v>
      </c>
    </row>
    <row r="2105" spans="1:17" hidden="1">
      <c r="A2105" t="s">
        <v>42</v>
      </c>
      <c r="B2105" s="93">
        <v>40408</v>
      </c>
      <c r="C2105">
        <v>16</v>
      </c>
      <c r="D2105">
        <v>1.4759420000000001</v>
      </c>
      <c r="E2105">
        <v>0.8304648</v>
      </c>
      <c r="F2105">
        <v>88.287000000000006</v>
      </c>
      <c r="G2105">
        <v>4.0737299999999997E-2</v>
      </c>
      <c r="H2105">
        <v>0.59327050000000003</v>
      </c>
      <c r="I2105">
        <v>0.62411479999999997</v>
      </c>
      <c r="J2105">
        <v>0.64547739999999998</v>
      </c>
      <c r="K2105">
        <v>0.66684010000000005</v>
      </c>
      <c r="L2105">
        <v>0.69768430000000003</v>
      </c>
      <c r="M2105">
        <v>3.9768590000000001</v>
      </c>
      <c r="N2105">
        <v>45682.18</v>
      </c>
      <c r="O2105">
        <v>11487</v>
      </c>
      <c r="P2105">
        <v>16954.150000000001</v>
      </c>
      <c r="Q2105">
        <v>9539.5499999999993</v>
      </c>
    </row>
    <row r="2106" spans="1:17" hidden="1">
      <c r="A2106" t="s">
        <v>42</v>
      </c>
      <c r="B2106" s="93">
        <v>40408</v>
      </c>
      <c r="C2106">
        <v>17</v>
      </c>
      <c r="D2106">
        <v>1.5771820000000001</v>
      </c>
      <c r="E2106">
        <v>0.89249040000000002</v>
      </c>
      <c r="F2106">
        <v>87.322500000000005</v>
      </c>
      <c r="G2106">
        <v>4.0830900000000003E-2</v>
      </c>
      <c r="H2106">
        <v>0.6323647</v>
      </c>
      <c r="I2106">
        <v>0.66327979999999997</v>
      </c>
      <c r="J2106">
        <v>0.68469150000000001</v>
      </c>
      <c r="K2106">
        <v>0.70610329999999999</v>
      </c>
      <c r="L2106">
        <v>0.73701839999999996</v>
      </c>
      <c r="M2106">
        <v>3.9768590000000001</v>
      </c>
      <c r="N2106">
        <v>45682.18</v>
      </c>
      <c r="O2106">
        <v>11487</v>
      </c>
      <c r="P2106">
        <v>18117.09</v>
      </c>
      <c r="Q2106">
        <v>10252.040000000001</v>
      </c>
    </row>
    <row r="2107" spans="1:17" hidden="1">
      <c r="A2107" t="s">
        <v>42</v>
      </c>
      <c r="B2107" s="93">
        <v>40408</v>
      </c>
      <c r="C2107">
        <v>18</v>
      </c>
      <c r="D2107">
        <v>1.5545329999999999</v>
      </c>
      <c r="E2107">
        <v>1.7453890000000001</v>
      </c>
      <c r="F2107">
        <v>85.393699999999995</v>
      </c>
      <c r="G2107">
        <v>4.2330699999999999E-2</v>
      </c>
      <c r="H2107">
        <v>-0.24510460000000001</v>
      </c>
      <c r="I2107">
        <v>-0.21305389999999999</v>
      </c>
      <c r="J2107">
        <v>-0.19085559999999999</v>
      </c>
      <c r="K2107">
        <v>-0.16865740000000001</v>
      </c>
      <c r="L2107">
        <v>-0.13660659999999999</v>
      </c>
      <c r="M2107">
        <v>3.9768590000000001</v>
      </c>
      <c r="N2107">
        <v>45682.18</v>
      </c>
      <c r="O2107">
        <v>11487</v>
      </c>
      <c r="P2107">
        <v>17856.919999999998</v>
      </c>
      <c r="Q2107">
        <v>20049.28</v>
      </c>
    </row>
    <row r="2108" spans="1:17" hidden="1">
      <c r="A2108" t="s">
        <v>42</v>
      </c>
      <c r="B2108" s="93">
        <v>40408</v>
      </c>
      <c r="C2108">
        <v>19</v>
      </c>
      <c r="D2108">
        <v>1.4061319999999999</v>
      </c>
      <c r="E2108">
        <v>1.5305930000000001</v>
      </c>
      <c r="F2108">
        <v>79.144400000000005</v>
      </c>
      <c r="G2108">
        <v>4.06585E-2</v>
      </c>
      <c r="H2108">
        <v>-0.17656630000000001</v>
      </c>
      <c r="I2108">
        <v>-0.14578169999999999</v>
      </c>
      <c r="J2108">
        <v>-0.1244603</v>
      </c>
      <c r="K2108">
        <v>-0.10313899999999999</v>
      </c>
      <c r="L2108">
        <v>-7.2354399999999999E-2</v>
      </c>
      <c r="M2108">
        <v>3.9768590000000001</v>
      </c>
      <c r="N2108">
        <v>45682.18</v>
      </c>
      <c r="O2108">
        <v>11487</v>
      </c>
      <c r="P2108">
        <v>16152.24</v>
      </c>
      <c r="Q2108">
        <v>17581.919999999998</v>
      </c>
    </row>
    <row r="2109" spans="1:17" hidden="1">
      <c r="A2109" t="s">
        <v>42</v>
      </c>
      <c r="B2109" s="93">
        <v>40408</v>
      </c>
      <c r="C2109">
        <v>20</v>
      </c>
      <c r="D2109">
        <v>1.148433</v>
      </c>
      <c r="E2109">
        <v>1.228494</v>
      </c>
      <c r="F2109">
        <v>75.644099999999995</v>
      </c>
      <c r="G2109">
        <v>4.0406900000000003E-2</v>
      </c>
      <c r="H2109">
        <v>-0.13184460000000001</v>
      </c>
      <c r="I2109">
        <v>-0.10125049999999999</v>
      </c>
      <c r="J2109">
        <v>-8.0061099999999996E-2</v>
      </c>
      <c r="K2109">
        <v>-5.8871699999999999E-2</v>
      </c>
      <c r="L2109">
        <v>-2.8277500000000001E-2</v>
      </c>
      <c r="M2109">
        <v>3.9768590000000001</v>
      </c>
      <c r="N2109">
        <v>45682.18</v>
      </c>
      <c r="O2109">
        <v>11487</v>
      </c>
      <c r="P2109">
        <v>13192.04</v>
      </c>
      <c r="Q2109">
        <v>14111.71</v>
      </c>
    </row>
    <row r="2110" spans="1:17" hidden="1">
      <c r="A2110" t="s">
        <v>42</v>
      </c>
      <c r="B2110" s="93">
        <v>40408</v>
      </c>
      <c r="C2110">
        <v>21</v>
      </c>
      <c r="D2110">
        <v>0.79115800000000003</v>
      </c>
      <c r="E2110">
        <v>0.83868030000000005</v>
      </c>
      <c r="F2110">
        <v>73.018500000000003</v>
      </c>
      <c r="G2110">
        <v>4.0275499999999999E-2</v>
      </c>
      <c r="H2110">
        <v>-9.9137400000000001E-2</v>
      </c>
      <c r="I2110">
        <v>-6.8642800000000004E-2</v>
      </c>
      <c r="J2110">
        <v>-4.7522300000000003E-2</v>
      </c>
      <c r="K2110">
        <v>-2.64018E-2</v>
      </c>
      <c r="L2110">
        <v>4.0927999999999997E-3</v>
      </c>
      <c r="M2110">
        <v>3.9768590000000001</v>
      </c>
      <c r="N2110">
        <v>45682.18</v>
      </c>
      <c r="O2110">
        <v>11487</v>
      </c>
      <c r="P2110">
        <v>9088.0310000000009</v>
      </c>
      <c r="Q2110">
        <v>9633.92</v>
      </c>
    </row>
    <row r="2111" spans="1:17" hidden="1">
      <c r="A2111" t="s">
        <v>42</v>
      </c>
      <c r="B2111" s="93">
        <v>40408</v>
      </c>
      <c r="C2111">
        <v>22</v>
      </c>
      <c r="D2111">
        <v>0.56093280000000001</v>
      </c>
      <c r="E2111">
        <v>0.58809449999999996</v>
      </c>
      <c r="F2111">
        <v>72.072100000000006</v>
      </c>
      <c r="G2111">
        <v>4.0230000000000002E-2</v>
      </c>
      <c r="H2111">
        <v>-7.8718499999999997E-2</v>
      </c>
      <c r="I2111">
        <v>-4.8258299999999997E-2</v>
      </c>
      <c r="J2111">
        <v>-2.71617E-2</v>
      </c>
      <c r="K2111">
        <v>-6.0650000000000001E-3</v>
      </c>
      <c r="L2111">
        <v>2.4395199999999999E-2</v>
      </c>
      <c r="M2111">
        <v>3.9768590000000001</v>
      </c>
      <c r="N2111">
        <v>45682.18</v>
      </c>
      <c r="O2111">
        <v>11487</v>
      </c>
      <c r="P2111">
        <v>6443.4350000000004</v>
      </c>
      <c r="Q2111">
        <v>6755.4409999999998</v>
      </c>
    </row>
    <row r="2112" spans="1:17" hidden="1">
      <c r="A2112" t="s">
        <v>42</v>
      </c>
      <c r="B2112" s="93">
        <v>40408</v>
      </c>
      <c r="C2112">
        <v>23</v>
      </c>
      <c r="D2112">
        <v>0.41464279999999998</v>
      </c>
      <c r="E2112">
        <v>0.42970009999999997</v>
      </c>
      <c r="F2112">
        <v>71.089699999999993</v>
      </c>
      <c r="G2112">
        <v>4.0236899999999999E-2</v>
      </c>
      <c r="H2112">
        <v>-6.6622899999999999E-2</v>
      </c>
      <c r="I2112">
        <v>-3.6157500000000002E-2</v>
      </c>
      <c r="J2112">
        <v>-1.5057299999999999E-2</v>
      </c>
      <c r="K2112">
        <v>6.0429000000000004E-3</v>
      </c>
      <c r="L2112">
        <v>3.65083E-2</v>
      </c>
      <c r="M2112">
        <v>3.9768590000000001</v>
      </c>
      <c r="N2112">
        <v>45682.18</v>
      </c>
      <c r="O2112">
        <v>11487</v>
      </c>
      <c r="P2112">
        <v>4763.0010000000002</v>
      </c>
      <c r="Q2112">
        <v>4935.9650000000001</v>
      </c>
    </row>
    <row r="2113" spans="1:17" hidden="1">
      <c r="A2113" t="s">
        <v>42</v>
      </c>
      <c r="B2113" s="93">
        <v>40408</v>
      </c>
      <c r="C2113">
        <v>24</v>
      </c>
      <c r="D2113">
        <v>0.25961800000000002</v>
      </c>
      <c r="E2113">
        <v>0.26089909999999999</v>
      </c>
      <c r="F2113">
        <v>70.445899999999995</v>
      </c>
      <c r="G2113">
        <v>4.0236800000000003E-2</v>
      </c>
      <c r="H2113">
        <v>-5.2846700000000003E-2</v>
      </c>
      <c r="I2113">
        <v>-2.23813E-2</v>
      </c>
      <c r="J2113">
        <v>-1.2811000000000001E-3</v>
      </c>
      <c r="K2113">
        <v>1.9819099999999999E-2</v>
      </c>
      <c r="L2113">
        <v>5.0284500000000003E-2</v>
      </c>
      <c r="M2113">
        <v>3.9768590000000001</v>
      </c>
      <c r="N2113">
        <v>45682.18</v>
      </c>
      <c r="O2113">
        <v>11487</v>
      </c>
      <c r="P2113">
        <v>2982.232</v>
      </c>
      <c r="Q2113">
        <v>2996.9479999999999</v>
      </c>
    </row>
    <row r="2114" spans="1:17" hidden="1">
      <c r="A2114" t="s">
        <v>42</v>
      </c>
      <c r="B2114" s="93">
        <v>40409</v>
      </c>
      <c r="C2114">
        <v>1</v>
      </c>
      <c r="D2114">
        <v>0.1657534</v>
      </c>
      <c r="E2114">
        <v>0.1657534</v>
      </c>
      <c r="F2114">
        <v>70.337800000000001</v>
      </c>
      <c r="G2114">
        <v>4.0262199999999998E-2</v>
      </c>
      <c r="H2114">
        <v>0</v>
      </c>
      <c r="I2114">
        <v>0</v>
      </c>
      <c r="J2114">
        <v>0</v>
      </c>
      <c r="K2114">
        <v>0</v>
      </c>
      <c r="L2114">
        <v>0</v>
      </c>
      <c r="M2114">
        <v>3.978418</v>
      </c>
      <c r="N2114">
        <v>45481.279999999999</v>
      </c>
      <c r="O2114">
        <v>11432</v>
      </c>
      <c r="P2114">
        <v>1894.893</v>
      </c>
      <c r="Q2114">
        <v>1894.893</v>
      </c>
    </row>
    <row r="2115" spans="1:17" hidden="1">
      <c r="A2115" t="s">
        <v>42</v>
      </c>
      <c r="B2115" s="93">
        <v>40409</v>
      </c>
      <c r="C2115">
        <v>2</v>
      </c>
      <c r="D2115">
        <v>0.12678310000000001</v>
      </c>
      <c r="E2115">
        <v>0.12678310000000001</v>
      </c>
      <c r="F2115">
        <v>69.695400000000006</v>
      </c>
      <c r="G2115">
        <v>4.0304399999999997E-2</v>
      </c>
      <c r="H2115">
        <v>0</v>
      </c>
      <c r="I2115">
        <v>0</v>
      </c>
      <c r="J2115">
        <v>0</v>
      </c>
      <c r="K2115">
        <v>0</v>
      </c>
      <c r="L2115">
        <v>0</v>
      </c>
      <c r="M2115">
        <v>3.978418</v>
      </c>
      <c r="N2115">
        <v>45481.279999999999</v>
      </c>
      <c r="O2115">
        <v>11432</v>
      </c>
      <c r="P2115">
        <v>1449.385</v>
      </c>
      <c r="Q2115">
        <v>1449.385</v>
      </c>
    </row>
    <row r="2116" spans="1:17" hidden="1">
      <c r="A2116" t="s">
        <v>42</v>
      </c>
      <c r="B2116" s="93">
        <v>40409</v>
      </c>
      <c r="C2116">
        <v>3</v>
      </c>
      <c r="D2116">
        <v>9.2206300000000005E-2</v>
      </c>
      <c r="E2116">
        <v>9.2206300000000005E-2</v>
      </c>
      <c r="F2116">
        <v>68.659400000000005</v>
      </c>
      <c r="G2116">
        <v>4.0404500000000003E-2</v>
      </c>
      <c r="H2116">
        <v>0</v>
      </c>
      <c r="I2116">
        <v>0</v>
      </c>
      <c r="J2116">
        <v>0</v>
      </c>
      <c r="K2116">
        <v>0</v>
      </c>
      <c r="L2116">
        <v>0</v>
      </c>
      <c r="M2116">
        <v>3.978418</v>
      </c>
      <c r="N2116">
        <v>45481.279999999999</v>
      </c>
      <c r="O2116">
        <v>11432</v>
      </c>
      <c r="P2116">
        <v>1054.1020000000001</v>
      </c>
      <c r="Q2116">
        <v>1054.1020000000001</v>
      </c>
    </row>
    <row r="2117" spans="1:17" hidden="1">
      <c r="A2117" t="s">
        <v>42</v>
      </c>
      <c r="B2117" s="93">
        <v>40409</v>
      </c>
      <c r="C2117">
        <v>4</v>
      </c>
      <c r="D2117">
        <v>6.8246200000000007E-2</v>
      </c>
      <c r="E2117">
        <v>6.8246200000000007E-2</v>
      </c>
      <c r="F2117">
        <v>67.766499999999994</v>
      </c>
      <c r="G2117">
        <v>4.0554300000000001E-2</v>
      </c>
      <c r="H2117">
        <v>0</v>
      </c>
      <c r="I2117">
        <v>0</v>
      </c>
      <c r="J2117">
        <v>0</v>
      </c>
      <c r="K2117">
        <v>0</v>
      </c>
      <c r="L2117">
        <v>0</v>
      </c>
      <c r="M2117">
        <v>3.978418</v>
      </c>
      <c r="N2117">
        <v>45481.279999999999</v>
      </c>
      <c r="O2117">
        <v>11432</v>
      </c>
      <c r="P2117">
        <v>780.19069999999999</v>
      </c>
      <c r="Q2117">
        <v>780.19069999999999</v>
      </c>
    </row>
    <row r="2118" spans="1:17" hidden="1">
      <c r="A2118" t="s">
        <v>42</v>
      </c>
      <c r="B2118" s="93">
        <v>40409</v>
      </c>
      <c r="C2118">
        <v>5</v>
      </c>
      <c r="D2118">
        <v>5.8060899999999999E-2</v>
      </c>
      <c r="E2118">
        <v>5.8060899999999999E-2</v>
      </c>
      <c r="F2118">
        <v>67.302400000000006</v>
      </c>
      <c r="G2118">
        <v>4.08016E-2</v>
      </c>
      <c r="H2118">
        <v>0</v>
      </c>
      <c r="I2118">
        <v>0</v>
      </c>
      <c r="J2118">
        <v>0</v>
      </c>
      <c r="K2118">
        <v>0</v>
      </c>
      <c r="L2118">
        <v>0</v>
      </c>
      <c r="M2118">
        <v>3.978418</v>
      </c>
      <c r="N2118">
        <v>45481.279999999999</v>
      </c>
      <c r="O2118">
        <v>11432</v>
      </c>
      <c r="P2118">
        <v>663.75229999999999</v>
      </c>
      <c r="Q2118">
        <v>663.75229999999999</v>
      </c>
    </row>
    <row r="2119" spans="1:17" hidden="1">
      <c r="A2119" t="s">
        <v>42</v>
      </c>
      <c r="B2119" s="93">
        <v>40409</v>
      </c>
      <c r="C2119">
        <v>6</v>
      </c>
      <c r="D2119">
        <v>5.22706E-2</v>
      </c>
      <c r="E2119">
        <v>5.22706E-2</v>
      </c>
      <c r="F2119">
        <v>65.552499999999995</v>
      </c>
      <c r="G2119">
        <v>4.1014599999999998E-2</v>
      </c>
      <c r="H2119">
        <v>0</v>
      </c>
      <c r="I2119">
        <v>0</v>
      </c>
      <c r="J2119">
        <v>0</v>
      </c>
      <c r="K2119">
        <v>0</v>
      </c>
      <c r="L2119">
        <v>0</v>
      </c>
      <c r="M2119">
        <v>3.978418</v>
      </c>
      <c r="N2119">
        <v>45481.279999999999</v>
      </c>
      <c r="O2119">
        <v>11432</v>
      </c>
      <c r="P2119">
        <v>597.55769999999995</v>
      </c>
      <c r="Q2119">
        <v>597.55769999999995</v>
      </c>
    </row>
    <row r="2120" spans="1:17" hidden="1">
      <c r="A2120" t="s">
        <v>42</v>
      </c>
      <c r="B2120" s="93">
        <v>40409</v>
      </c>
      <c r="C2120">
        <v>7</v>
      </c>
      <c r="D2120">
        <v>5.2898500000000001E-2</v>
      </c>
      <c r="E2120">
        <v>5.2898500000000001E-2</v>
      </c>
      <c r="F2120">
        <v>66.856300000000005</v>
      </c>
      <c r="G2120">
        <v>4.1023299999999999E-2</v>
      </c>
      <c r="H2120">
        <v>0</v>
      </c>
      <c r="I2120">
        <v>0</v>
      </c>
      <c r="J2120">
        <v>0</v>
      </c>
      <c r="K2120">
        <v>0</v>
      </c>
      <c r="L2120">
        <v>0</v>
      </c>
      <c r="M2120">
        <v>3.978418</v>
      </c>
      <c r="N2120">
        <v>45481.279999999999</v>
      </c>
      <c r="O2120">
        <v>11432</v>
      </c>
      <c r="P2120">
        <v>604.73519999999996</v>
      </c>
      <c r="Q2120">
        <v>604.73519999999996</v>
      </c>
    </row>
    <row r="2121" spans="1:17" hidden="1">
      <c r="A2121" t="s">
        <v>42</v>
      </c>
      <c r="B2121" s="93">
        <v>40409</v>
      </c>
      <c r="C2121">
        <v>8</v>
      </c>
      <c r="D2121">
        <v>7.3015399999999994E-2</v>
      </c>
      <c r="E2121">
        <v>7.3015399999999994E-2</v>
      </c>
      <c r="F2121">
        <v>72.660600000000002</v>
      </c>
      <c r="G2121">
        <v>4.2108899999999998E-2</v>
      </c>
      <c r="H2121">
        <v>0</v>
      </c>
      <c r="I2121">
        <v>0</v>
      </c>
      <c r="J2121">
        <v>0</v>
      </c>
      <c r="K2121">
        <v>0</v>
      </c>
      <c r="L2121">
        <v>0</v>
      </c>
      <c r="M2121">
        <v>3.978418</v>
      </c>
      <c r="N2121">
        <v>45481.279999999999</v>
      </c>
      <c r="O2121">
        <v>11432</v>
      </c>
      <c r="P2121">
        <v>834.71190000000001</v>
      </c>
      <c r="Q2121">
        <v>834.71190000000001</v>
      </c>
    </row>
    <row r="2122" spans="1:17" hidden="1">
      <c r="A2122" t="s">
        <v>42</v>
      </c>
      <c r="B2122" s="93">
        <v>40409</v>
      </c>
      <c r="C2122">
        <v>9</v>
      </c>
      <c r="D2122">
        <v>0.14782980000000001</v>
      </c>
      <c r="E2122">
        <v>0.14782980000000001</v>
      </c>
      <c r="F2122">
        <v>79.375100000000003</v>
      </c>
      <c r="G2122">
        <v>4.0825699999999999E-2</v>
      </c>
      <c r="H2122">
        <v>0</v>
      </c>
      <c r="I2122">
        <v>0</v>
      </c>
      <c r="J2122">
        <v>0</v>
      </c>
      <c r="K2122">
        <v>0</v>
      </c>
      <c r="L2122">
        <v>0</v>
      </c>
      <c r="M2122">
        <v>3.978418</v>
      </c>
      <c r="N2122">
        <v>45481.279999999999</v>
      </c>
      <c r="O2122">
        <v>11432</v>
      </c>
      <c r="P2122">
        <v>1689.99</v>
      </c>
      <c r="Q2122">
        <v>1689.99</v>
      </c>
    </row>
    <row r="2123" spans="1:17" hidden="1">
      <c r="A2123" t="s">
        <v>42</v>
      </c>
      <c r="B2123" s="93">
        <v>40409</v>
      </c>
      <c r="C2123">
        <v>10</v>
      </c>
      <c r="D2123">
        <v>0.23041500000000001</v>
      </c>
      <c r="E2123">
        <v>0.23041500000000001</v>
      </c>
      <c r="F2123">
        <v>83.911000000000001</v>
      </c>
      <c r="G2123">
        <v>4.03699E-2</v>
      </c>
      <c r="H2123">
        <v>0</v>
      </c>
      <c r="I2123">
        <v>0</v>
      </c>
      <c r="J2123">
        <v>0</v>
      </c>
      <c r="K2123">
        <v>0</v>
      </c>
      <c r="L2123">
        <v>0</v>
      </c>
      <c r="M2123">
        <v>3.978418</v>
      </c>
      <c r="N2123">
        <v>45481.279999999999</v>
      </c>
      <c r="O2123">
        <v>11432</v>
      </c>
      <c r="P2123">
        <v>2634.1039999999998</v>
      </c>
      <c r="Q2123">
        <v>2634.1039999999998</v>
      </c>
    </row>
    <row r="2124" spans="1:17" hidden="1">
      <c r="A2124" t="s">
        <v>42</v>
      </c>
      <c r="B2124" s="93">
        <v>40409</v>
      </c>
      <c r="C2124">
        <v>11</v>
      </c>
      <c r="D2124">
        <v>0.33067590000000002</v>
      </c>
      <c r="E2124">
        <v>0.33067590000000002</v>
      </c>
      <c r="F2124">
        <v>87.464600000000004</v>
      </c>
      <c r="G2124">
        <v>4.0192400000000003E-2</v>
      </c>
      <c r="H2124">
        <v>0</v>
      </c>
      <c r="I2124">
        <v>0</v>
      </c>
      <c r="J2124">
        <v>0</v>
      </c>
      <c r="K2124">
        <v>0</v>
      </c>
      <c r="L2124">
        <v>0</v>
      </c>
      <c r="M2124">
        <v>3.978418</v>
      </c>
      <c r="N2124">
        <v>45481.279999999999</v>
      </c>
      <c r="O2124">
        <v>11432</v>
      </c>
      <c r="P2124">
        <v>3780.2869999999998</v>
      </c>
      <c r="Q2124">
        <v>3780.2869999999998</v>
      </c>
    </row>
    <row r="2125" spans="1:17" hidden="1">
      <c r="A2125" t="s">
        <v>42</v>
      </c>
      <c r="B2125" s="93">
        <v>40409</v>
      </c>
      <c r="C2125">
        <v>12</v>
      </c>
      <c r="D2125">
        <v>0.4459186</v>
      </c>
      <c r="E2125">
        <v>0.4459186</v>
      </c>
      <c r="F2125">
        <v>88.268299999999996</v>
      </c>
      <c r="G2125">
        <v>3.9995000000000003E-2</v>
      </c>
      <c r="H2125">
        <v>0</v>
      </c>
      <c r="I2125">
        <v>0</v>
      </c>
      <c r="J2125">
        <v>0</v>
      </c>
      <c r="K2125">
        <v>0</v>
      </c>
      <c r="L2125">
        <v>0</v>
      </c>
      <c r="M2125">
        <v>3.978418</v>
      </c>
      <c r="N2125">
        <v>45481.279999999999</v>
      </c>
      <c r="O2125">
        <v>11432</v>
      </c>
      <c r="P2125">
        <v>5097.7420000000002</v>
      </c>
      <c r="Q2125">
        <v>5097.7420000000002</v>
      </c>
    </row>
    <row r="2126" spans="1:17" hidden="1">
      <c r="A2126" t="s">
        <v>42</v>
      </c>
      <c r="B2126" s="93">
        <v>40409</v>
      </c>
      <c r="C2126">
        <v>13</v>
      </c>
      <c r="D2126">
        <v>0.68885640000000004</v>
      </c>
      <c r="E2126">
        <v>0.68885640000000004</v>
      </c>
      <c r="F2126">
        <v>91.767700000000005</v>
      </c>
      <c r="G2126">
        <v>3.9957300000000001E-2</v>
      </c>
      <c r="H2126">
        <v>0</v>
      </c>
      <c r="I2126">
        <v>0</v>
      </c>
      <c r="J2126">
        <v>0</v>
      </c>
      <c r="K2126">
        <v>0</v>
      </c>
      <c r="L2126">
        <v>0</v>
      </c>
      <c r="M2126">
        <v>3.978418</v>
      </c>
      <c r="N2126">
        <v>45481.279999999999</v>
      </c>
      <c r="O2126">
        <v>11432</v>
      </c>
      <c r="P2126">
        <v>7875.0060000000003</v>
      </c>
      <c r="Q2126">
        <v>7875.0060000000003</v>
      </c>
    </row>
    <row r="2127" spans="1:17" hidden="1">
      <c r="A2127" t="s">
        <v>42</v>
      </c>
      <c r="B2127" s="93">
        <v>40409</v>
      </c>
      <c r="C2127">
        <v>14</v>
      </c>
      <c r="D2127">
        <v>0.92973019999999995</v>
      </c>
      <c r="E2127">
        <v>0.48063810000000001</v>
      </c>
      <c r="F2127">
        <v>89.143500000000003</v>
      </c>
      <c r="G2127">
        <v>4.0394100000000002E-2</v>
      </c>
      <c r="H2127">
        <v>0.39732499999999998</v>
      </c>
      <c r="I2127">
        <v>0.4279094</v>
      </c>
      <c r="J2127">
        <v>0.44909209999999999</v>
      </c>
      <c r="K2127">
        <v>0.47027479999999999</v>
      </c>
      <c r="L2127">
        <v>0.50085919999999995</v>
      </c>
      <c r="M2127">
        <v>3.978418</v>
      </c>
      <c r="N2127">
        <v>45481.279999999999</v>
      </c>
      <c r="O2127">
        <v>11432</v>
      </c>
      <c r="P2127">
        <v>10628.68</v>
      </c>
      <c r="Q2127">
        <v>5494.6549999999997</v>
      </c>
    </row>
    <row r="2128" spans="1:17" hidden="1">
      <c r="A2128" t="s">
        <v>42</v>
      </c>
      <c r="B2128" s="93">
        <v>40409</v>
      </c>
      <c r="C2128">
        <v>15</v>
      </c>
      <c r="D2128">
        <v>1.115183</v>
      </c>
      <c r="E2128">
        <v>0.59529639999999995</v>
      </c>
      <c r="F2128">
        <v>87.822599999999994</v>
      </c>
      <c r="G2128">
        <v>4.0315299999999998E-2</v>
      </c>
      <c r="H2128">
        <v>0.46822009999999997</v>
      </c>
      <c r="I2128">
        <v>0.49874479999999999</v>
      </c>
      <c r="J2128">
        <v>0.51988610000000002</v>
      </c>
      <c r="K2128">
        <v>0.54102749999999999</v>
      </c>
      <c r="L2128">
        <v>0.57155219999999995</v>
      </c>
      <c r="M2128">
        <v>3.978418</v>
      </c>
      <c r="N2128">
        <v>45481.279999999999</v>
      </c>
      <c r="O2128">
        <v>11432</v>
      </c>
      <c r="P2128">
        <v>12748.77</v>
      </c>
      <c r="Q2128">
        <v>6805.4279999999999</v>
      </c>
    </row>
    <row r="2129" spans="1:17" hidden="1">
      <c r="A2129" t="s">
        <v>42</v>
      </c>
      <c r="B2129" s="93">
        <v>40409</v>
      </c>
      <c r="C2129">
        <v>16</v>
      </c>
      <c r="D2129">
        <v>1.257379</v>
      </c>
      <c r="E2129">
        <v>0.68738999999999995</v>
      </c>
      <c r="F2129">
        <v>87.072299999999998</v>
      </c>
      <c r="G2129">
        <v>4.0386600000000002E-2</v>
      </c>
      <c r="H2129">
        <v>0.51823189999999997</v>
      </c>
      <c r="I2129">
        <v>0.54881069999999998</v>
      </c>
      <c r="J2129">
        <v>0.56998939999999998</v>
      </c>
      <c r="K2129">
        <v>0.59116809999999997</v>
      </c>
      <c r="L2129">
        <v>0.62174680000000004</v>
      </c>
      <c r="M2129">
        <v>3.978418</v>
      </c>
      <c r="N2129">
        <v>45481.279999999999</v>
      </c>
      <c r="O2129">
        <v>11432</v>
      </c>
      <c r="P2129">
        <v>14374.36</v>
      </c>
      <c r="Q2129">
        <v>7858.2430000000004</v>
      </c>
    </row>
    <row r="2130" spans="1:17" hidden="1">
      <c r="A2130" t="s">
        <v>42</v>
      </c>
      <c r="B2130" s="93">
        <v>40409</v>
      </c>
      <c r="C2130">
        <v>17</v>
      </c>
      <c r="D2130">
        <v>1.335593</v>
      </c>
      <c r="E2130">
        <v>0.74261849999999996</v>
      </c>
      <c r="F2130">
        <v>83.876199999999997</v>
      </c>
      <c r="G2130">
        <v>4.04401E-2</v>
      </c>
      <c r="H2130">
        <v>0.54114819999999997</v>
      </c>
      <c r="I2130">
        <v>0.57176749999999998</v>
      </c>
      <c r="J2130">
        <v>0.59297440000000001</v>
      </c>
      <c r="K2130">
        <v>0.61418119999999998</v>
      </c>
      <c r="L2130">
        <v>0.6448005</v>
      </c>
      <c r="M2130">
        <v>3.978418</v>
      </c>
      <c r="N2130">
        <v>45481.279999999999</v>
      </c>
      <c r="O2130">
        <v>11432</v>
      </c>
      <c r="P2130">
        <v>15268.5</v>
      </c>
      <c r="Q2130">
        <v>8489.6149999999998</v>
      </c>
    </row>
    <row r="2131" spans="1:17" hidden="1">
      <c r="A2131" t="s">
        <v>42</v>
      </c>
      <c r="B2131" s="93">
        <v>40409</v>
      </c>
      <c r="C2131">
        <v>18</v>
      </c>
      <c r="D2131">
        <v>1.25545</v>
      </c>
      <c r="E2131">
        <v>1.418642</v>
      </c>
      <c r="F2131">
        <v>79.269599999999997</v>
      </c>
      <c r="G2131">
        <v>4.1312700000000001E-2</v>
      </c>
      <c r="H2131">
        <v>-0.2161371</v>
      </c>
      <c r="I2131">
        <v>-0.1848571</v>
      </c>
      <c r="J2131">
        <v>-0.1631927</v>
      </c>
      <c r="K2131">
        <v>-0.1415284</v>
      </c>
      <c r="L2131">
        <v>-0.1102484</v>
      </c>
      <c r="M2131">
        <v>3.978418</v>
      </c>
      <c r="N2131">
        <v>45481.279999999999</v>
      </c>
      <c r="O2131">
        <v>11432</v>
      </c>
      <c r="P2131">
        <v>14352.3</v>
      </c>
      <c r="Q2131">
        <v>16217.92</v>
      </c>
    </row>
    <row r="2132" spans="1:17" hidden="1">
      <c r="A2132" t="s">
        <v>42</v>
      </c>
      <c r="B2132" s="93">
        <v>40409</v>
      </c>
      <c r="C2132">
        <v>19</v>
      </c>
      <c r="D2132">
        <v>1.1583000000000001</v>
      </c>
      <c r="E2132">
        <v>1.2644340000000001</v>
      </c>
      <c r="F2132">
        <v>77.822599999999994</v>
      </c>
      <c r="G2132">
        <v>4.0262600000000003E-2</v>
      </c>
      <c r="H2132">
        <v>-0.15773290000000001</v>
      </c>
      <c r="I2132">
        <v>-0.127248</v>
      </c>
      <c r="J2132">
        <v>-0.1061343</v>
      </c>
      <c r="K2132">
        <v>-8.5020600000000002E-2</v>
      </c>
      <c r="L2132">
        <v>-5.4535699999999999E-2</v>
      </c>
      <c r="M2132">
        <v>3.978418</v>
      </c>
      <c r="N2132">
        <v>45481.279999999999</v>
      </c>
      <c r="O2132">
        <v>11432</v>
      </c>
      <c r="P2132">
        <v>13241.68</v>
      </c>
      <c r="Q2132">
        <v>14455.01</v>
      </c>
    </row>
    <row r="2133" spans="1:17" hidden="1">
      <c r="A2133" t="s">
        <v>42</v>
      </c>
      <c r="B2133" s="93">
        <v>40409</v>
      </c>
      <c r="C2133">
        <v>20</v>
      </c>
      <c r="D2133">
        <v>0.94971170000000005</v>
      </c>
      <c r="E2133">
        <v>1.015161</v>
      </c>
      <c r="F2133">
        <v>75.714799999999997</v>
      </c>
      <c r="G2133">
        <v>4.0067499999999999E-2</v>
      </c>
      <c r="H2133">
        <v>-0.11679829999999999</v>
      </c>
      <c r="I2133">
        <v>-8.6461099999999999E-2</v>
      </c>
      <c r="J2133">
        <v>-6.54497E-2</v>
      </c>
      <c r="K2133">
        <v>-4.44383E-2</v>
      </c>
      <c r="L2133">
        <v>-1.4101199999999999E-2</v>
      </c>
      <c r="M2133">
        <v>3.978418</v>
      </c>
      <c r="N2133">
        <v>45481.279999999999</v>
      </c>
      <c r="O2133">
        <v>11432</v>
      </c>
      <c r="P2133">
        <v>10857.1</v>
      </c>
      <c r="Q2133">
        <v>11605.33</v>
      </c>
    </row>
    <row r="2134" spans="1:17" hidden="1">
      <c r="A2134" t="s">
        <v>42</v>
      </c>
      <c r="B2134" s="93">
        <v>40409</v>
      </c>
      <c r="C2134">
        <v>21</v>
      </c>
      <c r="D2134">
        <v>0.68737579999999998</v>
      </c>
      <c r="E2134">
        <v>0.7252942</v>
      </c>
      <c r="F2134">
        <v>73.892399999999995</v>
      </c>
      <c r="G2134">
        <v>4.0016599999999999E-2</v>
      </c>
      <c r="H2134">
        <v>-8.9201699999999995E-2</v>
      </c>
      <c r="I2134">
        <v>-5.89031E-2</v>
      </c>
      <c r="J2134">
        <v>-3.7918399999999998E-2</v>
      </c>
      <c r="K2134">
        <v>-1.6933699999999999E-2</v>
      </c>
      <c r="L2134">
        <v>1.3364900000000001E-2</v>
      </c>
      <c r="M2134">
        <v>3.978418</v>
      </c>
      <c r="N2134">
        <v>45481.279999999999</v>
      </c>
      <c r="O2134">
        <v>11432</v>
      </c>
      <c r="P2134">
        <v>7858.0810000000001</v>
      </c>
      <c r="Q2134">
        <v>8291.5630000000001</v>
      </c>
    </row>
    <row r="2135" spans="1:17" hidden="1">
      <c r="A2135" t="s">
        <v>42</v>
      </c>
      <c r="B2135" s="93">
        <v>40409</v>
      </c>
      <c r="C2135">
        <v>22</v>
      </c>
      <c r="D2135">
        <v>0.48996980000000001</v>
      </c>
      <c r="E2135">
        <v>0.51195270000000004</v>
      </c>
      <c r="F2135">
        <v>71.339200000000005</v>
      </c>
      <c r="G2135">
        <v>3.9986000000000001E-2</v>
      </c>
      <c r="H2135">
        <v>-7.3227E-2</v>
      </c>
      <c r="I2135">
        <v>-4.2951499999999997E-2</v>
      </c>
      <c r="J2135">
        <v>-2.19828E-2</v>
      </c>
      <c r="K2135">
        <v>-1.0142E-3</v>
      </c>
      <c r="L2135">
        <v>2.9261300000000001E-2</v>
      </c>
      <c r="M2135">
        <v>3.978418</v>
      </c>
      <c r="N2135">
        <v>45481.279999999999</v>
      </c>
      <c r="O2135">
        <v>11432</v>
      </c>
      <c r="P2135">
        <v>5601.335</v>
      </c>
      <c r="Q2135">
        <v>5852.6440000000002</v>
      </c>
    </row>
    <row r="2136" spans="1:17" hidden="1">
      <c r="A2136" t="s">
        <v>42</v>
      </c>
      <c r="B2136" s="93">
        <v>40409</v>
      </c>
      <c r="C2136">
        <v>23</v>
      </c>
      <c r="D2136">
        <v>0.36608200000000002</v>
      </c>
      <c r="E2136">
        <v>0.37818629999999998</v>
      </c>
      <c r="F2136">
        <v>69.517700000000005</v>
      </c>
      <c r="G2136">
        <v>3.9962900000000003E-2</v>
      </c>
      <c r="H2136">
        <v>-6.3318799999999995E-2</v>
      </c>
      <c r="I2136">
        <v>-3.3060899999999997E-2</v>
      </c>
      <c r="J2136">
        <v>-1.21043E-2</v>
      </c>
      <c r="K2136">
        <v>8.8523000000000004E-3</v>
      </c>
      <c r="L2136">
        <v>3.9110199999999998E-2</v>
      </c>
      <c r="M2136">
        <v>3.978418</v>
      </c>
      <c r="N2136">
        <v>45481.279999999999</v>
      </c>
      <c r="O2136">
        <v>11432</v>
      </c>
      <c r="P2136">
        <v>4185.05</v>
      </c>
      <c r="Q2136">
        <v>4323.4260000000004</v>
      </c>
    </row>
    <row r="2137" spans="1:17" hidden="1">
      <c r="A2137" t="s">
        <v>42</v>
      </c>
      <c r="B2137" s="93">
        <v>40409</v>
      </c>
      <c r="C2137">
        <v>24</v>
      </c>
      <c r="D2137">
        <v>0.22956009999999999</v>
      </c>
      <c r="E2137">
        <v>0.2302989</v>
      </c>
      <c r="F2137">
        <v>65.499700000000004</v>
      </c>
      <c r="G2137">
        <v>3.9942100000000001E-2</v>
      </c>
      <c r="H2137">
        <v>-5.1926699999999999E-2</v>
      </c>
      <c r="I2137">
        <v>-2.1684499999999999E-2</v>
      </c>
      <c r="J2137">
        <v>-7.3879999999999996E-4</v>
      </c>
      <c r="K2137">
        <v>2.02069E-2</v>
      </c>
      <c r="L2137">
        <v>5.0449099999999997E-2</v>
      </c>
      <c r="M2137">
        <v>3.978418</v>
      </c>
      <c r="N2137">
        <v>45481.279999999999</v>
      </c>
      <c r="O2137">
        <v>11432</v>
      </c>
      <c r="P2137">
        <v>2624.3310000000001</v>
      </c>
      <c r="Q2137">
        <v>2632.777</v>
      </c>
    </row>
    <row r="2138" spans="1:17" hidden="1">
      <c r="A2138" t="s">
        <v>42</v>
      </c>
      <c r="B2138" s="93">
        <v>40413</v>
      </c>
      <c r="C2138">
        <v>1</v>
      </c>
      <c r="D2138">
        <v>0.1087437</v>
      </c>
      <c r="E2138">
        <v>0.1087437</v>
      </c>
      <c r="F2138">
        <v>64.160899999999998</v>
      </c>
      <c r="G2138">
        <v>3.9546100000000001E-2</v>
      </c>
      <c r="H2138">
        <v>0</v>
      </c>
      <c r="I2138">
        <v>0</v>
      </c>
      <c r="J2138">
        <v>0</v>
      </c>
      <c r="K2138">
        <v>0</v>
      </c>
      <c r="L2138">
        <v>0</v>
      </c>
      <c r="M2138">
        <v>3.978939</v>
      </c>
      <c r="N2138">
        <v>45156.98</v>
      </c>
      <c r="O2138">
        <v>11349</v>
      </c>
      <c r="P2138">
        <v>1234.133</v>
      </c>
      <c r="Q2138">
        <v>1234.133</v>
      </c>
    </row>
    <row r="2139" spans="1:17" hidden="1">
      <c r="A2139" t="s">
        <v>42</v>
      </c>
      <c r="B2139" s="93">
        <v>40413</v>
      </c>
      <c r="C2139">
        <v>2</v>
      </c>
      <c r="D2139">
        <v>8.2198199999999999E-2</v>
      </c>
      <c r="E2139">
        <v>8.2198199999999999E-2</v>
      </c>
      <c r="F2139">
        <v>64.302999999999997</v>
      </c>
      <c r="G2139">
        <v>3.9518999999999999E-2</v>
      </c>
      <c r="H2139">
        <v>0</v>
      </c>
      <c r="I2139">
        <v>0</v>
      </c>
      <c r="J2139">
        <v>0</v>
      </c>
      <c r="K2139">
        <v>0</v>
      </c>
      <c r="L2139">
        <v>0</v>
      </c>
      <c r="M2139">
        <v>3.978939</v>
      </c>
      <c r="N2139">
        <v>45156.98</v>
      </c>
      <c r="O2139">
        <v>11349</v>
      </c>
      <c r="P2139">
        <v>932.86720000000003</v>
      </c>
      <c r="Q2139">
        <v>932.86720000000003</v>
      </c>
    </row>
    <row r="2140" spans="1:17" hidden="1">
      <c r="A2140" t="s">
        <v>42</v>
      </c>
      <c r="B2140" s="93">
        <v>40413</v>
      </c>
      <c r="C2140">
        <v>3</v>
      </c>
      <c r="D2140">
        <v>6.2506599999999995E-2</v>
      </c>
      <c r="E2140">
        <v>6.2506599999999995E-2</v>
      </c>
      <c r="F2140">
        <v>63.071399999999997</v>
      </c>
      <c r="G2140">
        <v>3.9522099999999998E-2</v>
      </c>
      <c r="H2140">
        <v>0</v>
      </c>
      <c r="I2140">
        <v>0</v>
      </c>
      <c r="J2140">
        <v>0</v>
      </c>
      <c r="K2140">
        <v>0</v>
      </c>
      <c r="L2140">
        <v>0</v>
      </c>
      <c r="M2140">
        <v>3.978939</v>
      </c>
      <c r="N2140">
        <v>45156.98</v>
      </c>
      <c r="O2140">
        <v>11349</v>
      </c>
      <c r="P2140">
        <v>709.3877</v>
      </c>
      <c r="Q2140">
        <v>709.3877</v>
      </c>
    </row>
    <row r="2141" spans="1:17" hidden="1">
      <c r="A2141" t="s">
        <v>42</v>
      </c>
      <c r="B2141" s="93">
        <v>40413</v>
      </c>
      <c r="C2141">
        <v>4</v>
      </c>
      <c r="D2141">
        <v>4.8939299999999998E-2</v>
      </c>
      <c r="E2141">
        <v>4.8939299999999998E-2</v>
      </c>
      <c r="F2141">
        <v>62.160200000000003</v>
      </c>
      <c r="G2141">
        <v>3.9502000000000002E-2</v>
      </c>
      <c r="H2141">
        <v>0</v>
      </c>
      <c r="I2141">
        <v>0</v>
      </c>
      <c r="J2141">
        <v>0</v>
      </c>
      <c r="K2141">
        <v>0</v>
      </c>
      <c r="L2141">
        <v>0</v>
      </c>
      <c r="M2141">
        <v>3.978939</v>
      </c>
      <c r="N2141">
        <v>45156.98</v>
      </c>
      <c r="O2141">
        <v>11349</v>
      </c>
      <c r="P2141">
        <v>555.4126</v>
      </c>
      <c r="Q2141">
        <v>555.4126</v>
      </c>
    </row>
    <row r="2142" spans="1:17" hidden="1">
      <c r="A2142" t="s">
        <v>42</v>
      </c>
      <c r="B2142" s="93">
        <v>40413</v>
      </c>
      <c r="C2142">
        <v>5</v>
      </c>
      <c r="D2142">
        <v>4.3083799999999998E-2</v>
      </c>
      <c r="E2142">
        <v>4.3083799999999998E-2</v>
      </c>
      <c r="F2142">
        <v>61.767499999999998</v>
      </c>
      <c r="G2142">
        <v>3.9469799999999999E-2</v>
      </c>
      <c r="H2142">
        <v>0</v>
      </c>
      <c r="I2142">
        <v>0</v>
      </c>
      <c r="J2142">
        <v>0</v>
      </c>
      <c r="K2142">
        <v>0</v>
      </c>
      <c r="L2142">
        <v>0</v>
      </c>
      <c r="M2142">
        <v>3.978939</v>
      </c>
      <c r="N2142">
        <v>45156.98</v>
      </c>
      <c r="O2142">
        <v>11349</v>
      </c>
      <c r="P2142">
        <v>488.95839999999998</v>
      </c>
      <c r="Q2142">
        <v>488.95839999999998</v>
      </c>
    </row>
    <row r="2143" spans="1:17" hidden="1">
      <c r="A2143" t="s">
        <v>42</v>
      </c>
      <c r="B2143" s="93">
        <v>40413</v>
      </c>
      <c r="C2143">
        <v>6</v>
      </c>
      <c r="D2143">
        <v>4.3730900000000003E-2</v>
      </c>
      <c r="E2143">
        <v>4.3730900000000003E-2</v>
      </c>
      <c r="F2143">
        <v>61.321399999999997</v>
      </c>
      <c r="G2143">
        <v>3.9551099999999999E-2</v>
      </c>
      <c r="H2143">
        <v>0</v>
      </c>
      <c r="I2143">
        <v>0</v>
      </c>
      <c r="J2143">
        <v>0</v>
      </c>
      <c r="K2143">
        <v>0</v>
      </c>
      <c r="L2143">
        <v>0</v>
      </c>
      <c r="M2143">
        <v>3.978939</v>
      </c>
      <c r="N2143">
        <v>45156.98</v>
      </c>
      <c r="O2143">
        <v>11349</v>
      </c>
      <c r="P2143">
        <v>496.30149999999998</v>
      </c>
      <c r="Q2143">
        <v>496.30149999999998</v>
      </c>
    </row>
    <row r="2144" spans="1:17" hidden="1">
      <c r="A2144" t="s">
        <v>42</v>
      </c>
      <c r="B2144" s="93">
        <v>40413</v>
      </c>
      <c r="C2144">
        <v>7</v>
      </c>
      <c r="D2144">
        <v>6.4269900000000005E-2</v>
      </c>
      <c r="E2144">
        <v>6.4269900000000005E-2</v>
      </c>
      <c r="F2144">
        <v>63.088299999999997</v>
      </c>
      <c r="G2144">
        <v>3.9733499999999998E-2</v>
      </c>
      <c r="H2144">
        <v>0</v>
      </c>
      <c r="I2144">
        <v>0</v>
      </c>
      <c r="J2144">
        <v>0</v>
      </c>
      <c r="K2144">
        <v>0</v>
      </c>
      <c r="L2144">
        <v>0</v>
      </c>
      <c r="M2144">
        <v>3.978939</v>
      </c>
      <c r="N2144">
        <v>45156.98</v>
      </c>
      <c r="O2144">
        <v>11349</v>
      </c>
      <c r="P2144">
        <v>729.39890000000003</v>
      </c>
      <c r="Q2144">
        <v>729.39890000000003</v>
      </c>
    </row>
    <row r="2145" spans="1:17" hidden="1">
      <c r="A2145" t="s">
        <v>42</v>
      </c>
      <c r="B2145" s="93">
        <v>40413</v>
      </c>
      <c r="C2145">
        <v>8</v>
      </c>
      <c r="D2145">
        <v>5.8143300000000002E-2</v>
      </c>
      <c r="E2145">
        <v>5.8143300000000002E-2</v>
      </c>
      <c r="F2145">
        <v>70.304000000000002</v>
      </c>
      <c r="G2145">
        <v>3.9696700000000001E-2</v>
      </c>
      <c r="H2145">
        <v>0</v>
      </c>
      <c r="I2145">
        <v>0</v>
      </c>
      <c r="J2145">
        <v>0</v>
      </c>
      <c r="K2145">
        <v>0</v>
      </c>
      <c r="L2145">
        <v>0</v>
      </c>
      <c r="M2145">
        <v>3.978939</v>
      </c>
      <c r="N2145">
        <v>45156.98</v>
      </c>
      <c r="O2145">
        <v>11349</v>
      </c>
      <c r="P2145">
        <v>659.86860000000001</v>
      </c>
      <c r="Q2145">
        <v>659.86860000000001</v>
      </c>
    </row>
    <row r="2146" spans="1:17" hidden="1">
      <c r="A2146" t="s">
        <v>42</v>
      </c>
      <c r="B2146" s="93">
        <v>40413</v>
      </c>
      <c r="C2146">
        <v>9</v>
      </c>
      <c r="D2146">
        <v>0.1076328</v>
      </c>
      <c r="E2146">
        <v>0.1076328</v>
      </c>
      <c r="F2146">
        <v>77.376099999999994</v>
      </c>
      <c r="G2146">
        <v>4.0178899999999997E-2</v>
      </c>
      <c r="H2146">
        <v>0</v>
      </c>
      <c r="I2146">
        <v>0</v>
      </c>
      <c r="J2146">
        <v>0</v>
      </c>
      <c r="K2146">
        <v>0</v>
      </c>
      <c r="L2146">
        <v>0</v>
      </c>
      <c r="M2146">
        <v>3.978939</v>
      </c>
      <c r="N2146">
        <v>45156.98</v>
      </c>
      <c r="O2146">
        <v>11349</v>
      </c>
      <c r="P2146">
        <v>1221.5250000000001</v>
      </c>
      <c r="Q2146">
        <v>1221.5250000000001</v>
      </c>
    </row>
    <row r="2147" spans="1:17" hidden="1">
      <c r="A2147" t="s">
        <v>42</v>
      </c>
      <c r="B2147" s="93">
        <v>40413</v>
      </c>
      <c r="C2147">
        <v>10</v>
      </c>
      <c r="D2147">
        <v>0.1837752</v>
      </c>
      <c r="E2147">
        <v>0.1837752</v>
      </c>
      <c r="F2147">
        <v>84.858599999999996</v>
      </c>
      <c r="G2147">
        <v>4.0057599999999999E-2</v>
      </c>
      <c r="H2147">
        <v>0</v>
      </c>
      <c r="I2147">
        <v>0</v>
      </c>
      <c r="J2147">
        <v>0</v>
      </c>
      <c r="K2147">
        <v>0</v>
      </c>
      <c r="L2147">
        <v>0</v>
      </c>
      <c r="M2147">
        <v>3.978939</v>
      </c>
      <c r="N2147">
        <v>45156.98</v>
      </c>
      <c r="O2147">
        <v>11349</v>
      </c>
      <c r="P2147">
        <v>2085.665</v>
      </c>
      <c r="Q2147">
        <v>2085.665</v>
      </c>
    </row>
    <row r="2148" spans="1:17" hidden="1">
      <c r="A2148" t="s">
        <v>42</v>
      </c>
      <c r="B2148" s="93">
        <v>40413</v>
      </c>
      <c r="C2148">
        <v>11</v>
      </c>
      <c r="D2148">
        <v>0.31175340000000001</v>
      </c>
      <c r="E2148">
        <v>0.31175340000000001</v>
      </c>
      <c r="F2148">
        <v>87.983699999999999</v>
      </c>
      <c r="G2148">
        <v>3.9963699999999998E-2</v>
      </c>
      <c r="H2148">
        <v>0</v>
      </c>
      <c r="I2148">
        <v>0</v>
      </c>
      <c r="J2148">
        <v>0</v>
      </c>
      <c r="K2148">
        <v>0</v>
      </c>
      <c r="L2148">
        <v>0</v>
      </c>
      <c r="M2148">
        <v>3.978939</v>
      </c>
      <c r="N2148">
        <v>45156.98</v>
      </c>
      <c r="O2148">
        <v>11349</v>
      </c>
      <c r="P2148">
        <v>3538.0889999999999</v>
      </c>
      <c r="Q2148">
        <v>3538.0889999999999</v>
      </c>
    </row>
    <row r="2149" spans="1:17" hidden="1">
      <c r="A2149" t="s">
        <v>42</v>
      </c>
      <c r="B2149" s="93">
        <v>40413</v>
      </c>
      <c r="C2149">
        <v>12</v>
      </c>
      <c r="D2149">
        <v>0.47741630000000002</v>
      </c>
      <c r="E2149">
        <v>0.47741630000000002</v>
      </c>
      <c r="F2149">
        <v>90.6798</v>
      </c>
      <c r="G2149">
        <v>3.9969699999999997E-2</v>
      </c>
      <c r="H2149">
        <v>0</v>
      </c>
      <c r="I2149">
        <v>0</v>
      </c>
      <c r="J2149">
        <v>0</v>
      </c>
      <c r="K2149">
        <v>0</v>
      </c>
      <c r="L2149">
        <v>0</v>
      </c>
      <c r="M2149">
        <v>3.978939</v>
      </c>
      <c r="N2149">
        <v>45156.98</v>
      </c>
      <c r="O2149">
        <v>11349</v>
      </c>
      <c r="P2149">
        <v>5418.1970000000001</v>
      </c>
      <c r="Q2149">
        <v>5418.1970000000001</v>
      </c>
    </row>
    <row r="2150" spans="1:17" hidden="1">
      <c r="A2150" t="s">
        <v>42</v>
      </c>
      <c r="B2150" s="93">
        <v>40413</v>
      </c>
      <c r="C2150">
        <v>13</v>
      </c>
      <c r="D2150">
        <v>0.72529860000000002</v>
      </c>
      <c r="E2150">
        <v>0.72529860000000002</v>
      </c>
      <c r="F2150">
        <v>91.054900000000004</v>
      </c>
      <c r="G2150">
        <v>3.9970199999999997E-2</v>
      </c>
      <c r="H2150">
        <v>0</v>
      </c>
      <c r="I2150">
        <v>0</v>
      </c>
      <c r="J2150">
        <v>0</v>
      </c>
      <c r="K2150">
        <v>0</v>
      </c>
      <c r="L2150">
        <v>0</v>
      </c>
      <c r="M2150">
        <v>3.978939</v>
      </c>
      <c r="N2150">
        <v>45156.98</v>
      </c>
      <c r="O2150">
        <v>11349</v>
      </c>
      <c r="P2150">
        <v>8231.4140000000007</v>
      </c>
      <c r="Q2150">
        <v>8231.4140000000007</v>
      </c>
    </row>
    <row r="2151" spans="1:17" hidden="1">
      <c r="A2151" t="s">
        <v>42</v>
      </c>
      <c r="B2151" s="93">
        <v>40413</v>
      </c>
      <c r="C2151">
        <v>14</v>
      </c>
      <c r="D2151">
        <v>1.0086489999999999</v>
      </c>
      <c r="E2151">
        <v>0.54635599999999995</v>
      </c>
      <c r="F2151">
        <v>92.322699999999998</v>
      </c>
      <c r="G2151">
        <v>4.0530700000000003E-2</v>
      </c>
      <c r="H2151">
        <v>0.41035120000000003</v>
      </c>
      <c r="I2151">
        <v>0.44103910000000002</v>
      </c>
      <c r="J2151">
        <v>0.46229340000000002</v>
      </c>
      <c r="K2151">
        <v>0.48354780000000003</v>
      </c>
      <c r="L2151">
        <v>0.51423569999999996</v>
      </c>
      <c r="M2151">
        <v>3.978939</v>
      </c>
      <c r="N2151">
        <v>45156.98</v>
      </c>
      <c r="O2151">
        <v>11349</v>
      </c>
      <c r="P2151">
        <v>11447.16</v>
      </c>
      <c r="Q2151">
        <v>6200.5950000000003</v>
      </c>
    </row>
    <row r="2152" spans="1:17" hidden="1">
      <c r="A2152" t="s">
        <v>42</v>
      </c>
      <c r="B2152" s="93">
        <v>40413</v>
      </c>
      <c r="C2152">
        <v>15</v>
      </c>
      <c r="D2152">
        <v>1.2192190000000001</v>
      </c>
      <c r="E2152">
        <v>0.67469559999999995</v>
      </c>
      <c r="F2152">
        <v>89.912599999999998</v>
      </c>
      <c r="G2152">
        <v>4.0527599999999997E-2</v>
      </c>
      <c r="H2152">
        <v>0.49258550000000001</v>
      </c>
      <c r="I2152">
        <v>0.52327100000000004</v>
      </c>
      <c r="J2152">
        <v>0.54452370000000005</v>
      </c>
      <c r="K2152">
        <v>0.56577630000000001</v>
      </c>
      <c r="L2152">
        <v>0.59646180000000004</v>
      </c>
      <c r="M2152">
        <v>3.978939</v>
      </c>
      <c r="N2152">
        <v>45156.98</v>
      </c>
      <c r="O2152">
        <v>11349</v>
      </c>
      <c r="P2152">
        <v>13836.92</v>
      </c>
      <c r="Q2152">
        <v>7657.12</v>
      </c>
    </row>
    <row r="2153" spans="1:17" hidden="1">
      <c r="A2153" t="s">
        <v>42</v>
      </c>
      <c r="B2153" s="93">
        <v>40413</v>
      </c>
      <c r="C2153">
        <v>16</v>
      </c>
      <c r="D2153">
        <v>1.3779650000000001</v>
      </c>
      <c r="E2153">
        <v>0.77701690000000001</v>
      </c>
      <c r="F2153">
        <v>88.591200000000001</v>
      </c>
      <c r="G2153">
        <v>4.0636899999999997E-2</v>
      </c>
      <c r="H2153">
        <v>0.54886950000000001</v>
      </c>
      <c r="I2153">
        <v>0.57963779999999998</v>
      </c>
      <c r="J2153">
        <v>0.60094780000000003</v>
      </c>
      <c r="K2153">
        <v>0.62225779999999997</v>
      </c>
      <c r="L2153">
        <v>0.65302610000000005</v>
      </c>
      <c r="M2153">
        <v>3.978939</v>
      </c>
      <c r="N2153">
        <v>45156.98</v>
      </c>
      <c r="O2153">
        <v>11349</v>
      </c>
      <c r="P2153">
        <v>15638.52</v>
      </c>
      <c r="Q2153">
        <v>8818.3649999999998</v>
      </c>
    </row>
    <row r="2154" spans="1:17" hidden="1">
      <c r="A2154" t="s">
        <v>42</v>
      </c>
      <c r="B2154" s="93">
        <v>40413</v>
      </c>
      <c r="C2154">
        <v>17</v>
      </c>
      <c r="D2154">
        <v>1.52275</v>
      </c>
      <c r="E2154">
        <v>0.8701352</v>
      </c>
      <c r="F2154">
        <v>88.894000000000005</v>
      </c>
      <c r="G2154">
        <v>4.0815700000000003E-2</v>
      </c>
      <c r="H2154">
        <v>0.60030720000000004</v>
      </c>
      <c r="I2154">
        <v>0.63121090000000002</v>
      </c>
      <c r="J2154">
        <v>0.65261469999999999</v>
      </c>
      <c r="K2154">
        <v>0.67401840000000002</v>
      </c>
      <c r="L2154">
        <v>0.7049221</v>
      </c>
      <c r="M2154">
        <v>3.978939</v>
      </c>
      <c r="N2154">
        <v>45156.98</v>
      </c>
      <c r="O2154">
        <v>11349</v>
      </c>
      <c r="P2154">
        <v>17281.689999999999</v>
      </c>
      <c r="Q2154">
        <v>9875.1650000000009</v>
      </c>
    </row>
    <row r="2155" spans="1:17" hidden="1">
      <c r="A2155" t="s">
        <v>42</v>
      </c>
      <c r="B2155" s="93">
        <v>40413</v>
      </c>
      <c r="C2155">
        <v>18</v>
      </c>
      <c r="D2155">
        <v>1.5216320000000001</v>
      </c>
      <c r="E2155">
        <v>1.6889179999999999</v>
      </c>
      <c r="F2155">
        <v>85.733800000000002</v>
      </c>
      <c r="G2155">
        <v>4.2046500000000001E-2</v>
      </c>
      <c r="H2155">
        <v>-0.22117100000000001</v>
      </c>
      <c r="I2155">
        <v>-0.18933549999999999</v>
      </c>
      <c r="J2155">
        <v>-0.1672863</v>
      </c>
      <c r="K2155">
        <v>-0.14523710000000001</v>
      </c>
      <c r="L2155">
        <v>-0.1134015</v>
      </c>
      <c r="M2155">
        <v>3.978939</v>
      </c>
      <c r="N2155">
        <v>45156.98</v>
      </c>
      <c r="O2155">
        <v>11349</v>
      </c>
      <c r="P2155">
        <v>17269</v>
      </c>
      <c r="Q2155">
        <v>19167.54</v>
      </c>
    </row>
    <row r="2156" spans="1:17" hidden="1">
      <c r="A2156" t="s">
        <v>42</v>
      </c>
      <c r="B2156" s="93">
        <v>40413</v>
      </c>
      <c r="C2156">
        <v>19</v>
      </c>
      <c r="D2156">
        <v>1.418682</v>
      </c>
      <c r="E2156">
        <v>1.5267930000000001</v>
      </c>
      <c r="F2156">
        <v>80.019199999999998</v>
      </c>
      <c r="G2156">
        <v>4.0813299999999997E-2</v>
      </c>
      <c r="H2156">
        <v>-0.16041549999999999</v>
      </c>
      <c r="I2156">
        <v>-0.12951360000000001</v>
      </c>
      <c r="J2156">
        <v>-0.1081111</v>
      </c>
      <c r="K2156">
        <v>-8.6708599999999997E-2</v>
      </c>
      <c r="L2156">
        <v>-5.5806799999999997E-2</v>
      </c>
      <c r="M2156">
        <v>3.978939</v>
      </c>
      <c r="N2156">
        <v>45156.98</v>
      </c>
      <c r="O2156">
        <v>11349</v>
      </c>
      <c r="P2156">
        <v>16100.62</v>
      </c>
      <c r="Q2156">
        <v>17327.57</v>
      </c>
    </row>
    <row r="2157" spans="1:17" hidden="1">
      <c r="A2157" t="s">
        <v>42</v>
      </c>
      <c r="B2157" s="93">
        <v>40413</v>
      </c>
      <c r="C2157">
        <v>20</v>
      </c>
      <c r="D2157">
        <v>1.1905269999999999</v>
      </c>
      <c r="E2157">
        <v>1.2592509999999999</v>
      </c>
      <c r="F2157">
        <v>76.679599999999994</v>
      </c>
      <c r="G2157">
        <v>4.07497E-2</v>
      </c>
      <c r="H2157">
        <v>-0.1209466</v>
      </c>
      <c r="I2157">
        <v>-9.0092900000000004E-2</v>
      </c>
      <c r="J2157">
        <v>-6.8723800000000002E-2</v>
      </c>
      <c r="K2157">
        <v>-4.73547E-2</v>
      </c>
      <c r="L2157">
        <v>-1.6500999999999998E-2</v>
      </c>
      <c r="M2157">
        <v>3.978939</v>
      </c>
      <c r="N2157">
        <v>45156.98</v>
      </c>
      <c r="O2157">
        <v>11349</v>
      </c>
      <c r="P2157">
        <v>13511.3</v>
      </c>
      <c r="Q2157">
        <v>14291.24</v>
      </c>
    </row>
    <row r="2158" spans="1:17" hidden="1">
      <c r="A2158" t="s">
        <v>42</v>
      </c>
      <c r="B2158" s="93">
        <v>40413</v>
      </c>
      <c r="C2158">
        <v>21</v>
      </c>
      <c r="D2158">
        <v>0.87796560000000001</v>
      </c>
      <c r="E2158">
        <v>0.91777900000000001</v>
      </c>
      <c r="F2158">
        <v>73.6601</v>
      </c>
      <c r="G2158">
        <v>4.0848200000000001E-2</v>
      </c>
      <c r="H2158">
        <v>-9.2162499999999994E-2</v>
      </c>
      <c r="I2158">
        <v>-6.1234299999999998E-2</v>
      </c>
      <c r="J2158">
        <v>-3.9813500000000002E-2</v>
      </c>
      <c r="K2158">
        <v>-1.8392700000000001E-2</v>
      </c>
      <c r="L2158">
        <v>1.2535599999999999E-2</v>
      </c>
      <c r="M2158">
        <v>3.978939</v>
      </c>
      <c r="N2158">
        <v>45156.98</v>
      </c>
      <c r="O2158">
        <v>11349</v>
      </c>
      <c r="P2158">
        <v>9964.0310000000009</v>
      </c>
      <c r="Q2158">
        <v>10415.870000000001</v>
      </c>
    </row>
    <row r="2159" spans="1:17" hidden="1">
      <c r="A2159" t="s">
        <v>42</v>
      </c>
      <c r="B2159" s="93">
        <v>40413</v>
      </c>
      <c r="C2159">
        <v>22</v>
      </c>
      <c r="D2159">
        <v>0.65108140000000003</v>
      </c>
      <c r="E2159">
        <v>0.67364469999999999</v>
      </c>
      <c r="F2159">
        <v>72.053100000000001</v>
      </c>
      <c r="G2159">
        <v>4.1041599999999998E-2</v>
      </c>
      <c r="H2159">
        <v>-7.5160299999999999E-2</v>
      </c>
      <c r="I2159">
        <v>-4.4085600000000003E-2</v>
      </c>
      <c r="J2159">
        <v>-2.2563300000000001E-2</v>
      </c>
      <c r="K2159">
        <v>-1.0411000000000001E-3</v>
      </c>
      <c r="L2159">
        <v>3.0033600000000001E-2</v>
      </c>
      <c r="M2159">
        <v>3.978939</v>
      </c>
      <c r="N2159">
        <v>45156.98</v>
      </c>
      <c r="O2159">
        <v>11349</v>
      </c>
      <c r="P2159">
        <v>7389.1229999999996</v>
      </c>
      <c r="Q2159">
        <v>7645.1940000000004</v>
      </c>
    </row>
    <row r="2160" spans="1:17" hidden="1">
      <c r="A2160" t="s">
        <v>42</v>
      </c>
      <c r="B2160" s="93">
        <v>40413</v>
      </c>
      <c r="C2160">
        <v>23</v>
      </c>
      <c r="D2160">
        <v>0.51199700000000004</v>
      </c>
      <c r="E2160">
        <v>0.52402729999999997</v>
      </c>
      <c r="F2160">
        <v>69.570599999999999</v>
      </c>
      <c r="G2160">
        <v>4.1163100000000001E-2</v>
      </c>
      <c r="H2160">
        <v>-6.4782999999999993E-2</v>
      </c>
      <c r="I2160">
        <v>-3.3616300000000002E-2</v>
      </c>
      <c r="J2160">
        <v>-1.20304E-2</v>
      </c>
      <c r="K2160">
        <v>9.5555999999999992E-3</v>
      </c>
      <c r="L2160">
        <v>4.0722300000000003E-2</v>
      </c>
      <c r="M2160">
        <v>3.978939</v>
      </c>
      <c r="N2160">
        <v>45156.98</v>
      </c>
      <c r="O2160">
        <v>11349</v>
      </c>
      <c r="P2160">
        <v>5810.6540000000005</v>
      </c>
      <c r="Q2160">
        <v>5947.1869999999999</v>
      </c>
    </row>
    <row r="2161" spans="1:17" hidden="1">
      <c r="A2161" t="s">
        <v>42</v>
      </c>
      <c r="B2161" s="93">
        <v>40413</v>
      </c>
      <c r="C2161">
        <v>24</v>
      </c>
      <c r="D2161">
        <v>0.32722129999999999</v>
      </c>
      <c r="E2161">
        <v>0.32860260000000002</v>
      </c>
      <c r="F2161">
        <v>66.786000000000001</v>
      </c>
      <c r="G2161">
        <v>4.1220899999999998E-2</v>
      </c>
      <c r="H2161">
        <v>-5.4207999999999999E-2</v>
      </c>
      <c r="I2161">
        <v>-2.29976E-2</v>
      </c>
      <c r="J2161">
        <v>-1.3813E-3</v>
      </c>
      <c r="K2161">
        <v>2.02349E-2</v>
      </c>
      <c r="L2161">
        <v>5.1445299999999999E-2</v>
      </c>
      <c r="M2161">
        <v>3.978939</v>
      </c>
      <c r="N2161">
        <v>45156.98</v>
      </c>
      <c r="O2161">
        <v>11349</v>
      </c>
      <c r="P2161">
        <v>3713.634</v>
      </c>
      <c r="Q2161">
        <v>3729.3110000000001</v>
      </c>
    </row>
    <row r="2162" spans="1:17" hidden="1">
      <c r="A2162" t="s">
        <v>42</v>
      </c>
      <c r="B2162" s="93">
        <v>40414</v>
      </c>
      <c r="C2162">
        <v>1</v>
      </c>
      <c r="D2162">
        <v>0.21030760000000001</v>
      </c>
      <c r="E2162">
        <v>0.21030760000000001</v>
      </c>
      <c r="F2162">
        <v>66.291499999999999</v>
      </c>
      <c r="G2162">
        <v>4.1941399999999997E-2</v>
      </c>
      <c r="H2162">
        <v>0</v>
      </c>
      <c r="I2162">
        <v>0</v>
      </c>
      <c r="J2162">
        <v>0</v>
      </c>
      <c r="K2162">
        <v>0</v>
      </c>
      <c r="L2162">
        <v>0</v>
      </c>
      <c r="M2162">
        <v>3.9812729999999998</v>
      </c>
      <c r="N2162">
        <v>44904.78</v>
      </c>
      <c r="O2162">
        <v>11279</v>
      </c>
      <c r="P2162">
        <v>2372.06</v>
      </c>
      <c r="Q2162">
        <v>2372.06</v>
      </c>
    </row>
    <row r="2163" spans="1:17" hidden="1">
      <c r="A2163" t="s">
        <v>42</v>
      </c>
      <c r="B2163" s="93">
        <v>40414</v>
      </c>
      <c r="C2163">
        <v>2</v>
      </c>
      <c r="D2163">
        <v>0.16142719999999999</v>
      </c>
      <c r="E2163">
        <v>0.16142719999999999</v>
      </c>
      <c r="F2163">
        <v>65.1464</v>
      </c>
      <c r="G2163">
        <v>4.2112799999999999E-2</v>
      </c>
      <c r="H2163">
        <v>0</v>
      </c>
      <c r="I2163">
        <v>0</v>
      </c>
      <c r="J2163">
        <v>0</v>
      </c>
      <c r="K2163">
        <v>0</v>
      </c>
      <c r="L2163">
        <v>0</v>
      </c>
      <c r="M2163">
        <v>3.9812729999999998</v>
      </c>
      <c r="N2163">
        <v>44904.78</v>
      </c>
      <c r="O2163">
        <v>11279</v>
      </c>
      <c r="P2163">
        <v>1820.7380000000001</v>
      </c>
      <c r="Q2163">
        <v>1820.7380000000001</v>
      </c>
    </row>
    <row r="2164" spans="1:17" hidden="1">
      <c r="A2164" t="s">
        <v>42</v>
      </c>
      <c r="B2164" s="93">
        <v>40414</v>
      </c>
      <c r="C2164">
        <v>3</v>
      </c>
      <c r="D2164">
        <v>0.1233486</v>
      </c>
      <c r="E2164">
        <v>0.1233486</v>
      </c>
      <c r="F2164">
        <v>65.200699999999998</v>
      </c>
      <c r="G2164">
        <v>4.2301699999999998E-2</v>
      </c>
      <c r="H2164">
        <v>0</v>
      </c>
      <c r="I2164">
        <v>0</v>
      </c>
      <c r="J2164">
        <v>0</v>
      </c>
      <c r="K2164">
        <v>0</v>
      </c>
      <c r="L2164">
        <v>0</v>
      </c>
      <c r="M2164">
        <v>3.9812729999999998</v>
      </c>
      <c r="N2164">
        <v>44904.78</v>
      </c>
      <c r="O2164">
        <v>11279</v>
      </c>
      <c r="P2164">
        <v>1391.248</v>
      </c>
      <c r="Q2164">
        <v>1391.248</v>
      </c>
    </row>
    <row r="2165" spans="1:17" hidden="1">
      <c r="A2165" t="s">
        <v>42</v>
      </c>
      <c r="B2165" s="93">
        <v>40414</v>
      </c>
      <c r="C2165">
        <v>4</v>
      </c>
      <c r="D2165">
        <v>8.8017300000000007E-2</v>
      </c>
      <c r="E2165">
        <v>8.8017300000000007E-2</v>
      </c>
      <c r="F2165">
        <v>65.164299999999997</v>
      </c>
      <c r="G2165">
        <v>4.2616800000000003E-2</v>
      </c>
      <c r="H2165">
        <v>0</v>
      </c>
      <c r="I2165">
        <v>0</v>
      </c>
      <c r="J2165">
        <v>0</v>
      </c>
      <c r="K2165">
        <v>0</v>
      </c>
      <c r="L2165">
        <v>0</v>
      </c>
      <c r="M2165">
        <v>3.9812729999999998</v>
      </c>
      <c r="N2165">
        <v>44904.78</v>
      </c>
      <c r="O2165">
        <v>11279</v>
      </c>
      <c r="P2165">
        <v>992.74760000000003</v>
      </c>
      <c r="Q2165">
        <v>992.74760000000003</v>
      </c>
    </row>
    <row r="2166" spans="1:17" hidden="1">
      <c r="A2166" t="s">
        <v>42</v>
      </c>
      <c r="B2166" s="93">
        <v>40414</v>
      </c>
      <c r="C2166">
        <v>5</v>
      </c>
      <c r="D2166">
        <v>6.8246100000000004E-2</v>
      </c>
      <c r="E2166">
        <v>6.8246100000000004E-2</v>
      </c>
      <c r="F2166">
        <v>64.982500000000002</v>
      </c>
      <c r="G2166">
        <v>4.3284400000000001E-2</v>
      </c>
      <c r="H2166">
        <v>0</v>
      </c>
      <c r="I2166">
        <v>0</v>
      </c>
      <c r="J2166">
        <v>0</v>
      </c>
      <c r="K2166">
        <v>0</v>
      </c>
      <c r="L2166">
        <v>0</v>
      </c>
      <c r="M2166">
        <v>3.9812729999999998</v>
      </c>
      <c r="N2166">
        <v>44904.78</v>
      </c>
      <c r="O2166">
        <v>11279</v>
      </c>
      <c r="P2166">
        <v>769.74800000000005</v>
      </c>
      <c r="Q2166">
        <v>769.74800000000005</v>
      </c>
    </row>
    <row r="2167" spans="1:17" hidden="1">
      <c r="A2167" t="s">
        <v>42</v>
      </c>
      <c r="B2167" s="93">
        <v>40414</v>
      </c>
      <c r="C2167">
        <v>6</v>
      </c>
      <c r="D2167">
        <v>0.1133585</v>
      </c>
      <c r="E2167">
        <v>0.1133585</v>
      </c>
      <c r="F2167">
        <v>64.909599999999998</v>
      </c>
      <c r="G2167">
        <v>4.3600699999999999E-2</v>
      </c>
      <c r="H2167">
        <v>0</v>
      </c>
      <c r="I2167">
        <v>0</v>
      </c>
      <c r="J2167">
        <v>0</v>
      </c>
      <c r="K2167">
        <v>0</v>
      </c>
      <c r="L2167">
        <v>0</v>
      </c>
      <c r="M2167">
        <v>3.9812729999999998</v>
      </c>
      <c r="N2167">
        <v>44904.78</v>
      </c>
      <c r="O2167">
        <v>11279</v>
      </c>
      <c r="P2167">
        <v>1278.5709999999999</v>
      </c>
      <c r="Q2167">
        <v>1278.5709999999999</v>
      </c>
    </row>
    <row r="2168" spans="1:17" hidden="1">
      <c r="A2168" t="s">
        <v>42</v>
      </c>
      <c r="B2168" s="93">
        <v>40414</v>
      </c>
      <c r="C2168">
        <v>7</v>
      </c>
      <c r="D2168">
        <v>9.39305E-2</v>
      </c>
      <c r="E2168">
        <v>9.39305E-2</v>
      </c>
      <c r="F2168">
        <v>65.964799999999997</v>
      </c>
      <c r="G2168">
        <v>4.2042400000000001E-2</v>
      </c>
      <c r="H2168">
        <v>0</v>
      </c>
      <c r="I2168">
        <v>0</v>
      </c>
      <c r="J2168">
        <v>0</v>
      </c>
      <c r="K2168">
        <v>0</v>
      </c>
      <c r="L2168">
        <v>0</v>
      </c>
      <c r="M2168">
        <v>3.9812729999999998</v>
      </c>
      <c r="N2168">
        <v>44904.78</v>
      </c>
      <c r="O2168">
        <v>11279</v>
      </c>
      <c r="P2168">
        <v>1059.442</v>
      </c>
      <c r="Q2168">
        <v>1059.442</v>
      </c>
    </row>
    <row r="2169" spans="1:17" hidden="1">
      <c r="A2169" t="s">
        <v>42</v>
      </c>
      <c r="B2169" s="93">
        <v>40414</v>
      </c>
      <c r="C2169">
        <v>8</v>
      </c>
      <c r="D2169">
        <v>0.11808929999999999</v>
      </c>
      <c r="E2169">
        <v>0.11808929999999999</v>
      </c>
      <c r="F2169">
        <v>72.692800000000005</v>
      </c>
      <c r="G2169">
        <v>4.1381899999999999E-2</v>
      </c>
      <c r="H2169">
        <v>0</v>
      </c>
      <c r="I2169">
        <v>0</v>
      </c>
      <c r="J2169">
        <v>0</v>
      </c>
      <c r="K2169">
        <v>0</v>
      </c>
      <c r="L2169">
        <v>0</v>
      </c>
      <c r="M2169">
        <v>3.9812729999999998</v>
      </c>
      <c r="N2169">
        <v>44904.78</v>
      </c>
      <c r="O2169">
        <v>11279</v>
      </c>
      <c r="P2169">
        <v>1331.9290000000001</v>
      </c>
      <c r="Q2169">
        <v>1331.9290000000001</v>
      </c>
    </row>
    <row r="2170" spans="1:17" hidden="1">
      <c r="A2170" t="s">
        <v>42</v>
      </c>
      <c r="B2170" s="93">
        <v>40414</v>
      </c>
      <c r="C2170">
        <v>9</v>
      </c>
      <c r="D2170">
        <v>0.19249859999999999</v>
      </c>
      <c r="E2170">
        <v>0.19249859999999999</v>
      </c>
      <c r="F2170">
        <v>79.111599999999996</v>
      </c>
      <c r="G2170">
        <v>4.1328700000000003E-2</v>
      </c>
      <c r="H2170">
        <v>0</v>
      </c>
      <c r="I2170">
        <v>0</v>
      </c>
      <c r="J2170">
        <v>0</v>
      </c>
      <c r="K2170">
        <v>0</v>
      </c>
      <c r="L2170">
        <v>0</v>
      </c>
      <c r="M2170">
        <v>3.9812729999999998</v>
      </c>
      <c r="N2170">
        <v>44904.78</v>
      </c>
      <c r="O2170">
        <v>11279</v>
      </c>
      <c r="P2170">
        <v>2171.192</v>
      </c>
      <c r="Q2170">
        <v>2171.192</v>
      </c>
    </row>
    <row r="2171" spans="1:17" hidden="1">
      <c r="A2171" t="s">
        <v>42</v>
      </c>
      <c r="B2171" s="93">
        <v>40414</v>
      </c>
      <c r="C2171">
        <v>10</v>
      </c>
      <c r="D2171">
        <v>0.29287259999999998</v>
      </c>
      <c r="E2171">
        <v>0.29287259999999998</v>
      </c>
      <c r="F2171">
        <v>84.912099999999995</v>
      </c>
      <c r="G2171">
        <v>4.1304E-2</v>
      </c>
      <c r="H2171">
        <v>0</v>
      </c>
      <c r="I2171">
        <v>0</v>
      </c>
      <c r="J2171">
        <v>0</v>
      </c>
      <c r="K2171">
        <v>0</v>
      </c>
      <c r="L2171">
        <v>0</v>
      </c>
      <c r="M2171">
        <v>3.9812729999999998</v>
      </c>
      <c r="N2171">
        <v>44904.78</v>
      </c>
      <c r="O2171">
        <v>11279</v>
      </c>
      <c r="P2171">
        <v>3303.31</v>
      </c>
      <c r="Q2171">
        <v>3303.31</v>
      </c>
    </row>
    <row r="2172" spans="1:17" hidden="1">
      <c r="A2172" t="s">
        <v>42</v>
      </c>
      <c r="B2172" s="93">
        <v>40414</v>
      </c>
      <c r="C2172">
        <v>11</v>
      </c>
      <c r="D2172">
        <v>0.37190309999999999</v>
      </c>
      <c r="E2172">
        <v>0.37190309999999999</v>
      </c>
      <c r="F2172">
        <v>86.693799999999996</v>
      </c>
      <c r="G2172">
        <v>4.0967099999999999E-2</v>
      </c>
      <c r="H2172">
        <v>0</v>
      </c>
      <c r="I2172">
        <v>0</v>
      </c>
      <c r="J2172">
        <v>0</v>
      </c>
      <c r="K2172">
        <v>0</v>
      </c>
      <c r="L2172">
        <v>0</v>
      </c>
      <c r="M2172">
        <v>3.9812729999999998</v>
      </c>
      <c r="N2172">
        <v>44904.78</v>
      </c>
      <c r="O2172">
        <v>11279</v>
      </c>
      <c r="P2172">
        <v>4194.6949999999997</v>
      </c>
      <c r="Q2172">
        <v>4194.6949999999997</v>
      </c>
    </row>
    <row r="2173" spans="1:17" hidden="1">
      <c r="A2173" t="s">
        <v>42</v>
      </c>
      <c r="B2173" s="93">
        <v>40414</v>
      </c>
      <c r="C2173">
        <v>12</v>
      </c>
      <c r="D2173">
        <v>0.53874619999999995</v>
      </c>
      <c r="E2173">
        <v>0.53874619999999995</v>
      </c>
      <c r="F2173">
        <v>91.129099999999994</v>
      </c>
      <c r="G2173">
        <v>4.0990100000000002E-2</v>
      </c>
      <c r="H2173">
        <v>0</v>
      </c>
      <c r="I2173">
        <v>0</v>
      </c>
      <c r="J2173">
        <v>0</v>
      </c>
      <c r="K2173">
        <v>0</v>
      </c>
      <c r="L2173">
        <v>0</v>
      </c>
      <c r="M2173">
        <v>3.9812729999999998</v>
      </c>
      <c r="N2173">
        <v>44904.78</v>
      </c>
      <c r="O2173">
        <v>11279</v>
      </c>
      <c r="P2173">
        <v>6076.518</v>
      </c>
      <c r="Q2173">
        <v>6076.518</v>
      </c>
    </row>
    <row r="2174" spans="1:17" hidden="1">
      <c r="A2174" t="s">
        <v>42</v>
      </c>
      <c r="B2174" s="93">
        <v>40414</v>
      </c>
      <c r="C2174">
        <v>13</v>
      </c>
      <c r="D2174">
        <v>0.73860950000000003</v>
      </c>
      <c r="E2174">
        <v>0.73860950000000003</v>
      </c>
      <c r="F2174">
        <v>89.511799999999994</v>
      </c>
      <c r="G2174">
        <v>4.0888800000000003E-2</v>
      </c>
      <c r="H2174">
        <v>0</v>
      </c>
      <c r="I2174">
        <v>0</v>
      </c>
      <c r="J2174">
        <v>0</v>
      </c>
      <c r="K2174">
        <v>0</v>
      </c>
      <c r="L2174">
        <v>0</v>
      </c>
      <c r="M2174">
        <v>3.9812729999999998</v>
      </c>
      <c r="N2174">
        <v>44904.78</v>
      </c>
      <c r="O2174">
        <v>11279</v>
      </c>
      <c r="P2174">
        <v>8330.7759999999998</v>
      </c>
      <c r="Q2174">
        <v>8330.7759999999998</v>
      </c>
    </row>
    <row r="2175" spans="1:17" hidden="1">
      <c r="A2175" t="s">
        <v>42</v>
      </c>
      <c r="B2175" s="93">
        <v>40414</v>
      </c>
      <c r="C2175">
        <v>14</v>
      </c>
      <c r="D2175">
        <v>1.0026440000000001</v>
      </c>
      <c r="E2175">
        <v>0.5468906</v>
      </c>
      <c r="F2175">
        <v>91.711299999999994</v>
      </c>
      <c r="G2175">
        <v>4.1455699999999998E-2</v>
      </c>
      <c r="H2175">
        <v>0.40262540000000002</v>
      </c>
      <c r="I2175">
        <v>0.4340137</v>
      </c>
      <c r="J2175">
        <v>0.45575310000000002</v>
      </c>
      <c r="K2175">
        <v>0.47749249999999999</v>
      </c>
      <c r="L2175">
        <v>0.50888069999999996</v>
      </c>
      <c r="M2175">
        <v>3.9812729999999998</v>
      </c>
      <c r="N2175">
        <v>44904.78</v>
      </c>
      <c r="O2175">
        <v>11279</v>
      </c>
      <c r="P2175">
        <v>11308.82</v>
      </c>
      <c r="Q2175">
        <v>6168.3789999999999</v>
      </c>
    </row>
    <row r="2176" spans="1:17" hidden="1">
      <c r="A2176" t="s">
        <v>42</v>
      </c>
      <c r="B2176" s="93">
        <v>40414</v>
      </c>
      <c r="C2176">
        <v>15</v>
      </c>
      <c r="D2176">
        <v>1.2466600000000001</v>
      </c>
      <c r="E2176">
        <v>0.69711840000000003</v>
      </c>
      <c r="F2176">
        <v>91.856899999999996</v>
      </c>
      <c r="G2176">
        <v>4.1464099999999997E-2</v>
      </c>
      <c r="H2176">
        <v>0.49640309999999999</v>
      </c>
      <c r="I2176">
        <v>0.52779770000000004</v>
      </c>
      <c r="J2176">
        <v>0.54954150000000002</v>
      </c>
      <c r="K2176">
        <v>0.57128520000000005</v>
      </c>
      <c r="L2176">
        <v>0.60267979999999999</v>
      </c>
      <c r="M2176">
        <v>3.9812729999999998</v>
      </c>
      <c r="N2176">
        <v>44904.78</v>
      </c>
      <c r="O2176">
        <v>11279</v>
      </c>
      <c r="P2176">
        <v>14061.08</v>
      </c>
      <c r="Q2176">
        <v>7862.7979999999998</v>
      </c>
    </row>
    <row r="2177" spans="1:17" hidden="1">
      <c r="A2177" t="s">
        <v>42</v>
      </c>
      <c r="B2177" s="93">
        <v>40414</v>
      </c>
      <c r="C2177">
        <v>16</v>
      </c>
      <c r="D2177">
        <v>1.4120699999999999</v>
      </c>
      <c r="E2177">
        <v>0.80033609999999999</v>
      </c>
      <c r="F2177">
        <v>90.002600000000001</v>
      </c>
      <c r="G2177">
        <v>4.1591400000000001E-2</v>
      </c>
      <c r="H2177">
        <v>0.55843209999999999</v>
      </c>
      <c r="I2177">
        <v>0.58992299999999998</v>
      </c>
      <c r="J2177">
        <v>0.61173359999999999</v>
      </c>
      <c r="K2177">
        <v>0.63354410000000005</v>
      </c>
      <c r="L2177">
        <v>0.66503500000000004</v>
      </c>
      <c r="M2177">
        <v>3.9812729999999998</v>
      </c>
      <c r="N2177">
        <v>44904.78</v>
      </c>
      <c r="O2177">
        <v>11279</v>
      </c>
      <c r="P2177">
        <v>15926.73</v>
      </c>
      <c r="Q2177">
        <v>9026.991</v>
      </c>
    </row>
    <row r="2178" spans="1:17" hidden="1">
      <c r="A2178" t="s">
        <v>42</v>
      </c>
      <c r="B2178" s="93">
        <v>40414</v>
      </c>
      <c r="C2178">
        <v>17</v>
      </c>
      <c r="D2178">
        <v>1.519598</v>
      </c>
      <c r="E2178">
        <v>0.87149480000000001</v>
      </c>
      <c r="F2178">
        <v>86.838700000000003</v>
      </c>
      <c r="G2178">
        <v>4.1691199999999998E-2</v>
      </c>
      <c r="H2178">
        <v>0.59467400000000004</v>
      </c>
      <c r="I2178">
        <v>0.62624049999999998</v>
      </c>
      <c r="J2178">
        <v>0.6481034</v>
      </c>
      <c r="K2178">
        <v>0.66996619999999996</v>
      </c>
      <c r="L2178">
        <v>0.70153270000000001</v>
      </c>
      <c r="M2178">
        <v>3.9812729999999998</v>
      </c>
      <c r="N2178">
        <v>44904.78</v>
      </c>
      <c r="O2178">
        <v>11279</v>
      </c>
      <c r="P2178">
        <v>17139.55</v>
      </c>
      <c r="Q2178">
        <v>9829.59</v>
      </c>
    </row>
    <row r="2179" spans="1:17" hidden="1">
      <c r="A2179" t="s">
        <v>42</v>
      </c>
      <c r="B2179" s="93">
        <v>40414</v>
      </c>
      <c r="C2179">
        <v>18</v>
      </c>
      <c r="D2179">
        <v>1.5103979999999999</v>
      </c>
      <c r="E2179">
        <v>1.691956</v>
      </c>
      <c r="F2179">
        <v>84.129800000000003</v>
      </c>
      <c r="G2179">
        <v>4.3024E-2</v>
      </c>
      <c r="H2179">
        <v>-0.2366954</v>
      </c>
      <c r="I2179">
        <v>-0.20411969999999999</v>
      </c>
      <c r="J2179">
        <v>-0.18155789999999999</v>
      </c>
      <c r="K2179">
        <v>-0.1589961</v>
      </c>
      <c r="L2179">
        <v>-0.12642039999999999</v>
      </c>
      <c r="M2179">
        <v>3.9812729999999998</v>
      </c>
      <c r="N2179">
        <v>44904.78</v>
      </c>
      <c r="O2179">
        <v>11279</v>
      </c>
      <c r="P2179">
        <v>17035.78</v>
      </c>
      <c r="Q2179">
        <v>19083.57</v>
      </c>
    </row>
    <row r="2180" spans="1:17" hidden="1">
      <c r="A2180" t="s">
        <v>42</v>
      </c>
      <c r="B2180" s="93">
        <v>40414</v>
      </c>
      <c r="C2180">
        <v>19</v>
      </c>
      <c r="D2180">
        <v>1.412841</v>
      </c>
      <c r="E2180">
        <v>1.5300039999999999</v>
      </c>
      <c r="F2180">
        <v>80.201800000000006</v>
      </c>
      <c r="G2180">
        <v>4.1595500000000001E-2</v>
      </c>
      <c r="H2180">
        <v>-0.1704695</v>
      </c>
      <c r="I2180">
        <v>-0.1389755</v>
      </c>
      <c r="J2180">
        <v>-0.1171628</v>
      </c>
      <c r="K2180">
        <v>-9.5350099999999993E-2</v>
      </c>
      <c r="L2180">
        <v>-6.3856099999999999E-2</v>
      </c>
      <c r="M2180">
        <v>3.9812729999999998</v>
      </c>
      <c r="N2180">
        <v>44904.78</v>
      </c>
      <c r="O2180">
        <v>11279</v>
      </c>
      <c r="P2180">
        <v>15935.43</v>
      </c>
      <c r="Q2180">
        <v>17256.91</v>
      </c>
    </row>
    <row r="2181" spans="1:17" hidden="1">
      <c r="A2181" t="s">
        <v>42</v>
      </c>
      <c r="B2181" s="93">
        <v>40414</v>
      </c>
      <c r="C2181">
        <v>20</v>
      </c>
      <c r="D2181">
        <v>1.1355850000000001</v>
      </c>
      <c r="E2181">
        <v>1.2092039999999999</v>
      </c>
      <c r="F2181">
        <v>74.329800000000006</v>
      </c>
      <c r="G2181">
        <v>4.1357999999999999E-2</v>
      </c>
      <c r="H2181">
        <v>-0.1266217</v>
      </c>
      <c r="I2181">
        <v>-9.53074E-2</v>
      </c>
      <c r="J2181">
        <v>-7.3619199999999996E-2</v>
      </c>
      <c r="K2181">
        <v>-5.1931100000000001E-2</v>
      </c>
      <c r="L2181">
        <v>-2.0616800000000001E-2</v>
      </c>
      <c r="M2181">
        <v>3.9812729999999998</v>
      </c>
      <c r="N2181">
        <v>44904.78</v>
      </c>
      <c r="O2181">
        <v>11279</v>
      </c>
      <c r="P2181">
        <v>12808.26</v>
      </c>
      <c r="Q2181">
        <v>13638.61</v>
      </c>
    </row>
    <row r="2182" spans="1:17" hidden="1">
      <c r="A2182" t="s">
        <v>42</v>
      </c>
      <c r="B2182" s="93">
        <v>40414</v>
      </c>
      <c r="C2182">
        <v>21</v>
      </c>
      <c r="D2182">
        <v>0.77085490000000001</v>
      </c>
      <c r="E2182">
        <v>0.8130193</v>
      </c>
      <c r="F2182">
        <v>71.619900000000001</v>
      </c>
      <c r="G2182">
        <v>4.1224499999999997E-2</v>
      </c>
      <c r="H2182">
        <v>-9.4995700000000002E-2</v>
      </c>
      <c r="I2182">
        <v>-6.3782500000000006E-2</v>
      </c>
      <c r="J2182">
        <v>-4.2164300000000002E-2</v>
      </c>
      <c r="K2182">
        <v>-2.0546200000000001E-2</v>
      </c>
      <c r="L2182">
        <v>1.0666999999999999E-2</v>
      </c>
      <c r="M2182">
        <v>3.9812729999999998</v>
      </c>
      <c r="N2182">
        <v>44904.78</v>
      </c>
      <c r="O2182">
        <v>11279</v>
      </c>
      <c r="P2182">
        <v>8694.473</v>
      </c>
      <c r="Q2182">
        <v>9170.0439999999999</v>
      </c>
    </row>
    <row r="2183" spans="1:17" hidden="1">
      <c r="A2183" t="s">
        <v>42</v>
      </c>
      <c r="B2183" s="93">
        <v>40414</v>
      </c>
      <c r="C2183">
        <v>22</v>
      </c>
      <c r="D2183">
        <v>0.55240299999999998</v>
      </c>
      <c r="E2183">
        <v>0.57651810000000003</v>
      </c>
      <c r="F2183">
        <v>70.328100000000006</v>
      </c>
      <c r="G2183">
        <v>4.1136300000000001E-2</v>
      </c>
      <c r="H2183">
        <v>-7.6833399999999996E-2</v>
      </c>
      <c r="I2183">
        <v>-4.5686999999999998E-2</v>
      </c>
      <c r="J2183">
        <v>-2.41151E-2</v>
      </c>
      <c r="K2183">
        <v>-2.5431999999999998E-3</v>
      </c>
      <c r="L2183">
        <v>2.8603300000000002E-2</v>
      </c>
      <c r="M2183">
        <v>3.9812729999999998</v>
      </c>
      <c r="N2183">
        <v>44904.78</v>
      </c>
      <c r="O2183">
        <v>11279</v>
      </c>
      <c r="P2183">
        <v>6230.5540000000001</v>
      </c>
      <c r="Q2183">
        <v>6502.5479999999998</v>
      </c>
    </row>
    <row r="2184" spans="1:17" hidden="1">
      <c r="A2184" t="s">
        <v>42</v>
      </c>
      <c r="B2184" s="93">
        <v>40414</v>
      </c>
      <c r="C2184">
        <v>23</v>
      </c>
      <c r="D2184">
        <v>0.41422579999999998</v>
      </c>
      <c r="E2184">
        <v>0.42744569999999998</v>
      </c>
      <c r="F2184">
        <v>69.892099999999999</v>
      </c>
      <c r="G2184">
        <v>4.1108699999999998E-2</v>
      </c>
      <c r="H2184">
        <v>-6.5902699999999995E-2</v>
      </c>
      <c r="I2184">
        <v>-3.4777299999999997E-2</v>
      </c>
      <c r="J2184">
        <v>-1.32199E-2</v>
      </c>
      <c r="K2184">
        <v>8.3374999999999994E-3</v>
      </c>
      <c r="L2184">
        <v>3.9462999999999998E-2</v>
      </c>
      <c r="M2184">
        <v>3.9812729999999998</v>
      </c>
      <c r="N2184">
        <v>44904.78</v>
      </c>
      <c r="O2184">
        <v>11279</v>
      </c>
      <c r="P2184">
        <v>4672.0529999999999</v>
      </c>
      <c r="Q2184">
        <v>4821.16</v>
      </c>
    </row>
    <row r="2185" spans="1:17" hidden="1">
      <c r="A2185" t="s">
        <v>42</v>
      </c>
      <c r="B2185" s="93">
        <v>40414</v>
      </c>
      <c r="C2185">
        <v>24</v>
      </c>
      <c r="D2185">
        <v>0.26851910000000001</v>
      </c>
      <c r="E2185">
        <v>0.26915529999999999</v>
      </c>
      <c r="F2185">
        <v>69.200699999999998</v>
      </c>
      <c r="G2185">
        <v>4.1130300000000002E-2</v>
      </c>
      <c r="H2185">
        <v>-5.3346699999999997E-2</v>
      </c>
      <c r="I2185">
        <v>-2.22049E-2</v>
      </c>
      <c r="J2185">
        <v>-6.3619999999999996E-4</v>
      </c>
      <c r="K2185">
        <v>2.09325E-2</v>
      </c>
      <c r="L2185">
        <v>5.20744E-2</v>
      </c>
      <c r="M2185">
        <v>3.9812729999999998</v>
      </c>
      <c r="N2185">
        <v>44904.78</v>
      </c>
      <c r="O2185">
        <v>11279</v>
      </c>
      <c r="P2185">
        <v>3028.627</v>
      </c>
      <c r="Q2185">
        <v>3035.8020000000001</v>
      </c>
    </row>
    <row r="2186" spans="1:17" hidden="1">
      <c r="A2186" t="s">
        <v>42</v>
      </c>
      <c r="B2186" s="93">
        <v>40415</v>
      </c>
      <c r="C2186">
        <v>1</v>
      </c>
      <c r="D2186">
        <v>0.16619500000000001</v>
      </c>
      <c r="E2186">
        <v>0.16619500000000001</v>
      </c>
      <c r="F2186">
        <v>68.727999999999994</v>
      </c>
      <c r="G2186">
        <v>4.1192300000000001E-2</v>
      </c>
      <c r="H2186">
        <v>0</v>
      </c>
      <c r="I2186">
        <v>0</v>
      </c>
      <c r="J2186">
        <v>0</v>
      </c>
      <c r="K2186">
        <v>0</v>
      </c>
      <c r="L2186">
        <v>0</v>
      </c>
      <c r="M2186">
        <v>3.9826359999999998</v>
      </c>
      <c r="N2186">
        <v>44776.78</v>
      </c>
      <c r="O2186">
        <v>11243</v>
      </c>
      <c r="P2186">
        <v>1868.5309999999999</v>
      </c>
      <c r="Q2186">
        <v>1868.5309999999999</v>
      </c>
    </row>
    <row r="2187" spans="1:17" hidden="1">
      <c r="A2187" t="s">
        <v>42</v>
      </c>
      <c r="B2187" s="93">
        <v>40415</v>
      </c>
      <c r="C2187">
        <v>2</v>
      </c>
      <c r="D2187">
        <v>0.13137190000000001</v>
      </c>
      <c r="E2187">
        <v>0.13137190000000001</v>
      </c>
      <c r="F2187">
        <v>67.473500000000001</v>
      </c>
      <c r="G2187">
        <v>4.1238299999999999E-2</v>
      </c>
      <c r="H2187">
        <v>0</v>
      </c>
      <c r="I2187">
        <v>0</v>
      </c>
      <c r="J2187">
        <v>0</v>
      </c>
      <c r="K2187">
        <v>0</v>
      </c>
      <c r="L2187">
        <v>0</v>
      </c>
      <c r="M2187">
        <v>3.9826359999999998</v>
      </c>
      <c r="N2187">
        <v>44776.78</v>
      </c>
      <c r="O2187">
        <v>11243</v>
      </c>
      <c r="P2187">
        <v>1477.0150000000001</v>
      </c>
      <c r="Q2187">
        <v>1477.0150000000001</v>
      </c>
    </row>
    <row r="2188" spans="1:17" hidden="1">
      <c r="A2188" t="s">
        <v>42</v>
      </c>
      <c r="B2188" s="93">
        <v>40415</v>
      </c>
      <c r="C2188">
        <v>3</v>
      </c>
      <c r="D2188">
        <v>9.7568000000000002E-2</v>
      </c>
      <c r="E2188">
        <v>9.7568000000000002E-2</v>
      </c>
      <c r="F2188">
        <v>67.400400000000005</v>
      </c>
      <c r="G2188">
        <v>4.1188900000000001E-2</v>
      </c>
      <c r="H2188">
        <v>0</v>
      </c>
      <c r="I2188">
        <v>0</v>
      </c>
      <c r="J2188">
        <v>0</v>
      </c>
      <c r="K2188">
        <v>0</v>
      </c>
      <c r="L2188">
        <v>0</v>
      </c>
      <c r="M2188">
        <v>3.9826359999999998</v>
      </c>
      <c r="N2188">
        <v>44776.78</v>
      </c>
      <c r="O2188">
        <v>11243</v>
      </c>
      <c r="P2188">
        <v>1096.9570000000001</v>
      </c>
      <c r="Q2188">
        <v>1096.9570000000001</v>
      </c>
    </row>
    <row r="2189" spans="1:17" hidden="1">
      <c r="A2189" t="s">
        <v>42</v>
      </c>
      <c r="B2189" s="93">
        <v>40415</v>
      </c>
      <c r="C2189">
        <v>4</v>
      </c>
      <c r="D2189">
        <v>6.9975099999999998E-2</v>
      </c>
      <c r="E2189">
        <v>6.9975099999999998E-2</v>
      </c>
      <c r="F2189">
        <v>67.400400000000005</v>
      </c>
      <c r="G2189">
        <v>4.1057200000000002E-2</v>
      </c>
      <c r="H2189">
        <v>0</v>
      </c>
      <c r="I2189">
        <v>0</v>
      </c>
      <c r="J2189">
        <v>0</v>
      </c>
      <c r="K2189">
        <v>0</v>
      </c>
      <c r="L2189">
        <v>0</v>
      </c>
      <c r="M2189">
        <v>3.9826359999999998</v>
      </c>
      <c r="N2189">
        <v>44776.78</v>
      </c>
      <c r="O2189">
        <v>11243</v>
      </c>
      <c r="P2189">
        <v>786.72979999999995</v>
      </c>
      <c r="Q2189">
        <v>786.72979999999995</v>
      </c>
    </row>
    <row r="2190" spans="1:17" hidden="1">
      <c r="A2190" t="s">
        <v>42</v>
      </c>
      <c r="B2190" s="93">
        <v>40415</v>
      </c>
      <c r="C2190">
        <v>5</v>
      </c>
      <c r="D2190">
        <v>5.8815199999999998E-2</v>
      </c>
      <c r="E2190">
        <v>5.8815199999999998E-2</v>
      </c>
      <c r="F2190">
        <v>67.3095</v>
      </c>
      <c r="G2190">
        <v>4.0907399999999997E-2</v>
      </c>
      <c r="H2190">
        <v>0</v>
      </c>
      <c r="I2190">
        <v>0</v>
      </c>
      <c r="J2190">
        <v>0</v>
      </c>
      <c r="K2190">
        <v>0</v>
      </c>
      <c r="L2190">
        <v>0</v>
      </c>
      <c r="M2190">
        <v>3.9826359999999998</v>
      </c>
      <c r="N2190">
        <v>44776.78</v>
      </c>
      <c r="O2190">
        <v>11243</v>
      </c>
      <c r="P2190">
        <v>661.25959999999998</v>
      </c>
      <c r="Q2190">
        <v>661.25959999999998</v>
      </c>
    </row>
    <row r="2191" spans="1:17" hidden="1">
      <c r="A2191" t="s">
        <v>42</v>
      </c>
      <c r="B2191" s="93">
        <v>40415</v>
      </c>
      <c r="C2191">
        <v>6</v>
      </c>
      <c r="D2191">
        <v>6.28132E-2</v>
      </c>
      <c r="E2191">
        <v>6.28132E-2</v>
      </c>
      <c r="F2191">
        <v>66.564899999999994</v>
      </c>
      <c r="G2191">
        <v>4.0957899999999998E-2</v>
      </c>
      <c r="H2191">
        <v>0</v>
      </c>
      <c r="I2191">
        <v>0</v>
      </c>
      <c r="J2191">
        <v>0</v>
      </c>
      <c r="K2191">
        <v>0</v>
      </c>
      <c r="L2191">
        <v>0</v>
      </c>
      <c r="M2191">
        <v>3.9826359999999998</v>
      </c>
      <c r="N2191">
        <v>44776.78</v>
      </c>
      <c r="O2191">
        <v>11243</v>
      </c>
      <c r="P2191">
        <v>706.20920000000001</v>
      </c>
      <c r="Q2191">
        <v>706.20920000000001</v>
      </c>
    </row>
    <row r="2192" spans="1:17" hidden="1">
      <c r="A2192" t="s">
        <v>42</v>
      </c>
      <c r="B2192" s="93">
        <v>40415</v>
      </c>
      <c r="C2192">
        <v>7</v>
      </c>
      <c r="D2192">
        <v>7.3464500000000002E-2</v>
      </c>
      <c r="E2192">
        <v>7.3464500000000002E-2</v>
      </c>
      <c r="F2192">
        <v>68.128399999999999</v>
      </c>
      <c r="G2192">
        <v>4.1345600000000003E-2</v>
      </c>
      <c r="H2192">
        <v>0</v>
      </c>
      <c r="I2192">
        <v>0</v>
      </c>
      <c r="J2192">
        <v>0</v>
      </c>
      <c r="K2192">
        <v>0</v>
      </c>
      <c r="L2192">
        <v>0</v>
      </c>
      <c r="M2192">
        <v>3.9826359999999998</v>
      </c>
      <c r="N2192">
        <v>44776.78</v>
      </c>
      <c r="O2192">
        <v>11243</v>
      </c>
      <c r="P2192">
        <v>825.96180000000004</v>
      </c>
      <c r="Q2192">
        <v>825.96180000000004</v>
      </c>
    </row>
    <row r="2193" spans="1:17" hidden="1">
      <c r="A2193" t="s">
        <v>42</v>
      </c>
      <c r="B2193" s="93">
        <v>40415</v>
      </c>
      <c r="C2193">
        <v>8</v>
      </c>
      <c r="D2193">
        <v>0.13346279999999999</v>
      </c>
      <c r="E2193">
        <v>0.13346279999999999</v>
      </c>
      <c r="F2193">
        <v>72.385199999999998</v>
      </c>
      <c r="G2193">
        <v>4.1973900000000001E-2</v>
      </c>
      <c r="H2193">
        <v>0</v>
      </c>
      <c r="I2193">
        <v>0</v>
      </c>
      <c r="J2193">
        <v>0</v>
      </c>
      <c r="K2193">
        <v>0</v>
      </c>
      <c r="L2193">
        <v>0</v>
      </c>
      <c r="M2193">
        <v>3.9826359999999998</v>
      </c>
      <c r="N2193">
        <v>44776.78</v>
      </c>
      <c r="O2193">
        <v>11243</v>
      </c>
      <c r="P2193">
        <v>1500.5219999999999</v>
      </c>
      <c r="Q2193">
        <v>1500.5219999999999</v>
      </c>
    </row>
    <row r="2194" spans="1:17" hidden="1">
      <c r="A2194" t="s">
        <v>42</v>
      </c>
      <c r="B2194" s="93">
        <v>40415</v>
      </c>
      <c r="C2194">
        <v>9</v>
      </c>
      <c r="D2194">
        <v>0.1891738</v>
      </c>
      <c r="E2194">
        <v>0.1891738</v>
      </c>
      <c r="F2194">
        <v>78.948300000000003</v>
      </c>
      <c r="G2194">
        <v>4.1815999999999999E-2</v>
      </c>
      <c r="H2194">
        <v>0</v>
      </c>
      <c r="I2194">
        <v>0</v>
      </c>
      <c r="J2194">
        <v>0</v>
      </c>
      <c r="K2194">
        <v>0</v>
      </c>
      <c r="L2194">
        <v>0</v>
      </c>
      <c r="M2194">
        <v>3.9826359999999998</v>
      </c>
      <c r="N2194">
        <v>44776.78</v>
      </c>
      <c r="O2194">
        <v>11243</v>
      </c>
      <c r="P2194">
        <v>2126.8809999999999</v>
      </c>
      <c r="Q2194">
        <v>2126.8809999999999</v>
      </c>
    </row>
    <row r="2195" spans="1:17" hidden="1">
      <c r="A2195" t="s">
        <v>42</v>
      </c>
      <c r="B2195" s="93">
        <v>40415</v>
      </c>
      <c r="C2195">
        <v>10</v>
      </c>
      <c r="D2195">
        <v>0.32004339999999998</v>
      </c>
      <c r="E2195">
        <v>0.32004339999999998</v>
      </c>
      <c r="F2195">
        <v>84.966200000000001</v>
      </c>
      <c r="G2195">
        <v>4.1844199999999998E-2</v>
      </c>
      <c r="H2195">
        <v>0</v>
      </c>
      <c r="I2195">
        <v>0</v>
      </c>
      <c r="J2195">
        <v>0</v>
      </c>
      <c r="K2195">
        <v>0</v>
      </c>
      <c r="L2195">
        <v>0</v>
      </c>
      <c r="M2195">
        <v>3.9826359999999998</v>
      </c>
      <c r="N2195">
        <v>44776.78</v>
      </c>
      <c r="O2195">
        <v>11243</v>
      </c>
      <c r="P2195">
        <v>3598.248</v>
      </c>
      <c r="Q2195">
        <v>3598.248</v>
      </c>
    </row>
    <row r="2196" spans="1:17" hidden="1">
      <c r="A2196" t="s">
        <v>42</v>
      </c>
      <c r="B2196" s="93">
        <v>40415</v>
      </c>
      <c r="C2196">
        <v>11</v>
      </c>
      <c r="D2196">
        <v>0.46078819999999998</v>
      </c>
      <c r="E2196">
        <v>0.46078819999999998</v>
      </c>
      <c r="F2196">
        <v>88.474999999999994</v>
      </c>
      <c r="G2196">
        <v>4.1804399999999999E-2</v>
      </c>
      <c r="H2196">
        <v>0</v>
      </c>
      <c r="I2196">
        <v>0</v>
      </c>
      <c r="J2196">
        <v>0</v>
      </c>
      <c r="K2196">
        <v>0</v>
      </c>
      <c r="L2196">
        <v>0</v>
      </c>
      <c r="M2196">
        <v>3.9826359999999998</v>
      </c>
      <c r="N2196">
        <v>44776.78</v>
      </c>
      <c r="O2196">
        <v>11243</v>
      </c>
      <c r="P2196">
        <v>5180.6419999999998</v>
      </c>
      <c r="Q2196">
        <v>5180.6419999999998</v>
      </c>
    </row>
    <row r="2197" spans="1:17" hidden="1">
      <c r="A2197" t="s">
        <v>42</v>
      </c>
      <c r="B2197" s="93">
        <v>40415</v>
      </c>
      <c r="C2197">
        <v>12</v>
      </c>
      <c r="D2197">
        <v>0.57785359999999997</v>
      </c>
      <c r="E2197">
        <v>0.57785359999999997</v>
      </c>
      <c r="F2197">
        <v>88.292900000000003</v>
      </c>
      <c r="G2197">
        <v>4.1249599999999997E-2</v>
      </c>
      <c r="H2197">
        <v>0</v>
      </c>
      <c r="I2197">
        <v>0</v>
      </c>
      <c r="J2197">
        <v>0</v>
      </c>
      <c r="K2197">
        <v>0</v>
      </c>
      <c r="L2197">
        <v>0</v>
      </c>
      <c r="M2197">
        <v>3.9826359999999998</v>
      </c>
      <c r="N2197">
        <v>44776.78</v>
      </c>
      <c r="O2197">
        <v>11243</v>
      </c>
      <c r="P2197">
        <v>6496.8090000000002</v>
      </c>
      <c r="Q2197">
        <v>6496.8090000000002</v>
      </c>
    </row>
    <row r="2198" spans="1:17" hidden="1">
      <c r="A2198" t="s">
        <v>42</v>
      </c>
      <c r="B2198" s="93">
        <v>40415</v>
      </c>
      <c r="C2198">
        <v>13</v>
      </c>
      <c r="D2198">
        <v>0.80802989999999997</v>
      </c>
      <c r="E2198">
        <v>0.80802989999999997</v>
      </c>
      <c r="F2198">
        <v>89.674400000000006</v>
      </c>
      <c r="G2198">
        <v>4.1066999999999999E-2</v>
      </c>
      <c r="H2198">
        <v>0</v>
      </c>
      <c r="I2198">
        <v>0</v>
      </c>
      <c r="J2198">
        <v>0</v>
      </c>
      <c r="K2198">
        <v>0</v>
      </c>
      <c r="L2198">
        <v>0</v>
      </c>
      <c r="M2198">
        <v>3.9826359999999998</v>
      </c>
      <c r="N2198">
        <v>44776.78</v>
      </c>
      <c r="O2198">
        <v>11243</v>
      </c>
      <c r="P2198">
        <v>9084.6810000000005</v>
      </c>
      <c r="Q2198">
        <v>9084.6810000000005</v>
      </c>
    </row>
    <row r="2199" spans="1:17" hidden="1">
      <c r="A2199" t="s">
        <v>42</v>
      </c>
      <c r="B2199" s="93">
        <v>40415</v>
      </c>
      <c r="C2199">
        <v>14</v>
      </c>
      <c r="D2199">
        <v>1.059463</v>
      </c>
      <c r="E2199">
        <v>0.61826899999999996</v>
      </c>
      <c r="F2199">
        <v>91.000500000000002</v>
      </c>
      <c r="G2199">
        <v>4.1518199999999998E-2</v>
      </c>
      <c r="H2199">
        <v>0.38798579999999999</v>
      </c>
      <c r="I2199">
        <v>0.4194214</v>
      </c>
      <c r="J2199">
        <v>0.44119360000000002</v>
      </c>
      <c r="K2199">
        <v>0.46296579999999998</v>
      </c>
      <c r="L2199">
        <v>0.49440129999999999</v>
      </c>
      <c r="M2199">
        <v>3.9826359999999998</v>
      </c>
      <c r="N2199">
        <v>44776.78</v>
      </c>
      <c r="O2199">
        <v>11243</v>
      </c>
      <c r="P2199">
        <v>11911.54</v>
      </c>
      <c r="Q2199">
        <v>6951.1980000000003</v>
      </c>
    </row>
    <row r="2200" spans="1:17" hidden="1">
      <c r="A2200" t="s">
        <v>42</v>
      </c>
      <c r="B2200" s="93">
        <v>40415</v>
      </c>
      <c r="C2200">
        <v>15</v>
      </c>
      <c r="D2200">
        <v>1.2395179999999999</v>
      </c>
      <c r="E2200">
        <v>0.73107149999999999</v>
      </c>
      <c r="F2200">
        <v>88.165199999999999</v>
      </c>
      <c r="G2200">
        <v>4.14087E-2</v>
      </c>
      <c r="H2200">
        <v>0.45537919999999998</v>
      </c>
      <c r="I2200">
        <v>0.48673179999999999</v>
      </c>
      <c r="J2200">
        <v>0.50844659999999997</v>
      </c>
      <c r="K2200">
        <v>0.53016129999999995</v>
      </c>
      <c r="L2200">
        <v>0.56151399999999996</v>
      </c>
      <c r="M2200">
        <v>3.9826359999999998</v>
      </c>
      <c r="N2200">
        <v>44776.78</v>
      </c>
      <c r="O2200">
        <v>11243</v>
      </c>
      <c r="P2200">
        <v>13935.9</v>
      </c>
      <c r="Q2200">
        <v>8219.4369999999999</v>
      </c>
    </row>
    <row r="2201" spans="1:17" hidden="1">
      <c r="A2201" t="s">
        <v>42</v>
      </c>
      <c r="B2201" s="93">
        <v>40415</v>
      </c>
      <c r="C2201">
        <v>16</v>
      </c>
      <c r="D2201">
        <v>1.362792</v>
      </c>
      <c r="E2201">
        <v>0.80339369999999999</v>
      </c>
      <c r="F2201">
        <v>87.310900000000004</v>
      </c>
      <c r="G2201">
        <v>4.1477899999999998E-2</v>
      </c>
      <c r="H2201">
        <v>0.50624250000000004</v>
      </c>
      <c r="I2201">
        <v>0.53764749999999994</v>
      </c>
      <c r="J2201">
        <v>0.55939859999999997</v>
      </c>
      <c r="K2201">
        <v>0.58114960000000004</v>
      </c>
      <c r="L2201">
        <v>0.61255470000000001</v>
      </c>
      <c r="M2201">
        <v>3.9826359999999998</v>
      </c>
      <c r="N2201">
        <v>44776.78</v>
      </c>
      <c r="O2201">
        <v>11243</v>
      </c>
      <c r="P2201">
        <v>15321.87</v>
      </c>
      <c r="Q2201">
        <v>9032.5550000000003</v>
      </c>
    </row>
    <row r="2202" spans="1:17" hidden="1">
      <c r="A2202" t="s">
        <v>42</v>
      </c>
      <c r="B2202" s="93">
        <v>40415</v>
      </c>
      <c r="C2202">
        <v>17</v>
      </c>
      <c r="D2202">
        <v>1.468763</v>
      </c>
      <c r="E2202">
        <v>0.87135430000000003</v>
      </c>
      <c r="F2202">
        <v>86.510800000000003</v>
      </c>
      <c r="G2202">
        <v>4.15974E-2</v>
      </c>
      <c r="H2202">
        <v>0.54409949999999996</v>
      </c>
      <c r="I2202">
        <v>0.57559499999999997</v>
      </c>
      <c r="J2202">
        <v>0.59740870000000001</v>
      </c>
      <c r="K2202">
        <v>0.61922239999999995</v>
      </c>
      <c r="L2202">
        <v>0.65071800000000002</v>
      </c>
      <c r="M2202">
        <v>3.9826359999999998</v>
      </c>
      <c r="N2202">
        <v>44776.78</v>
      </c>
      <c r="O2202">
        <v>11243</v>
      </c>
      <c r="P2202">
        <v>16513.3</v>
      </c>
      <c r="Q2202">
        <v>9796.6370000000006</v>
      </c>
    </row>
    <row r="2203" spans="1:17" hidden="1">
      <c r="A2203" t="s">
        <v>42</v>
      </c>
      <c r="B2203" s="93">
        <v>40415</v>
      </c>
      <c r="C2203">
        <v>18</v>
      </c>
      <c r="D2203">
        <v>1.4784040000000001</v>
      </c>
      <c r="E2203">
        <v>1.6387940000000001</v>
      </c>
      <c r="F2203">
        <v>85.129099999999994</v>
      </c>
      <c r="G2203">
        <v>4.2704800000000001E-2</v>
      </c>
      <c r="H2203">
        <v>-0.2151178</v>
      </c>
      <c r="I2203">
        <v>-0.1827838</v>
      </c>
      <c r="J2203">
        <v>-0.16038939999999999</v>
      </c>
      <c r="K2203">
        <v>-0.13799500000000001</v>
      </c>
      <c r="L2203">
        <v>-0.105661</v>
      </c>
      <c r="M2203">
        <v>3.9826359999999998</v>
      </c>
      <c r="N2203">
        <v>44776.78</v>
      </c>
      <c r="O2203">
        <v>11243</v>
      </c>
      <c r="P2203">
        <v>16621.7</v>
      </c>
      <c r="Q2203">
        <v>18424.96</v>
      </c>
    </row>
    <row r="2204" spans="1:17" hidden="1">
      <c r="A2204" t="s">
        <v>42</v>
      </c>
      <c r="B2204" s="93">
        <v>40415</v>
      </c>
      <c r="C2204">
        <v>19</v>
      </c>
      <c r="D2204">
        <v>1.3857379999999999</v>
      </c>
      <c r="E2204">
        <v>1.490435</v>
      </c>
      <c r="F2204">
        <v>78.965500000000006</v>
      </c>
      <c r="G2204">
        <v>4.1618500000000003E-2</v>
      </c>
      <c r="H2204">
        <v>-0.1580326</v>
      </c>
      <c r="I2204">
        <v>-0.1265211</v>
      </c>
      <c r="J2204">
        <v>-0.1046964</v>
      </c>
      <c r="K2204">
        <v>-8.2871700000000006E-2</v>
      </c>
      <c r="L2204">
        <v>-5.1360200000000002E-2</v>
      </c>
      <c r="M2204">
        <v>3.9826359999999998</v>
      </c>
      <c r="N2204">
        <v>44776.78</v>
      </c>
      <c r="O2204">
        <v>11243</v>
      </c>
      <c r="P2204">
        <v>15579.86</v>
      </c>
      <c r="Q2204">
        <v>16756.96</v>
      </c>
    </row>
    <row r="2205" spans="1:17" hidden="1">
      <c r="A2205" t="s">
        <v>42</v>
      </c>
      <c r="B2205" s="93">
        <v>40415</v>
      </c>
      <c r="C2205">
        <v>20</v>
      </c>
      <c r="D2205">
        <v>1.092444</v>
      </c>
      <c r="E2205">
        <v>1.155292</v>
      </c>
      <c r="F2205">
        <v>72.929599999999994</v>
      </c>
      <c r="G2205">
        <v>4.1334799999999998E-2</v>
      </c>
      <c r="H2205">
        <v>-0.1158208</v>
      </c>
      <c r="I2205">
        <v>-8.4524100000000005E-2</v>
      </c>
      <c r="J2205">
        <v>-6.2848100000000004E-2</v>
      </c>
      <c r="K2205">
        <v>-4.1172100000000003E-2</v>
      </c>
      <c r="L2205">
        <v>-9.8753999999999995E-3</v>
      </c>
      <c r="M2205">
        <v>3.9826359999999998</v>
      </c>
      <c r="N2205">
        <v>44776.78</v>
      </c>
      <c r="O2205">
        <v>11243</v>
      </c>
      <c r="P2205">
        <v>12282.35</v>
      </c>
      <c r="Q2205">
        <v>12988.95</v>
      </c>
    </row>
    <row r="2206" spans="1:17" hidden="1">
      <c r="A2206" t="s">
        <v>42</v>
      </c>
      <c r="B2206" s="93">
        <v>40415</v>
      </c>
      <c r="C2206">
        <v>21</v>
      </c>
      <c r="D2206">
        <v>0.78129409999999999</v>
      </c>
      <c r="E2206">
        <v>0.81725190000000003</v>
      </c>
      <c r="F2206">
        <v>73.237200000000001</v>
      </c>
      <c r="G2206">
        <v>4.1305799999999997E-2</v>
      </c>
      <c r="H2206">
        <v>-8.8893299999999995E-2</v>
      </c>
      <c r="I2206">
        <v>-5.7618500000000003E-2</v>
      </c>
      <c r="J2206">
        <v>-3.5957799999999998E-2</v>
      </c>
      <c r="K2206">
        <v>-1.4297000000000001E-2</v>
      </c>
      <c r="L2206">
        <v>1.6977800000000001E-2</v>
      </c>
      <c r="M2206">
        <v>3.9826359999999998</v>
      </c>
      <c r="N2206">
        <v>44776.78</v>
      </c>
      <c r="O2206">
        <v>11243</v>
      </c>
      <c r="P2206">
        <v>8784.09</v>
      </c>
      <c r="Q2206">
        <v>9188.3629999999994</v>
      </c>
    </row>
    <row r="2207" spans="1:17" hidden="1">
      <c r="A2207" t="s">
        <v>42</v>
      </c>
      <c r="B2207" s="93">
        <v>40415</v>
      </c>
      <c r="C2207">
        <v>22</v>
      </c>
      <c r="D2207">
        <v>0.57245360000000001</v>
      </c>
      <c r="E2207">
        <v>0.59298569999999995</v>
      </c>
      <c r="F2207">
        <v>70.655600000000007</v>
      </c>
      <c r="G2207">
        <v>4.1229200000000001E-2</v>
      </c>
      <c r="H2207">
        <v>-7.3369500000000004E-2</v>
      </c>
      <c r="I2207">
        <v>-4.2152700000000001E-2</v>
      </c>
      <c r="J2207">
        <v>-2.0532100000000001E-2</v>
      </c>
      <c r="K2207">
        <v>1.0885999999999999E-3</v>
      </c>
      <c r="L2207">
        <v>3.2305300000000002E-2</v>
      </c>
      <c r="M2207">
        <v>3.9826359999999998</v>
      </c>
      <c r="N2207">
        <v>44776.78</v>
      </c>
      <c r="O2207">
        <v>11243</v>
      </c>
      <c r="P2207">
        <v>6436.0959999999995</v>
      </c>
      <c r="Q2207">
        <v>6666.9380000000001</v>
      </c>
    </row>
    <row r="2208" spans="1:17" hidden="1">
      <c r="A2208" t="s">
        <v>42</v>
      </c>
      <c r="B2208" s="93">
        <v>40415</v>
      </c>
      <c r="C2208">
        <v>23</v>
      </c>
      <c r="D2208">
        <v>0.44955390000000001</v>
      </c>
      <c r="E2208">
        <v>0.46077620000000002</v>
      </c>
      <c r="F2208">
        <v>69.727999999999994</v>
      </c>
      <c r="G2208">
        <v>4.1185300000000001E-2</v>
      </c>
      <c r="H2208">
        <v>-6.4003299999999999E-2</v>
      </c>
      <c r="I2208">
        <v>-3.2819800000000003E-2</v>
      </c>
      <c r="J2208">
        <v>-1.12222E-2</v>
      </c>
      <c r="K2208">
        <v>1.03754E-2</v>
      </c>
      <c r="L2208">
        <v>4.1558900000000003E-2</v>
      </c>
      <c r="M2208">
        <v>3.9826359999999998</v>
      </c>
      <c r="N2208">
        <v>44776.78</v>
      </c>
      <c r="O2208">
        <v>11243</v>
      </c>
      <c r="P2208">
        <v>5054.335</v>
      </c>
      <c r="Q2208">
        <v>5180.5069999999996</v>
      </c>
    </row>
    <row r="2209" spans="1:17" hidden="1">
      <c r="A2209" t="s">
        <v>42</v>
      </c>
      <c r="B2209" s="93">
        <v>40415</v>
      </c>
      <c r="C2209">
        <v>24</v>
      </c>
      <c r="D2209">
        <v>0.29751470000000002</v>
      </c>
      <c r="E2209">
        <v>0.29892800000000003</v>
      </c>
      <c r="F2209">
        <v>68.746399999999994</v>
      </c>
      <c r="G2209">
        <v>4.1189000000000003E-2</v>
      </c>
      <c r="H2209">
        <v>-5.4199200000000003E-2</v>
      </c>
      <c r="I2209">
        <v>-2.3012899999999999E-2</v>
      </c>
      <c r="J2209">
        <v>-1.4132999999999999E-3</v>
      </c>
      <c r="K2209">
        <v>2.0186200000000001E-2</v>
      </c>
      <c r="L2209">
        <v>5.1372599999999997E-2</v>
      </c>
      <c r="M2209">
        <v>3.9826359999999998</v>
      </c>
      <c r="N2209">
        <v>44776.78</v>
      </c>
      <c r="O2209">
        <v>11243</v>
      </c>
      <c r="P2209">
        <v>3344.9580000000001</v>
      </c>
      <c r="Q2209">
        <v>3360.848</v>
      </c>
    </row>
    <row r="2210" spans="1:17" hidden="1">
      <c r="A2210" t="s">
        <v>42</v>
      </c>
      <c r="B2210" s="93">
        <v>40448</v>
      </c>
      <c r="C2210">
        <v>1</v>
      </c>
      <c r="D2210">
        <v>0.24960589999999999</v>
      </c>
      <c r="E2210">
        <v>0.24960589999999999</v>
      </c>
      <c r="F2210">
        <v>69.472200000000001</v>
      </c>
      <c r="G2210">
        <v>4.2223700000000003E-2</v>
      </c>
      <c r="H2210">
        <v>0</v>
      </c>
      <c r="I2210">
        <v>0</v>
      </c>
      <c r="J2210">
        <v>0</v>
      </c>
      <c r="K2210">
        <v>0</v>
      </c>
      <c r="L2210">
        <v>0</v>
      </c>
      <c r="M2210">
        <v>3.987473</v>
      </c>
      <c r="N2210">
        <v>44061.58</v>
      </c>
      <c r="O2210">
        <v>11050</v>
      </c>
      <c r="P2210">
        <v>2758.1460000000002</v>
      </c>
      <c r="Q2210">
        <v>2758.1460000000002</v>
      </c>
    </row>
    <row r="2211" spans="1:17" hidden="1">
      <c r="A2211" t="s">
        <v>42</v>
      </c>
      <c r="B2211" s="93">
        <v>40448</v>
      </c>
      <c r="C2211">
        <v>2</v>
      </c>
      <c r="D2211">
        <v>0.1941223</v>
      </c>
      <c r="E2211">
        <v>0.1941223</v>
      </c>
      <c r="F2211">
        <v>68.944800000000001</v>
      </c>
      <c r="G2211">
        <v>4.2462899999999998E-2</v>
      </c>
      <c r="H2211">
        <v>0</v>
      </c>
      <c r="I2211">
        <v>0</v>
      </c>
      <c r="J2211">
        <v>0</v>
      </c>
      <c r="K2211">
        <v>0</v>
      </c>
      <c r="L2211">
        <v>0</v>
      </c>
      <c r="M2211">
        <v>3.987473</v>
      </c>
      <c r="N2211">
        <v>44061.58</v>
      </c>
      <c r="O2211">
        <v>11050</v>
      </c>
      <c r="P2211">
        <v>2145.0520000000001</v>
      </c>
      <c r="Q2211">
        <v>2145.0520000000001</v>
      </c>
    </row>
    <row r="2212" spans="1:17" hidden="1">
      <c r="A2212" t="s">
        <v>42</v>
      </c>
      <c r="B2212" s="93">
        <v>40448</v>
      </c>
      <c r="C2212">
        <v>3</v>
      </c>
      <c r="D2212">
        <v>0.14126440000000001</v>
      </c>
      <c r="E2212">
        <v>0.14126440000000001</v>
      </c>
      <c r="F2212">
        <v>69.653199999999998</v>
      </c>
      <c r="G2212">
        <v>4.2529600000000001E-2</v>
      </c>
      <c r="H2212">
        <v>0</v>
      </c>
      <c r="I2212">
        <v>0</v>
      </c>
      <c r="J2212">
        <v>0</v>
      </c>
      <c r="K2212">
        <v>0</v>
      </c>
      <c r="L2212">
        <v>0</v>
      </c>
      <c r="M2212">
        <v>3.987473</v>
      </c>
      <c r="N2212">
        <v>44061.58</v>
      </c>
      <c r="O2212">
        <v>11050</v>
      </c>
      <c r="P2212">
        <v>1560.972</v>
      </c>
      <c r="Q2212">
        <v>1560.972</v>
      </c>
    </row>
    <row r="2213" spans="1:17" hidden="1">
      <c r="A2213" t="s">
        <v>42</v>
      </c>
      <c r="B2213" s="93">
        <v>40448</v>
      </c>
      <c r="C2213">
        <v>4</v>
      </c>
      <c r="D2213">
        <v>0.1008532</v>
      </c>
      <c r="E2213">
        <v>0.1008532</v>
      </c>
      <c r="F2213">
        <v>68.526499999999999</v>
      </c>
      <c r="G2213">
        <v>4.2816300000000002E-2</v>
      </c>
      <c r="H2213">
        <v>0</v>
      </c>
      <c r="I2213">
        <v>0</v>
      </c>
      <c r="J2213">
        <v>0</v>
      </c>
      <c r="K2213">
        <v>0</v>
      </c>
      <c r="L2213">
        <v>0</v>
      </c>
      <c r="M2213">
        <v>3.987473</v>
      </c>
      <c r="N2213">
        <v>44061.58</v>
      </c>
      <c r="O2213">
        <v>11050</v>
      </c>
      <c r="P2213">
        <v>1114.4280000000001</v>
      </c>
      <c r="Q2213">
        <v>1114.4280000000001</v>
      </c>
    </row>
    <row r="2214" spans="1:17" hidden="1">
      <c r="A2214" t="s">
        <v>42</v>
      </c>
      <c r="B2214" s="93">
        <v>40448</v>
      </c>
      <c r="C2214">
        <v>5</v>
      </c>
      <c r="D2214">
        <v>7.4917399999999995E-2</v>
      </c>
      <c r="E2214">
        <v>7.4917399999999995E-2</v>
      </c>
      <c r="F2214">
        <v>68.526200000000003</v>
      </c>
      <c r="G2214">
        <v>4.3023100000000002E-2</v>
      </c>
      <c r="H2214">
        <v>0</v>
      </c>
      <c r="I2214">
        <v>0</v>
      </c>
      <c r="J2214">
        <v>0</v>
      </c>
      <c r="K2214">
        <v>0</v>
      </c>
      <c r="L2214">
        <v>0</v>
      </c>
      <c r="M2214">
        <v>3.987473</v>
      </c>
      <c r="N2214">
        <v>44061.58</v>
      </c>
      <c r="O2214">
        <v>11050</v>
      </c>
      <c r="P2214">
        <v>827.83709999999996</v>
      </c>
      <c r="Q2214">
        <v>827.83709999999996</v>
      </c>
    </row>
    <row r="2215" spans="1:17" hidden="1">
      <c r="A2215" t="s">
        <v>42</v>
      </c>
      <c r="B2215" s="93">
        <v>40448</v>
      </c>
      <c r="C2215">
        <v>6</v>
      </c>
      <c r="D2215">
        <v>9.3481300000000003E-2</v>
      </c>
      <c r="E2215">
        <v>9.3481300000000003E-2</v>
      </c>
      <c r="F2215">
        <v>70.598500000000001</v>
      </c>
      <c r="G2215">
        <v>4.3789599999999998E-2</v>
      </c>
      <c r="H2215">
        <v>0</v>
      </c>
      <c r="I2215">
        <v>0</v>
      </c>
      <c r="J2215">
        <v>0</v>
      </c>
      <c r="K2215">
        <v>0</v>
      </c>
      <c r="L2215">
        <v>0</v>
      </c>
      <c r="M2215">
        <v>3.987473</v>
      </c>
      <c r="N2215">
        <v>44061.58</v>
      </c>
      <c r="O2215">
        <v>11050</v>
      </c>
      <c r="P2215">
        <v>1032.9680000000001</v>
      </c>
      <c r="Q2215">
        <v>1032.9680000000001</v>
      </c>
    </row>
    <row r="2216" spans="1:17" hidden="1">
      <c r="A2216" t="s">
        <v>42</v>
      </c>
      <c r="B2216" s="93">
        <v>40448</v>
      </c>
      <c r="C2216">
        <v>7</v>
      </c>
      <c r="D2216">
        <v>8.1306299999999998E-2</v>
      </c>
      <c r="E2216">
        <v>8.1306299999999998E-2</v>
      </c>
      <c r="F2216">
        <v>70.780500000000004</v>
      </c>
      <c r="G2216">
        <v>4.4970200000000002E-2</v>
      </c>
      <c r="H2216">
        <v>0</v>
      </c>
      <c r="I2216">
        <v>0</v>
      </c>
      <c r="J2216">
        <v>0</v>
      </c>
      <c r="K2216">
        <v>0</v>
      </c>
      <c r="L2216">
        <v>0</v>
      </c>
      <c r="M2216">
        <v>3.987473</v>
      </c>
      <c r="N2216">
        <v>44061.58</v>
      </c>
      <c r="O2216">
        <v>11050</v>
      </c>
      <c r="P2216">
        <v>898.43489999999997</v>
      </c>
      <c r="Q2216">
        <v>898.43489999999997</v>
      </c>
    </row>
    <row r="2217" spans="1:17" hidden="1">
      <c r="A2217" t="s">
        <v>42</v>
      </c>
      <c r="B2217" s="93">
        <v>40448</v>
      </c>
      <c r="C2217">
        <v>8</v>
      </c>
      <c r="D2217">
        <v>0.1173086</v>
      </c>
      <c r="E2217">
        <v>0.1173086</v>
      </c>
      <c r="F2217">
        <v>82.998599999999996</v>
      </c>
      <c r="G2217">
        <v>4.4509699999999999E-2</v>
      </c>
      <c r="H2217">
        <v>0</v>
      </c>
      <c r="I2217">
        <v>0</v>
      </c>
      <c r="J2217">
        <v>0</v>
      </c>
      <c r="K2217">
        <v>0</v>
      </c>
      <c r="L2217">
        <v>0</v>
      </c>
      <c r="M2217">
        <v>3.987473</v>
      </c>
      <c r="N2217">
        <v>44061.58</v>
      </c>
      <c r="O2217">
        <v>11050</v>
      </c>
      <c r="P2217">
        <v>1296.26</v>
      </c>
      <c r="Q2217">
        <v>1296.26</v>
      </c>
    </row>
    <row r="2218" spans="1:17" hidden="1">
      <c r="A2218" t="s">
        <v>42</v>
      </c>
      <c r="B2218" s="93">
        <v>40448</v>
      </c>
      <c r="C2218">
        <v>9</v>
      </c>
      <c r="D2218">
        <v>0.24190139999999999</v>
      </c>
      <c r="E2218">
        <v>0.24190139999999999</v>
      </c>
      <c r="F2218">
        <v>89.363500000000002</v>
      </c>
      <c r="G2218">
        <v>4.6498999999999999E-2</v>
      </c>
      <c r="H2218">
        <v>0</v>
      </c>
      <c r="I2218">
        <v>0</v>
      </c>
      <c r="J2218">
        <v>0</v>
      </c>
      <c r="K2218">
        <v>0</v>
      </c>
      <c r="L2218">
        <v>0</v>
      </c>
      <c r="M2218">
        <v>3.987473</v>
      </c>
      <c r="N2218">
        <v>44061.58</v>
      </c>
      <c r="O2218">
        <v>11050</v>
      </c>
      <c r="P2218">
        <v>2673.011</v>
      </c>
      <c r="Q2218">
        <v>2673.011</v>
      </c>
    </row>
    <row r="2219" spans="1:17" hidden="1">
      <c r="A2219" t="s">
        <v>42</v>
      </c>
      <c r="B2219" s="93">
        <v>40448</v>
      </c>
      <c r="C2219">
        <v>10</v>
      </c>
      <c r="D2219">
        <v>0.55134620000000001</v>
      </c>
      <c r="E2219">
        <v>0.55134620000000001</v>
      </c>
      <c r="F2219">
        <v>98.198800000000006</v>
      </c>
      <c r="G2219">
        <v>4.9014000000000002E-2</v>
      </c>
      <c r="H2219">
        <v>0</v>
      </c>
      <c r="I2219">
        <v>0</v>
      </c>
      <c r="J2219">
        <v>0</v>
      </c>
      <c r="K2219">
        <v>0</v>
      </c>
      <c r="L2219">
        <v>0</v>
      </c>
      <c r="M2219">
        <v>3.987473</v>
      </c>
      <c r="N2219">
        <v>44061.58</v>
      </c>
      <c r="O2219">
        <v>11050</v>
      </c>
      <c r="P2219">
        <v>6092.375</v>
      </c>
      <c r="Q2219">
        <v>6092.375</v>
      </c>
    </row>
    <row r="2220" spans="1:17" hidden="1">
      <c r="A2220" t="s">
        <v>42</v>
      </c>
      <c r="B2220" s="93">
        <v>40448</v>
      </c>
      <c r="C2220">
        <v>11</v>
      </c>
      <c r="D2220">
        <v>0.86585630000000002</v>
      </c>
      <c r="E2220">
        <v>0.86585630000000002</v>
      </c>
      <c r="F2220">
        <v>105.325</v>
      </c>
      <c r="G2220">
        <v>5.03819E-2</v>
      </c>
      <c r="H2220">
        <v>0</v>
      </c>
      <c r="I2220">
        <v>0</v>
      </c>
      <c r="J2220">
        <v>0</v>
      </c>
      <c r="K2220">
        <v>0</v>
      </c>
      <c r="L2220">
        <v>0</v>
      </c>
      <c r="M2220">
        <v>3.987473</v>
      </c>
      <c r="N2220">
        <v>44061.58</v>
      </c>
      <c r="O2220">
        <v>11050</v>
      </c>
      <c r="P2220">
        <v>9567.7119999999995</v>
      </c>
      <c r="Q2220">
        <v>9567.7119999999995</v>
      </c>
    </row>
    <row r="2221" spans="1:17" hidden="1">
      <c r="A2221" t="s">
        <v>42</v>
      </c>
      <c r="B2221" s="93">
        <v>40448</v>
      </c>
      <c r="C2221">
        <v>12</v>
      </c>
      <c r="D2221">
        <v>1.1502300000000001</v>
      </c>
      <c r="E2221">
        <v>1.1502300000000001</v>
      </c>
      <c r="F2221">
        <v>105.54300000000001</v>
      </c>
      <c r="G2221">
        <v>5.0585499999999999E-2</v>
      </c>
      <c r="H2221">
        <v>0</v>
      </c>
      <c r="I2221">
        <v>0</v>
      </c>
      <c r="J2221">
        <v>0</v>
      </c>
      <c r="K2221">
        <v>0</v>
      </c>
      <c r="L2221">
        <v>0</v>
      </c>
      <c r="M2221">
        <v>3.987473</v>
      </c>
      <c r="N2221">
        <v>44061.58</v>
      </c>
      <c r="O2221">
        <v>11050</v>
      </c>
      <c r="P2221">
        <v>12710.04</v>
      </c>
      <c r="Q2221">
        <v>12710.04</v>
      </c>
    </row>
    <row r="2222" spans="1:17" hidden="1">
      <c r="A2222" t="s">
        <v>42</v>
      </c>
      <c r="B2222" s="93">
        <v>40448</v>
      </c>
      <c r="C2222">
        <v>13</v>
      </c>
      <c r="D2222">
        <v>1.596328</v>
      </c>
      <c r="E2222">
        <v>1.596328</v>
      </c>
      <c r="F2222">
        <v>104.526</v>
      </c>
      <c r="G2222">
        <v>5.0435399999999998E-2</v>
      </c>
      <c r="H2222">
        <v>0</v>
      </c>
      <c r="I2222">
        <v>0</v>
      </c>
      <c r="J2222">
        <v>0</v>
      </c>
      <c r="K2222">
        <v>0</v>
      </c>
      <c r="L2222">
        <v>0</v>
      </c>
      <c r="M2222">
        <v>3.987473</v>
      </c>
      <c r="N2222">
        <v>44061.58</v>
      </c>
      <c r="O2222">
        <v>11050</v>
      </c>
      <c r="P2222">
        <v>17639.43</v>
      </c>
      <c r="Q2222">
        <v>17639.43</v>
      </c>
    </row>
    <row r="2223" spans="1:17" hidden="1">
      <c r="A2223" t="s">
        <v>42</v>
      </c>
      <c r="B2223" s="93">
        <v>40448</v>
      </c>
      <c r="C2223">
        <v>14</v>
      </c>
      <c r="D2223">
        <v>1.934893</v>
      </c>
      <c r="E2223">
        <v>1.934893</v>
      </c>
      <c r="F2223">
        <v>100.508</v>
      </c>
      <c r="G2223">
        <v>4.99917E-2</v>
      </c>
      <c r="H2223">
        <v>-6.4066899999999996E-2</v>
      </c>
      <c r="I2223">
        <v>-2.6215700000000002E-2</v>
      </c>
      <c r="J2223">
        <v>0</v>
      </c>
      <c r="K2223">
        <v>2.6215700000000002E-2</v>
      </c>
      <c r="L2223">
        <v>6.4066899999999996E-2</v>
      </c>
      <c r="M2223">
        <v>3.987473</v>
      </c>
      <c r="N2223">
        <v>44061.58</v>
      </c>
      <c r="O2223">
        <v>11050</v>
      </c>
      <c r="P2223">
        <v>21380.57</v>
      </c>
      <c r="Q2223">
        <v>21380.57</v>
      </c>
    </row>
    <row r="2224" spans="1:17" hidden="1">
      <c r="A2224" t="s">
        <v>42</v>
      </c>
      <c r="B2224" s="93">
        <v>40448</v>
      </c>
      <c r="C2224">
        <v>15</v>
      </c>
      <c r="D2224">
        <v>2.458186</v>
      </c>
      <c r="E2224">
        <v>1.511619</v>
      </c>
      <c r="F2224">
        <v>100.49</v>
      </c>
      <c r="G2224">
        <v>5.0415000000000001E-2</v>
      </c>
      <c r="H2224">
        <v>0.88195769999999996</v>
      </c>
      <c r="I2224">
        <v>0.92012939999999999</v>
      </c>
      <c r="J2224">
        <v>0.94656709999999999</v>
      </c>
      <c r="K2224">
        <v>0.97300469999999994</v>
      </c>
      <c r="L2224">
        <v>1.0111760000000001</v>
      </c>
      <c r="M2224">
        <v>3.987473</v>
      </c>
      <c r="N2224">
        <v>44061.58</v>
      </c>
      <c r="O2224">
        <v>11050</v>
      </c>
      <c r="P2224">
        <v>27162.959999999999</v>
      </c>
      <c r="Q2224">
        <v>16703.39</v>
      </c>
    </row>
    <row r="2225" spans="1:17" hidden="1">
      <c r="A2225" t="s">
        <v>42</v>
      </c>
      <c r="B2225" s="93">
        <v>40448</v>
      </c>
      <c r="C2225">
        <v>16</v>
      </c>
      <c r="D2225">
        <v>2.5230800000000002</v>
      </c>
      <c r="E2225">
        <v>1.51729</v>
      </c>
      <c r="F2225">
        <v>97.981399999999994</v>
      </c>
      <c r="G2225">
        <v>5.0305200000000001E-2</v>
      </c>
      <c r="H2225">
        <v>0.94132150000000003</v>
      </c>
      <c r="I2225">
        <v>0.97941020000000001</v>
      </c>
      <c r="J2225">
        <v>1.00579</v>
      </c>
      <c r="K2225">
        <v>1.03217</v>
      </c>
      <c r="L2225">
        <v>1.0702590000000001</v>
      </c>
      <c r="M2225">
        <v>3.987473</v>
      </c>
      <c r="N2225">
        <v>44061.58</v>
      </c>
      <c r="O2225">
        <v>11050</v>
      </c>
      <c r="P2225">
        <v>27880.04</v>
      </c>
      <c r="Q2225">
        <v>16766.060000000001</v>
      </c>
    </row>
    <row r="2226" spans="1:17" hidden="1">
      <c r="A2226" t="s">
        <v>42</v>
      </c>
      <c r="B2226" s="93">
        <v>40448</v>
      </c>
      <c r="C2226">
        <v>17</v>
      </c>
      <c r="D2226">
        <v>2.536527</v>
      </c>
      <c r="E2226">
        <v>1.4959690000000001</v>
      </c>
      <c r="F2226">
        <v>94.781599999999997</v>
      </c>
      <c r="G2226">
        <v>5.0326799999999998E-2</v>
      </c>
      <c r="H2226">
        <v>0.97606119999999996</v>
      </c>
      <c r="I2226">
        <v>1.0141659999999999</v>
      </c>
      <c r="J2226">
        <v>1.0405580000000001</v>
      </c>
      <c r="K2226">
        <v>1.0669489999999999</v>
      </c>
      <c r="L2226">
        <v>1.105054</v>
      </c>
      <c r="M2226">
        <v>3.987473</v>
      </c>
      <c r="N2226">
        <v>44061.58</v>
      </c>
      <c r="O2226">
        <v>11050</v>
      </c>
      <c r="P2226">
        <v>28028.62</v>
      </c>
      <c r="Q2226">
        <v>16530.46</v>
      </c>
    </row>
    <row r="2227" spans="1:17" hidden="1">
      <c r="A2227" t="s">
        <v>42</v>
      </c>
      <c r="B2227" s="93">
        <v>40448</v>
      </c>
      <c r="C2227">
        <v>18</v>
      </c>
      <c r="D2227">
        <v>2.4173439999999999</v>
      </c>
      <c r="E2227">
        <v>1.3728910000000001</v>
      </c>
      <c r="F2227">
        <v>89.727800000000002</v>
      </c>
      <c r="G2227">
        <v>5.1318099999999998E-2</v>
      </c>
      <c r="H2227">
        <v>0.97868679999999997</v>
      </c>
      <c r="I2227">
        <v>1.0175419999999999</v>
      </c>
      <c r="J2227">
        <v>1.044454</v>
      </c>
      <c r="K2227">
        <v>1.0713649999999999</v>
      </c>
      <c r="L2227">
        <v>1.11022</v>
      </c>
      <c r="M2227">
        <v>3.987473</v>
      </c>
      <c r="N2227">
        <v>44061.58</v>
      </c>
      <c r="O2227">
        <v>11050</v>
      </c>
      <c r="P2227">
        <v>26711.65</v>
      </c>
      <c r="Q2227">
        <v>15170.44</v>
      </c>
    </row>
    <row r="2228" spans="1:17" hidden="1">
      <c r="A2228" t="s">
        <v>42</v>
      </c>
      <c r="B2228" s="93">
        <v>40448</v>
      </c>
      <c r="C2228">
        <v>19</v>
      </c>
      <c r="D2228">
        <v>2.0411250000000001</v>
      </c>
      <c r="E2228">
        <v>2.3738959999999998</v>
      </c>
      <c r="F2228">
        <v>83.309700000000007</v>
      </c>
      <c r="G2228">
        <v>5.1323399999999998E-2</v>
      </c>
      <c r="H2228">
        <v>-0.39854410000000001</v>
      </c>
      <c r="I2228">
        <v>-0.35968460000000002</v>
      </c>
      <c r="J2228">
        <v>-0.33277060000000003</v>
      </c>
      <c r="K2228">
        <v>-0.30585659999999998</v>
      </c>
      <c r="L2228">
        <v>-0.26699699999999998</v>
      </c>
      <c r="M2228">
        <v>3.987473</v>
      </c>
      <c r="N2228">
        <v>44061.58</v>
      </c>
      <c r="O2228">
        <v>11050</v>
      </c>
      <c r="P2228">
        <v>22554.43</v>
      </c>
      <c r="Q2228">
        <v>26231.55</v>
      </c>
    </row>
    <row r="2229" spans="1:17" hidden="1">
      <c r="A2229" t="s">
        <v>42</v>
      </c>
      <c r="B2229" s="93">
        <v>40448</v>
      </c>
      <c r="C2229">
        <v>20</v>
      </c>
      <c r="D2229">
        <v>1.8804780000000001</v>
      </c>
      <c r="E2229">
        <v>2.099456</v>
      </c>
      <c r="F2229">
        <v>80.598500000000001</v>
      </c>
      <c r="G2229">
        <v>5.0096799999999997E-2</v>
      </c>
      <c r="H2229">
        <v>-0.28317999999999999</v>
      </c>
      <c r="I2229">
        <v>-0.2452492</v>
      </c>
      <c r="J2229">
        <v>-0.21897839999999999</v>
      </c>
      <c r="K2229">
        <v>-0.19270760000000001</v>
      </c>
      <c r="L2229">
        <v>-0.15477679999999999</v>
      </c>
      <c r="M2229">
        <v>3.987473</v>
      </c>
      <c r="N2229">
        <v>44061.58</v>
      </c>
      <c r="O2229">
        <v>11050</v>
      </c>
      <c r="P2229">
        <v>20779.28</v>
      </c>
      <c r="Q2229">
        <v>23198.99</v>
      </c>
    </row>
    <row r="2230" spans="1:17" hidden="1">
      <c r="A2230" t="s">
        <v>42</v>
      </c>
      <c r="B2230" s="93">
        <v>40448</v>
      </c>
      <c r="C2230">
        <v>21</v>
      </c>
      <c r="D2230">
        <v>1.2890550000000001</v>
      </c>
      <c r="E2230">
        <v>1.417608</v>
      </c>
      <c r="F2230">
        <v>78.562799999999996</v>
      </c>
      <c r="G2230">
        <v>4.9471500000000002E-2</v>
      </c>
      <c r="H2230">
        <v>-0.19195300000000001</v>
      </c>
      <c r="I2230">
        <v>-0.15449560000000001</v>
      </c>
      <c r="J2230">
        <v>-0.12855269999999999</v>
      </c>
      <c r="K2230">
        <v>-0.1026098</v>
      </c>
      <c r="L2230">
        <v>-6.5152399999999999E-2</v>
      </c>
      <c r="M2230">
        <v>3.987473</v>
      </c>
      <c r="N2230">
        <v>44061.58</v>
      </c>
      <c r="O2230">
        <v>11050</v>
      </c>
      <c r="P2230">
        <v>14244.06</v>
      </c>
      <c r="Q2230">
        <v>15664.57</v>
      </c>
    </row>
    <row r="2231" spans="1:17" hidden="1">
      <c r="A2231" t="s">
        <v>42</v>
      </c>
      <c r="B2231" s="93">
        <v>40448</v>
      </c>
      <c r="C2231">
        <v>22</v>
      </c>
      <c r="D2231">
        <v>0.99410180000000004</v>
      </c>
      <c r="E2231">
        <v>1.0618430000000001</v>
      </c>
      <c r="F2231">
        <v>77.980199999999996</v>
      </c>
      <c r="G2231">
        <v>4.9286700000000003E-2</v>
      </c>
      <c r="H2231">
        <v>-0.1309043</v>
      </c>
      <c r="I2231">
        <v>-9.3586799999999998E-2</v>
      </c>
      <c r="J2231">
        <v>-6.7740900000000007E-2</v>
      </c>
      <c r="K2231">
        <v>-4.1894899999999999E-2</v>
      </c>
      <c r="L2231">
        <v>-4.5773999999999997E-3</v>
      </c>
      <c r="M2231">
        <v>3.987473</v>
      </c>
      <c r="N2231">
        <v>44061.58</v>
      </c>
      <c r="O2231">
        <v>11050</v>
      </c>
      <c r="P2231">
        <v>10984.83</v>
      </c>
      <c r="Q2231">
        <v>11733.36</v>
      </c>
    </row>
    <row r="2232" spans="1:17" hidden="1">
      <c r="A2232" t="s">
        <v>42</v>
      </c>
      <c r="B2232" s="93">
        <v>40448</v>
      </c>
      <c r="C2232">
        <v>23</v>
      </c>
      <c r="D2232">
        <v>0.78036240000000001</v>
      </c>
      <c r="E2232">
        <v>0.81494580000000005</v>
      </c>
      <c r="F2232">
        <v>75.271000000000001</v>
      </c>
      <c r="G2232">
        <v>4.9179500000000001E-2</v>
      </c>
      <c r="H2232">
        <v>-9.7609500000000002E-2</v>
      </c>
      <c r="I2232">
        <v>-6.0373200000000002E-2</v>
      </c>
      <c r="J2232">
        <v>-3.45834E-2</v>
      </c>
      <c r="K2232">
        <v>-8.7936000000000004E-3</v>
      </c>
      <c r="L2232">
        <v>2.8442700000000001E-2</v>
      </c>
      <c r="M2232">
        <v>3.987473</v>
      </c>
      <c r="N2232">
        <v>44061.58</v>
      </c>
      <c r="O2232">
        <v>11050</v>
      </c>
      <c r="P2232">
        <v>8623.0040000000008</v>
      </c>
      <c r="Q2232">
        <v>9005.15</v>
      </c>
    </row>
    <row r="2233" spans="1:17" hidden="1">
      <c r="A2233" t="s">
        <v>42</v>
      </c>
      <c r="B2233" s="93">
        <v>40448</v>
      </c>
      <c r="C2233">
        <v>24</v>
      </c>
      <c r="D2233">
        <v>0.54275839999999997</v>
      </c>
      <c r="E2233">
        <v>0.56693179999999999</v>
      </c>
      <c r="F2233">
        <v>73.089699999999993</v>
      </c>
      <c r="G2233">
        <v>4.9069300000000003E-2</v>
      </c>
      <c r="H2233">
        <v>-8.7058200000000002E-2</v>
      </c>
      <c r="I2233">
        <v>-4.9905400000000003E-2</v>
      </c>
      <c r="J2233">
        <v>-2.4173400000000001E-2</v>
      </c>
      <c r="K2233">
        <v>1.5585E-3</v>
      </c>
      <c r="L2233">
        <v>3.8711299999999997E-2</v>
      </c>
      <c r="M2233">
        <v>3.987473</v>
      </c>
      <c r="N2233">
        <v>44061.58</v>
      </c>
      <c r="O2233">
        <v>11050</v>
      </c>
      <c r="P2233">
        <v>5997.48</v>
      </c>
      <c r="Q2233">
        <v>6264.5969999999998</v>
      </c>
    </row>
    <row r="2234" spans="1:17" hidden="1">
      <c r="A2234" t="s">
        <v>42</v>
      </c>
      <c r="B2234" s="93">
        <v>40449</v>
      </c>
      <c r="C2234">
        <v>1</v>
      </c>
      <c r="D2234">
        <v>0.36353560000000001</v>
      </c>
      <c r="E2234">
        <v>0.36353560000000001</v>
      </c>
      <c r="F2234">
        <v>74.162199999999999</v>
      </c>
      <c r="G2234">
        <v>4.8633700000000002E-2</v>
      </c>
      <c r="H2234">
        <v>0</v>
      </c>
      <c r="I2234">
        <v>0</v>
      </c>
      <c r="J2234">
        <v>0</v>
      </c>
      <c r="K2234">
        <v>0</v>
      </c>
      <c r="L2234">
        <v>0</v>
      </c>
      <c r="M2234">
        <v>3.9884089999999999</v>
      </c>
      <c r="N2234">
        <v>43844.58</v>
      </c>
      <c r="O2234">
        <v>10993</v>
      </c>
      <c r="P2234">
        <v>3996.3470000000002</v>
      </c>
      <c r="Q2234">
        <v>3996.3470000000002</v>
      </c>
    </row>
    <row r="2235" spans="1:17" hidden="1">
      <c r="A2235" t="s">
        <v>42</v>
      </c>
      <c r="B2235" s="93">
        <v>40449</v>
      </c>
      <c r="C2235">
        <v>2</v>
      </c>
      <c r="D2235">
        <v>0.27755269999999999</v>
      </c>
      <c r="E2235">
        <v>0.27755269999999999</v>
      </c>
      <c r="F2235">
        <v>71.545599999999993</v>
      </c>
      <c r="G2235">
        <v>4.8520800000000003E-2</v>
      </c>
      <c r="H2235">
        <v>0</v>
      </c>
      <c r="I2235">
        <v>0</v>
      </c>
      <c r="J2235">
        <v>0</v>
      </c>
      <c r="K2235">
        <v>0</v>
      </c>
      <c r="L2235">
        <v>0</v>
      </c>
      <c r="M2235">
        <v>3.9884089999999999</v>
      </c>
      <c r="N2235">
        <v>43844.58</v>
      </c>
      <c r="O2235">
        <v>10993</v>
      </c>
      <c r="P2235">
        <v>3051.136</v>
      </c>
      <c r="Q2235">
        <v>3051.136</v>
      </c>
    </row>
    <row r="2236" spans="1:17" hidden="1">
      <c r="A2236" t="s">
        <v>42</v>
      </c>
      <c r="B2236" s="93">
        <v>40449</v>
      </c>
      <c r="C2236">
        <v>3</v>
      </c>
      <c r="D2236">
        <v>0.19841030000000001</v>
      </c>
      <c r="E2236">
        <v>0.19841030000000001</v>
      </c>
      <c r="F2236">
        <v>72.346299999999999</v>
      </c>
      <c r="G2236">
        <v>4.8623199999999998E-2</v>
      </c>
      <c r="H2236">
        <v>0</v>
      </c>
      <c r="I2236">
        <v>0</v>
      </c>
      <c r="J2236">
        <v>0</v>
      </c>
      <c r="K2236">
        <v>0</v>
      </c>
      <c r="L2236">
        <v>0</v>
      </c>
      <c r="M2236">
        <v>3.9884089999999999</v>
      </c>
      <c r="N2236">
        <v>43844.58</v>
      </c>
      <c r="O2236">
        <v>10993</v>
      </c>
      <c r="P2236">
        <v>2181.1239999999998</v>
      </c>
      <c r="Q2236">
        <v>2181.1239999999998</v>
      </c>
    </row>
    <row r="2237" spans="1:17" hidden="1">
      <c r="A2237" t="s">
        <v>42</v>
      </c>
      <c r="B2237" s="93">
        <v>40449</v>
      </c>
      <c r="C2237">
        <v>4</v>
      </c>
      <c r="D2237">
        <v>0.14315530000000001</v>
      </c>
      <c r="E2237">
        <v>0.14315530000000001</v>
      </c>
      <c r="F2237">
        <v>74.399199999999993</v>
      </c>
      <c r="G2237">
        <v>4.8716500000000003E-2</v>
      </c>
      <c r="H2237">
        <v>0</v>
      </c>
      <c r="I2237">
        <v>0</v>
      </c>
      <c r="J2237">
        <v>0</v>
      </c>
      <c r="K2237">
        <v>0</v>
      </c>
      <c r="L2237">
        <v>0</v>
      </c>
      <c r="M2237">
        <v>3.9884089999999999</v>
      </c>
      <c r="N2237">
        <v>43844.58</v>
      </c>
      <c r="O2237">
        <v>10993</v>
      </c>
      <c r="P2237">
        <v>1573.7059999999999</v>
      </c>
      <c r="Q2237">
        <v>1573.7059999999999</v>
      </c>
    </row>
    <row r="2238" spans="1:17" hidden="1">
      <c r="A2238" t="s">
        <v>42</v>
      </c>
      <c r="B2238" s="93">
        <v>40449</v>
      </c>
      <c r="C2238">
        <v>5</v>
      </c>
      <c r="D2238">
        <v>0.1019809</v>
      </c>
      <c r="E2238">
        <v>0.1019809</v>
      </c>
      <c r="F2238">
        <v>73.162400000000005</v>
      </c>
      <c r="G2238">
        <v>4.8803600000000003E-2</v>
      </c>
      <c r="H2238">
        <v>0</v>
      </c>
      <c r="I2238">
        <v>0</v>
      </c>
      <c r="J2238">
        <v>0</v>
      </c>
      <c r="K2238">
        <v>0</v>
      </c>
      <c r="L2238">
        <v>0</v>
      </c>
      <c r="M2238">
        <v>3.9884089999999999</v>
      </c>
      <c r="N2238">
        <v>43844.58</v>
      </c>
      <c r="O2238">
        <v>10993</v>
      </c>
      <c r="P2238">
        <v>1121.076</v>
      </c>
      <c r="Q2238">
        <v>1121.076</v>
      </c>
    </row>
    <row r="2239" spans="1:17" hidden="1">
      <c r="A2239" t="s">
        <v>42</v>
      </c>
      <c r="B2239" s="93">
        <v>40449</v>
      </c>
      <c r="C2239">
        <v>6</v>
      </c>
      <c r="D2239">
        <v>0.1419031</v>
      </c>
      <c r="E2239">
        <v>0.1419031</v>
      </c>
      <c r="F2239">
        <v>73.180099999999996</v>
      </c>
      <c r="G2239">
        <v>4.8975499999999998E-2</v>
      </c>
      <c r="H2239">
        <v>0</v>
      </c>
      <c r="I2239">
        <v>0</v>
      </c>
      <c r="J2239">
        <v>0</v>
      </c>
      <c r="K2239">
        <v>0</v>
      </c>
      <c r="L2239">
        <v>0</v>
      </c>
      <c r="M2239">
        <v>3.9884089999999999</v>
      </c>
      <c r="N2239">
        <v>43844.58</v>
      </c>
      <c r="O2239">
        <v>10993</v>
      </c>
      <c r="P2239">
        <v>1559.941</v>
      </c>
      <c r="Q2239">
        <v>1559.941</v>
      </c>
    </row>
    <row r="2240" spans="1:17" hidden="1">
      <c r="A2240" t="s">
        <v>42</v>
      </c>
      <c r="B2240" s="93">
        <v>40449</v>
      </c>
      <c r="C2240">
        <v>7</v>
      </c>
      <c r="D2240">
        <v>0.1320392</v>
      </c>
      <c r="E2240">
        <v>0.1320392</v>
      </c>
      <c r="F2240">
        <v>74.180800000000005</v>
      </c>
      <c r="G2240">
        <v>5.0829300000000001E-2</v>
      </c>
      <c r="H2240">
        <v>0</v>
      </c>
      <c r="I2240">
        <v>0</v>
      </c>
      <c r="J2240">
        <v>0</v>
      </c>
      <c r="K2240">
        <v>0</v>
      </c>
      <c r="L2240">
        <v>0</v>
      </c>
      <c r="M2240">
        <v>3.9884089999999999</v>
      </c>
      <c r="N2240">
        <v>43844.58</v>
      </c>
      <c r="O2240">
        <v>10993</v>
      </c>
      <c r="P2240">
        <v>1451.5070000000001</v>
      </c>
      <c r="Q2240">
        <v>1451.5070000000001</v>
      </c>
    </row>
    <row r="2241" spans="1:17" hidden="1">
      <c r="A2241" t="s">
        <v>42</v>
      </c>
      <c r="B2241" s="93">
        <v>40449</v>
      </c>
      <c r="C2241">
        <v>8</v>
      </c>
      <c r="D2241">
        <v>0.1279325</v>
      </c>
      <c r="E2241">
        <v>0.1279325</v>
      </c>
      <c r="F2241">
        <v>74.672600000000003</v>
      </c>
      <c r="G2241">
        <v>5.0110599999999998E-2</v>
      </c>
      <c r="H2241">
        <v>0</v>
      </c>
      <c r="I2241">
        <v>0</v>
      </c>
      <c r="J2241">
        <v>0</v>
      </c>
      <c r="K2241">
        <v>0</v>
      </c>
      <c r="L2241">
        <v>0</v>
      </c>
      <c r="M2241">
        <v>3.9884089999999999</v>
      </c>
      <c r="N2241">
        <v>43844.58</v>
      </c>
      <c r="O2241">
        <v>10993</v>
      </c>
      <c r="P2241">
        <v>1406.3620000000001</v>
      </c>
      <c r="Q2241">
        <v>1406.3620000000001</v>
      </c>
    </row>
    <row r="2242" spans="1:17" hidden="1">
      <c r="A2242" t="s">
        <v>42</v>
      </c>
      <c r="B2242" s="93">
        <v>40449</v>
      </c>
      <c r="C2242">
        <v>9</v>
      </c>
      <c r="D2242">
        <v>0.22950110000000001</v>
      </c>
      <c r="E2242">
        <v>0.22950110000000001</v>
      </c>
      <c r="F2242">
        <v>76.218599999999995</v>
      </c>
      <c r="G2242">
        <v>4.4542699999999998E-2</v>
      </c>
      <c r="H2242">
        <v>0</v>
      </c>
      <c r="I2242">
        <v>0</v>
      </c>
      <c r="J2242">
        <v>0</v>
      </c>
      <c r="K2242">
        <v>0</v>
      </c>
      <c r="L2242">
        <v>0</v>
      </c>
      <c r="M2242">
        <v>3.9884089999999999</v>
      </c>
      <c r="N2242">
        <v>43844.58</v>
      </c>
      <c r="O2242">
        <v>10993</v>
      </c>
      <c r="P2242">
        <v>2522.9059999999999</v>
      </c>
      <c r="Q2242">
        <v>2522.9059999999999</v>
      </c>
    </row>
    <row r="2243" spans="1:17" hidden="1">
      <c r="A2243" t="s">
        <v>42</v>
      </c>
      <c r="B2243" s="93">
        <v>40449</v>
      </c>
      <c r="C2243">
        <v>10</v>
      </c>
      <c r="D2243">
        <v>0.28217720000000002</v>
      </c>
      <c r="E2243">
        <v>0.28217720000000002</v>
      </c>
      <c r="F2243">
        <v>80.674400000000006</v>
      </c>
      <c r="G2243">
        <v>4.2401300000000003E-2</v>
      </c>
      <c r="H2243">
        <v>0</v>
      </c>
      <c r="I2243">
        <v>0</v>
      </c>
      <c r="J2243">
        <v>0</v>
      </c>
      <c r="K2243">
        <v>0</v>
      </c>
      <c r="L2243">
        <v>0</v>
      </c>
      <c r="M2243">
        <v>3.9884089999999999</v>
      </c>
      <c r="N2243">
        <v>43844.58</v>
      </c>
      <c r="O2243">
        <v>10993</v>
      </c>
      <c r="P2243">
        <v>3101.973</v>
      </c>
      <c r="Q2243">
        <v>3101.973</v>
      </c>
    </row>
    <row r="2244" spans="1:17" hidden="1">
      <c r="A2244" t="s">
        <v>42</v>
      </c>
      <c r="B2244" s="93">
        <v>40449</v>
      </c>
      <c r="C2244">
        <v>11</v>
      </c>
      <c r="D2244">
        <v>0.34040799999999999</v>
      </c>
      <c r="E2244">
        <v>0.34040799999999999</v>
      </c>
      <c r="F2244">
        <v>85.364500000000007</v>
      </c>
      <c r="G2244">
        <v>4.1385600000000002E-2</v>
      </c>
      <c r="H2244">
        <v>0</v>
      </c>
      <c r="I2244">
        <v>0</v>
      </c>
      <c r="J2244">
        <v>0</v>
      </c>
      <c r="K2244">
        <v>0</v>
      </c>
      <c r="L2244">
        <v>0</v>
      </c>
      <c r="M2244">
        <v>3.9884089999999999</v>
      </c>
      <c r="N2244">
        <v>43844.58</v>
      </c>
      <c r="O2244">
        <v>10993</v>
      </c>
      <c r="P2244">
        <v>3742.105</v>
      </c>
      <c r="Q2244">
        <v>3742.105</v>
      </c>
    </row>
    <row r="2245" spans="1:17" hidden="1">
      <c r="A2245" t="s">
        <v>42</v>
      </c>
      <c r="B2245" s="93">
        <v>40449</v>
      </c>
      <c r="C2245">
        <v>12</v>
      </c>
      <c r="D2245">
        <v>0.45034819999999998</v>
      </c>
      <c r="E2245">
        <v>0.45034819999999998</v>
      </c>
      <c r="F2245">
        <v>87.181799999999996</v>
      </c>
      <c r="G2245">
        <v>4.1002299999999998E-2</v>
      </c>
      <c r="H2245">
        <v>0</v>
      </c>
      <c r="I2245">
        <v>0</v>
      </c>
      <c r="J2245">
        <v>0</v>
      </c>
      <c r="K2245">
        <v>0</v>
      </c>
      <c r="L2245">
        <v>0</v>
      </c>
      <c r="M2245">
        <v>3.9884089999999999</v>
      </c>
      <c r="N2245">
        <v>43844.58</v>
      </c>
      <c r="O2245">
        <v>10993</v>
      </c>
      <c r="P2245">
        <v>4950.6779999999999</v>
      </c>
      <c r="Q2245">
        <v>4950.6779999999999</v>
      </c>
    </row>
    <row r="2246" spans="1:17" hidden="1">
      <c r="A2246" t="s">
        <v>42</v>
      </c>
      <c r="B2246" s="93">
        <v>40449</v>
      </c>
      <c r="C2246">
        <v>13</v>
      </c>
      <c r="D2246">
        <v>0.60061620000000004</v>
      </c>
      <c r="E2246">
        <v>0.60061620000000004</v>
      </c>
      <c r="F2246">
        <v>86.400400000000005</v>
      </c>
      <c r="G2246">
        <v>4.0659300000000002E-2</v>
      </c>
      <c r="H2246">
        <v>0</v>
      </c>
      <c r="I2246">
        <v>0</v>
      </c>
      <c r="J2246">
        <v>0</v>
      </c>
      <c r="K2246">
        <v>0</v>
      </c>
      <c r="L2246">
        <v>0</v>
      </c>
      <c r="M2246">
        <v>3.9884089999999999</v>
      </c>
      <c r="N2246">
        <v>43844.58</v>
      </c>
      <c r="O2246">
        <v>10993</v>
      </c>
      <c r="P2246">
        <v>6602.5739999999996</v>
      </c>
      <c r="Q2246">
        <v>6602.5739999999996</v>
      </c>
    </row>
    <row r="2247" spans="1:17" hidden="1">
      <c r="A2247" t="s">
        <v>42</v>
      </c>
      <c r="B2247" s="93">
        <v>40449</v>
      </c>
      <c r="C2247">
        <v>14</v>
      </c>
      <c r="D2247">
        <v>0.76896370000000003</v>
      </c>
      <c r="E2247">
        <v>0.76896370000000003</v>
      </c>
      <c r="F2247">
        <v>86.527600000000007</v>
      </c>
      <c r="G2247">
        <v>4.0534899999999999E-2</v>
      </c>
      <c r="H2247">
        <v>-5.1947500000000001E-2</v>
      </c>
      <c r="I2247">
        <v>-2.1256500000000001E-2</v>
      </c>
      <c r="J2247">
        <v>0</v>
      </c>
      <c r="K2247">
        <v>2.1256500000000001E-2</v>
      </c>
      <c r="L2247">
        <v>5.1947500000000001E-2</v>
      </c>
      <c r="M2247">
        <v>3.9884089999999999</v>
      </c>
      <c r="N2247">
        <v>43844.58</v>
      </c>
      <c r="O2247">
        <v>10993</v>
      </c>
      <c r="P2247">
        <v>8453.2180000000008</v>
      </c>
      <c r="Q2247">
        <v>8453.2180000000008</v>
      </c>
    </row>
    <row r="2248" spans="1:17" hidden="1">
      <c r="A2248" t="s">
        <v>42</v>
      </c>
      <c r="B2248" s="93">
        <v>40449</v>
      </c>
      <c r="C2248">
        <v>15</v>
      </c>
      <c r="D2248">
        <v>0.98841679999999998</v>
      </c>
      <c r="E2248">
        <v>0.49819170000000002</v>
      </c>
      <c r="F2248">
        <v>87.8</v>
      </c>
      <c r="G2248">
        <v>4.0914199999999998E-2</v>
      </c>
      <c r="H2248">
        <v>0.4377915</v>
      </c>
      <c r="I2248">
        <v>0.46876970000000001</v>
      </c>
      <c r="J2248">
        <v>0.49022510000000002</v>
      </c>
      <c r="K2248">
        <v>0.51168049999999998</v>
      </c>
      <c r="L2248">
        <v>0.54265870000000005</v>
      </c>
      <c r="M2248">
        <v>3.9884089999999999</v>
      </c>
      <c r="N2248">
        <v>43844.58</v>
      </c>
      <c r="O2248">
        <v>10993</v>
      </c>
      <c r="P2248">
        <v>10865.67</v>
      </c>
      <c r="Q2248">
        <v>5476.6210000000001</v>
      </c>
    </row>
    <row r="2249" spans="1:17" hidden="1">
      <c r="A2249" t="s">
        <v>42</v>
      </c>
      <c r="B2249" s="93">
        <v>40449</v>
      </c>
      <c r="C2249">
        <v>16</v>
      </c>
      <c r="D2249">
        <v>1.1197250000000001</v>
      </c>
      <c r="E2249">
        <v>0.58637220000000001</v>
      </c>
      <c r="F2249">
        <v>87.0184</v>
      </c>
      <c r="G2249">
        <v>4.0993799999999997E-2</v>
      </c>
      <c r="H2249">
        <v>0.4808173</v>
      </c>
      <c r="I2249">
        <v>0.51185579999999997</v>
      </c>
      <c r="J2249">
        <v>0.53335299999999997</v>
      </c>
      <c r="K2249">
        <v>0.55485019999999996</v>
      </c>
      <c r="L2249">
        <v>0.58588870000000004</v>
      </c>
      <c r="M2249">
        <v>3.9884089999999999</v>
      </c>
      <c r="N2249">
        <v>43844.58</v>
      </c>
      <c r="O2249">
        <v>10993</v>
      </c>
      <c r="P2249">
        <v>12309.14</v>
      </c>
      <c r="Q2249">
        <v>6445.9889999999996</v>
      </c>
    </row>
    <row r="2250" spans="1:17" hidden="1">
      <c r="A2250" t="s">
        <v>42</v>
      </c>
      <c r="B2250" s="93">
        <v>40449</v>
      </c>
      <c r="C2250">
        <v>17</v>
      </c>
      <c r="D2250">
        <v>1.211527</v>
      </c>
      <c r="E2250">
        <v>0.65595599999999998</v>
      </c>
      <c r="F2250">
        <v>84.745999999999995</v>
      </c>
      <c r="G2250">
        <v>4.1050299999999998E-2</v>
      </c>
      <c r="H2250">
        <v>0.50296280000000004</v>
      </c>
      <c r="I2250">
        <v>0.53404410000000002</v>
      </c>
      <c r="J2250">
        <v>0.55557089999999998</v>
      </c>
      <c r="K2250">
        <v>0.57709770000000005</v>
      </c>
      <c r="L2250">
        <v>0.60817900000000003</v>
      </c>
      <c r="M2250">
        <v>3.9884089999999999</v>
      </c>
      <c r="N2250">
        <v>43844.58</v>
      </c>
      <c r="O2250">
        <v>10993</v>
      </c>
      <c r="P2250">
        <v>13318.31</v>
      </c>
      <c r="Q2250">
        <v>7210.924</v>
      </c>
    </row>
    <row r="2251" spans="1:17" hidden="1">
      <c r="A2251" t="s">
        <v>42</v>
      </c>
      <c r="B2251" s="93">
        <v>40449</v>
      </c>
      <c r="C2251">
        <v>18</v>
      </c>
      <c r="D2251">
        <v>1.1693279999999999</v>
      </c>
      <c r="E2251">
        <v>0.62530189999999997</v>
      </c>
      <c r="F2251">
        <v>80.327399999999997</v>
      </c>
      <c r="G2251">
        <v>4.1625500000000003E-2</v>
      </c>
      <c r="H2251">
        <v>0.49068060000000002</v>
      </c>
      <c r="I2251">
        <v>0.52219740000000003</v>
      </c>
      <c r="J2251">
        <v>0.5440258</v>
      </c>
      <c r="K2251">
        <v>0.56585430000000003</v>
      </c>
      <c r="L2251">
        <v>0.59737099999999999</v>
      </c>
      <c r="M2251">
        <v>3.9884089999999999</v>
      </c>
      <c r="N2251">
        <v>43844.58</v>
      </c>
      <c r="O2251">
        <v>10993</v>
      </c>
      <c r="P2251">
        <v>12854.42</v>
      </c>
      <c r="Q2251">
        <v>6873.9440000000004</v>
      </c>
    </row>
    <row r="2252" spans="1:17" hidden="1">
      <c r="A2252" t="s">
        <v>42</v>
      </c>
      <c r="B2252" s="93">
        <v>40449</v>
      </c>
      <c r="C2252">
        <v>19</v>
      </c>
      <c r="D2252">
        <v>1.0276050000000001</v>
      </c>
      <c r="E2252">
        <v>1.210299</v>
      </c>
      <c r="F2252">
        <v>76.381699999999995</v>
      </c>
      <c r="G2252">
        <v>4.1811899999999999E-2</v>
      </c>
      <c r="H2252">
        <v>-0.23627790000000001</v>
      </c>
      <c r="I2252">
        <v>-0.20462</v>
      </c>
      <c r="J2252">
        <v>-0.18269379999999999</v>
      </c>
      <c r="K2252">
        <v>-0.16076770000000001</v>
      </c>
      <c r="L2252">
        <v>-0.1291098</v>
      </c>
      <c r="M2252">
        <v>3.9884089999999999</v>
      </c>
      <c r="N2252">
        <v>43844.58</v>
      </c>
      <c r="O2252">
        <v>10993</v>
      </c>
      <c r="P2252">
        <v>11296.46</v>
      </c>
      <c r="Q2252">
        <v>13304.81</v>
      </c>
    </row>
    <row r="2253" spans="1:17" hidden="1">
      <c r="A2253" t="s">
        <v>42</v>
      </c>
      <c r="B2253" s="93">
        <v>40449</v>
      </c>
      <c r="C2253">
        <v>20</v>
      </c>
      <c r="D2253">
        <v>0.81324859999999999</v>
      </c>
      <c r="E2253">
        <v>0.92484370000000005</v>
      </c>
      <c r="F2253">
        <v>73.890699999999995</v>
      </c>
      <c r="G2253">
        <v>4.1005399999999997E-2</v>
      </c>
      <c r="H2253">
        <v>-0.1641455</v>
      </c>
      <c r="I2253">
        <v>-0.1330983</v>
      </c>
      <c r="J2253">
        <v>-0.111595</v>
      </c>
      <c r="K2253">
        <v>-9.00918E-2</v>
      </c>
      <c r="L2253">
        <v>-5.90445E-2</v>
      </c>
      <c r="M2253">
        <v>3.9884089999999999</v>
      </c>
      <c r="N2253">
        <v>43844.58</v>
      </c>
      <c r="O2253">
        <v>10993</v>
      </c>
      <c r="P2253">
        <v>8940.0419999999995</v>
      </c>
      <c r="Q2253">
        <v>10166.81</v>
      </c>
    </row>
    <row r="2254" spans="1:17" hidden="1">
      <c r="A2254" t="s">
        <v>42</v>
      </c>
      <c r="B2254" s="93">
        <v>40449</v>
      </c>
      <c r="C2254">
        <v>21</v>
      </c>
      <c r="D2254">
        <v>0.55016149999999997</v>
      </c>
      <c r="E2254">
        <v>0.61809530000000001</v>
      </c>
      <c r="F2254">
        <v>72.344899999999996</v>
      </c>
      <c r="G2254">
        <v>4.0689200000000002E-2</v>
      </c>
      <c r="H2254">
        <v>-0.12007909999999999</v>
      </c>
      <c r="I2254">
        <v>-8.9271199999999995E-2</v>
      </c>
      <c r="J2254">
        <v>-6.7933800000000003E-2</v>
      </c>
      <c r="K2254">
        <v>-4.6596400000000003E-2</v>
      </c>
      <c r="L2254">
        <v>-1.57885E-2</v>
      </c>
      <c r="M2254">
        <v>3.9884089999999999</v>
      </c>
      <c r="N2254">
        <v>43844.58</v>
      </c>
      <c r="O2254">
        <v>10993</v>
      </c>
      <c r="P2254">
        <v>6047.9260000000004</v>
      </c>
      <c r="Q2254">
        <v>6794.7219999999998</v>
      </c>
    </row>
    <row r="2255" spans="1:17" hidden="1">
      <c r="A2255" t="s">
        <v>42</v>
      </c>
      <c r="B2255" s="93">
        <v>40449</v>
      </c>
      <c r="C2255">
        <v>22</v>
      </c>
      <c r="D2255">
        <v>0.39608409999999999</v>
      </c>
      <c r="E2255">
        <v>0.43741049999999998</v>
      </c>
      <c r="F2255">
        <v>71.544399999999996</v>
      </c>
      <c r="G2255">
        <v>4.0591799999999997E-2</v>
      </c>
      <c r="H2255">
        <v>-9.3346799999999994E-2</v>
      </c>
      <c r="I2255">
        <v>-6.2612699999999993E-2</v>
      </c>
      <c r="J2255">
        <v>-4.1326300000000003E-2</v>
      </c>
      <c r="K2255">
        <v>-2.0039999999999999E-2</v>
      </c>
      <c r="L2255">
        <v>1.06941E-2</v>
      </c>
      <c r="M2255">
        <v>3.9884089999999999</v>
      </c>
      <c r="N2255">
        <v>43844.58</v>
      </c>
      <c r="O2255">
        <v>10993</v>
      </c>
      <c r="P2255">
        <v>4354.1530000000002</v>
      </c>
      <c r="Q2255">
        <v>4808.4530000000004</v>
      </c>
    </row>
    <row r="2256" spans="1:17" hidden="1">
      <c r="A2256" t="s">
        <v>42</v>
      </c>
      <c r="B2256" s="93">
        <v>40449</v>
      </c>
      <c r="C2256">
        <v>23</v>
      </c>
      <c r="D2256">
        <v>0.2740628</v>
      </c>
      <c r="E2256">
        <v>0.2977824</v>
      </c>
      <c r="F2256">
        <v>70.144499999999994</v>
      </c>
      <c r="G2256">
        <v>4.0576000000000001E-2</v>
      </c>
      <c r="H2256">
        <v>-7.5719800000000004E-2</v>
      </c>
      <c r="I2256">
        <v>-4.4997700000000002E-2</v>
      </c>
      <c r="J2256">
        <v>-2.37196E-2</v>
      </c>
      <c r="K2256">
        <v>-2.4415999999999999E-3</v>
      </c>
      <c r="L2256">
        <v>2.82805E-2</v>
      </c>
      <c r="M2256">
        <v>3.9884089999999999</v>
      </c>
      <c r="N2256">
        <v>43844.58</v>
      </c>
      <c r="O2256">
        <v>10993</v>
      </c>
      <c r="P2256">
        <v>3012.7719999999999</v>
      </c>
      <c r="Q2256">
        <v>3273.5219999999999</v>
      </c>
    </row>
    <row r="2257" spans="1:17" hidden="1">
      <c r="A2257" t="s">
        <v>42</v>
      </c>
      <c r="B2257" s="93">
        <v>40449</v>
      </c>
      <c r="C2257">
        <v>24</v>
      </c>
      <c r="D2257">
        <v>0.16640070000000001</v>
      </c>
      <c r="E2257">
        <v>0.18064549999999999</v>
      </c>
      <c r="F2257">
        <v>69.162400000000005</v>
      </c>
      <c r="G2257">
        <v>4.0599499999999997E-2</v>
      </c>
      <c r="H2257">
        <v>-6.6275200000000006E-2</v>
      </c>
      <c r="I2257">
        <v>-3.5535200000000003E-2</v>
      </c>
      <c r="J2257">
        <v>-1.42448E-2</v>
      </c>
      <c r="K2257">
        <v>7.0456E-3</v>
      </c>
      <c r="L2257">
        <v>3.77855E-2</v>
      </c>
      <c r="M2257">
        <v>3.9884089999999999</v>
      </c>
      <c r="N2257">
        <v>43844.58</v>
      </c>
      <c r="O2257">
        <v>10993</v>
      </c>
      <c r="P2257">
        <v>1829.2429999999999</v>
      </c>
      <c r="Q2257">
        <v>1985.836</v>
      </c>
    </row>
    <row r="2258" spans="1:17" hidden="1">
      <c r="A2258" t="s">
        <v>42</v>
      </c>
      <c r="B2258" s="93">
        <v>40450</v>
      </c>
      <c r="C2258">
        <v>1</v>
      </c>
      <c r="D2258">
        <v>0.1133165</v>
      </c>
      <c r="E2258">
        <v>0.1133165</v>
      </c>
      <c r="F2258">
        <v>69.252899999999997</v>
      </c>
      <c r="G2258">
        <v>4.0605500000000003E-2</v>
      </c>
      <c r="H2258">
        <v>0</v>
      </c>
      <c r="I2258">
        <v>0</v>
      </c>
      <c r="J2258">
        <v>0</v>
      </c>
      <c r="K2258">
        <v>0</v>
      </c>
      <c r="L2258">
        <v>0</v>
      </c>
      <c r="M2258">
        <v>3.9891190000000001</v>
      </c>
      <c r="N2258">
        <v>43780.58</v>
      </c>
      <c r="O2258">
        <v>10975</v>
      </c>
      <c r="P2258">
        <v>1243.6489999999999</v>
      </c>
      <c r="Q2258">
        <v>1243.6489999999999</v>
      </c>
    </row>
    <row r="2259" spans="1:17" hidden="1">
      <c r="A2259" t="s">
        <v>42</v>
      </c>
      <c r="B2259" s="93">
        <v>40450</v>
      </c>
      <c r="C2259">
        <v>2</v>
      </c>
      <c r="D2259">
        <v>8.8334899999999994E-2</v>
      </c>
      <c r="E2259">
        <v>8.8334899999999994E-2</v>
      </c>
      <c r="F2259">
        <v>67.271299999999997</v>
      </c>
      <c r="G2259">
        <v>4.0708500000000002E-2</v>
      </c>
      <c r="H2259">
        <v>0</v>
      </c>
      <c r="I2259">
        <v>0</v>
      </c>
      <c r="J2259">
        <v>0</v>
      </c>
      <c r="K2259">
        <v>0</v>
      </c>
      <c r="L2259">
        <v>0</v>
      </c>
      <c r="M2259">
        <v>3.9891190000000001</v>
      </c>
      <c r="N2259">
        <v>43780.58</v>
      </c>
      <c r="O2259">
        <v>10975</v>
      </c>
      <c r="P2259">
        <v>969.4751</v>
      </c>
      <c r="Q2259">
        <v>969.4751</v>
      </c>
    </row>
    <row r="2260" spans="1:17" hidden="1">
      <c r="A2260" t="s">
        <v>42</v>
      </c>
      <c r="B2260" s="93">
        <v>40450</v>
      </c>
      <c r="C2260">
        <v>3</v>
      </c>
      <c r="D2260">
        <v>6.2697000000000003E-2</v>
      </c>
      <c r="E2260">
        <v>6.2697000000000003E-2</v>
      </c>
      <c r="F2260">
        <v>66.362399999999994</v>
      </c>
      <c r="G2260">
        <v>4.0860199999999999E-2</v>
      </c>
      <c r="H2260">
        <v>0</v>
      </c>
      <c r="I2260">
        <v>0</v>
      </c>
      <c r="J2260">
        <v>0</v>
      </c>
      <c r="K2260">
        <v>0</v>
      </c>
      <c r="L2260">
        <v>0</v>
      </c>
      <c r="M2260">
        <v>3.9891190000000001</v>
      </c>
      <c r="N2260">
        <v>43780.58</v>
      </c>
      <c r="O2260">
        <v>10975</v>
      </c>
      <c r="P2260">
        <v>688.09990000000005</v>
      </c>
      <c r="Q2260">
        <v>688.09990000000005</v>
      </c>
    </row>
    <row r="2261" spans="1:17" hidden="1">
      <c r="A2261" t="s">
        <v>42</v>
      </c>
      <c r="B2261" s="93">
        <v>40450</v>
      </c>
      <c r="C2261">
        <v>4</v>
      </c>
      <c r="D2261">
        <v>4.8074699999999998E-2</v>
      </c>
      <c r="E2261">
        <v>4.8074699999999998E-2</v>
      </c>
      <c r="F2261">
        <v>67.016300000000001</v>
      </c>
      <c r="G2261">
        <v>4.1033E-2</v>
      </c>
      <c r="H2261">
        <v>0</v>
      </c>
      <c r="I2261">
        <v>0</v>
      </c>
      <c r="J2261">
        <v>0</v>
      </c>
      <c r="K2261">
        <v>0</v>
      </c>
      <c r="L2261">
        <v>0</v>
      </c>
      <c r="M2261">
        <v>3.9891190000000001</v>
      </c>
      <c r="N2261">
        <v>43780.58</v>
      </c>
      <c r="O2261">
        <v>10975</v>
      </c>
      <c r="P2261">
        <v>527.62019999999995</v>
      </c>
      <c r="Q2261">
        <v>527.62019999999995</v>
      </c>
    </row>
    <row r="2262" spans="1:17" hidden="1">
      <c r="A2262" t="s">
        <v>42</v>
      </c>
      <c r="B2262" s="93">
        <v>40450</v>
      </c>
      <c r="C2262">
        <v>5</v>
      </c>
      <c r="D2262">
        <v>3.9817900000000003E-2</v>
      </c>
      <c r="E2262">
        <v>3.9817900000000003E-2</v>
      </c>
      <c r="F2262">
        <v>66.09</v>
      </c>
      <c r="G2262">
        <v>4.1174200000000001E-2</v>
      </c>
      <c r="H2262">
        <v>0</v>
      </c>
      <c r="I2262">
        <v>0</v>
      </c>
      <c r="J2262">
        <v>0</v>
      </c>
      <c r="K2262">
        <v>0</v>
      </c>
      <c r="L2262">
        <v>0</v>
      </c>
      <c r="M2262">
        <v>3.9891190000000001</v>
      </c>
      <c r="N2262">
        <v>43780.58</v>
      </c>
      <c r="O2262">
        <v>10975</v>
      </c>
      <c r="P2262">
        <v>437.0018</v>
      </c>
      <c r="Q2262">
        <v>437.0018</v>
      </c>
    </row>
    <row r="2263" spans="1:17" hidden="1">
      <c r="A2263" t="s">
        <v>42</v>
      </c>
      <c r="B2263" s="93">
        <v>40450</v>
      </c>
      <c r="C2263">
        <v>6</v>
      </c>
      <c r="D2263">
        <v>3.0733799999999999E-2</v>
      </c>
      <c r="E2263">
        <v>3.0733799999999999E-2</v>
      </c>
      <c r="F2263">
        <v>64.871799999999993</v>
      </c>
      <c r="G2263">
        <v>4.1248E-2</v>
      </c>
      <c r="H2263">
        <v>0</v>
      </c>
      <c r="I2263">
        <v>0</v>
      </c>
      <c r="J2263">
        <v>0</v>
      </c>
      <c r="K2263">
        <v>0</v>
      </c>
      <c r="L2263">
        <v>0</v>
      </c>
      <c r="M2263">
        <v>3.9891190000000001</v>
      </c>
      <c r="N2263">
        <v>43780.58</v>
      </c>
      <c r="O2263">
        <v>10975</v>
      </c>
      <c r="P2263">
        <v>337.303</v>
      </c>
      <c r="Q2263">
        <v>337.303</v>
      </c>
    </row>
    <row r="2264" spans="1:17" hidden="1">
      <c r="A2264" t="s">
        <v>42</v>
      </c>
      <c r="B2264" s="93">
        <v>40450</v>
      </c>
      <c r="C2264">
        <v>7</v>
      </c>
      <c r="D2264">
        <v>3.10333E-2</v>
      </c>
      <c r="E2264">
        <v>3.10333E-2</v>
      </c>
      <c r="F2264">
        <v>66.562299999999993</v>
      </c>
      <c r="G2264">
        <v>4.1183900000000002E-2</v>
      </c>
      <c r="H2264">
        <v>0</v>
      </c>
      <c r="I2264">
        <v>0</v>
      </c>
      <c r="J2264">
        <v>0</v>
      </c>
      <c r="K2264">
        <v>0</v>
      </c>
      <c r="L2264">
        <v>0</v>
      </c>
      <c r="M2264">
        <v>3.9891190000000001</v>
      </c>
      <c r="N2264">
        <v>43780.58</v>
      </c>
      <c r="O2264">
        <v>10975</v>
      </c>
      <c r="P2264">
        <v>340.59100000000001</v>
      </c>
      <c r="Q2264">
        <v>340.59100000000001</v>
      </c>
    </row>
    <row r="2265" spans="1:17" hidden="1">
      <c r="A2265" t="s">
        <v>42</v>
      </c>
      <c r="B2265" s="93">
        <v>40450</v>
      </c>
      <c r="C2265">
        <v>8</v>
      </c>
      <c r="D2265">
        <v>3.1864999999999997E-2</v>
      </c>
      <c r="E2265">
        <v>3.1864999999999997E-2</v>
      </c>
      <c r="F2265">
        <v>70.217699999999994</v>
      </c>
      <c r="G2265">
        <v>4.1062800000000003E-2</v>
      </c>
      <c r="H2265">
        <v>0</v>
      </c>
      <c r="I2265">
        <v>0</v>
      </c>
      <c r="J2265">
        <v>0</v>
      </c>
      <c r="K2265">
        <v>0</v>
      </c>
      <c r="L2265">
        <v>0</v>
      </c>
      <c r="M2265">
        <v>3.9891190000000001</v>
      </c>
      <c r="N2265">
        <v>43780.58</v>
      </c>
      <c r="O2265">
        <v>10975</v>
      </c>
      <c r="P2265">
        <v>349.71820000000002</v>
      </c>
      <c r="Q2265">
        <v>349.71820000000002</v>
      </c>
    </row>
    <row r="2266" spans="1:17" hidden="1">
      <c r="A2266" t="s">
        <v>42</v>
      </c>
      <c r="B2266" s="93">
        <v>40450</v>
      </c>
      <c r="C2266">
        <v>9</v>
      </c>
      <c r="D2266">
        <v>7.4045100000000003E-2</v>
      </c>
      <c r="E2266">
        <v>7.4045100000000003E-2</v>
      </c>
      <c r="F2266">
        <v>75.344899999999996</v>
      </c>
      <c r="G2266">
        <v>4.0897299999999998E-2</v>
      </c>
      <c r="H2266">
        <v>0</v>
      </c>
      <c r="I2266">
        <v>0</v>
      </c>
      <c r="J2266">
        <v>0</v>
      </c>
      <c r="K2266">
        <v>0</v>
      </c>
      <c r="L2266">
        <v>0</v>
      </c>
      <c r="M2266">
        <v>3.9891190000000001</v>
      </c>
      <c r="N2266">
        <v>43780.58</v>
      </c>
      <c r="O2266">
        <v>10975</v>
      </c>
      <c r="P2266">
        <v>812.64480000000003</v>
      </c>
      <c r="Q2266">
        <v>812.64480000000003</v>
      </c>
    </row>
    <row r="2267" spans="1:17" hidden="1">
      <c r="A2267" t="s">
        <v>42</v>
      </c>
      <c r="B2267" s="93">
        <v>40450</v>
      </c>
      <c r="C2267">
        <v>10</v>
      </c>
      <c r="D2267">
        <v>9.5783900000000005E-2</v>
      </c>
      <c r="E2267">
        <v>9.5783900000000005E-2</v>
      </c>
      <c r="F2267">
        <v>78.909300000000002</v>
      </c>
      <c r="G2267">
        <v>4.0774999999999999E-2</v>
      </c>
      <c r="H2267">
        <v>0</v>
      </c>
      <c r="I2267">
        <v>0</v>
      </c>
      <c r="J2267">
        <v>0</v>
      </c>
      <c r="K2267">
        <v>0</v>
      </c>
      <c r="L2267">
        <v>0</v>
      </c>
      <c r="M2267">
        <v>3.9891190000000001</v>
      </c>
      <c r="N2267">
        <v>43780.58</v>
      </c>
      <c r="O2267">
        <v>10975</v>
      </c>
      <c r="P2267">
        <v>1051.2280000000001</v>
      </c>
      <c r="Q2267">
        <v>1051.2280000000001</v>
      </c>
    </row>
    <row r="2268" spans="1:17" hidden="1">
      <c r="A2268" t="s">
        <v>42</v>
      </c>
      <c r="B2268" s="93">
        <v>40450</v>
      </c>
      <c r="C2268">
        <v>11</v>
      </c>
      <c r="D2268">
        <v>0.19600670000000001</v>
      </c>
      <c r="E2268">
        <v>0.19600670000000001</v>
      </c>
      <c r="F2268">
        <v>85.872799999999998</v>
      </c>
      <c r="G2268">
        <v>4.0511499999999999E-2</v>
      </c>
      <c r="H2268">
        <v>0</v>
      </c>
      <c r="I2268">
        <v>0</v>
      </c>
      <c r="J2268">
        <v>0</v>
      </c>
      <c r="K2268">
        <v>0</v>
      </c>
      <c r="L2268">
        <v>0</v>
      </c>
      <c r="M2268">
        <v>3.9891190000000001</v>
      </c>
      <c r="N2268">
        <v>43780.58</v>
      </c>
      <c r="O2268">
        <v>10975</v>
      </c>
      <c r="P2268">
        <v>2151.174</v>
      </c>
      <c r="Q2268">
        <v>2151.174</v>
      </c>
    </row>
    <row r="2269" spans="1:17" hidden="1">
      <c r="A2269" t="s">
        <v>42</v>
      </c>
      <c r="B2269" s="93">
        <v>40450</v>
      </c>
      <c r="C2269">
        <v>12</v>
      </c>
      <c r="D2269">
        <v>0.28758250000000002</v>
      </c>
      <c r="E2269">
        <v>0.28758250000000002</v>
      </c>
      <c r="F2269">
        <v>85.109300000000005</v>
      </c>
      <c r="G2269">
        <v>4.0413200000000003E-2</v>
      </c>
      <c r="H2269">
        <v>0</v>
      </c>
      <c r="I2269">
        <v>0</v>
      </c>
      <c r="J2269">
        <v>0</v>
      </c>
      <c r="K2269">
        <v>0</v>
      </c>
      <c r="L2269">
        <v>0</v>
      </c>
      <c r="M2269">
        <v>3.9891190000000001</v>
      </c>
      <c r="N2269">
        <v>43780.58</v>
      </c>
      <c r="O2269">
        <v>10975</v>
      </c>
      <c r="P2269">
        <v>3156.2179999999998</v>
      </c>
      <c r="Q2269">
        <v>3156.2179999999998</v>
      </c>
    </row>
    <row r="2270" spans="1:17" hidden="1">
      <c r="A2270" t="s">
        <v>42</v>
      </c>
      <c r="B2270" s="93">
        <v>40450</v>
      </c>
      <c r="C2270">
        <v>13</v>
      </c>
      <c r="D2270">
        <v>0.42072490000000001</v>
      </c>
      <c r="E2270">
        <v>0.42072490000000001</v>
      </c>
      <c r="F2270">
        <v>86.127899999999997</v>
      </c>
      <c r="G2270">
        <v>4.03781E-2</v>
      </c>
      <c r="H2270">
        <v>0</v>
      </c>
      <c r="I2270">
        <v>0</v>
      </c>
      <c r="J2270">
        <v>0</v>
      </c>
      <c r="K2270">
        <v>0</v>
      </c>
      <c r="L2270">
        <v>0</v>
      </c>
      <c r="M2270">
        <v>3.9891190000000001</v>
      </c>
      <c r="N2270">
        <v>43780.58</v>
      </c>
      <c r="O2270">
        <v>10975</v>
      </c>
      <c r="P2270">
        <v>4617.4560000000001</v>
      </c>
      <c r="Q2270">
        <v>4617.4560000000001</v>
      </c>
    </row>
    <row r="2271" spans="1:17" hidden="1">
      <c r="A2271" t="s">
        <v>42</v>
      </c>
      <c r="B2271" s="93">
        <v>40450</v>
      </c>
      <c r="C2271">
        <v>14</v>
      </c>
      <c r="D2271">
        <v>0.61303989999999997</v>
      </c>
      <c r="E2271">
        <v>0.61303989999999997</v>
      </c>
      <c r="F2271">
        <v>87.963899999999995</v>
      </c>
      <c r="G2271">
        <v>4.04389E-2</v>
      </c>
      <c r="H2271">
        <v>-5.1824500000000003E-2</v>
      </c>
      <c r="I2271">
        <v>-2.1206200000000001E-2</v>
      </c>
      <c r="J2271">
        <v>0</v>
      </c>
      <c r="K2271">
        <v>2.1206200000000001E-2</v>
      </c>
      <c r="L2271">
        <v>5.1824500000000003E-2</v>
      </c>
      <c r="M2271">
        <v>3.9891190000000001</v>
      </c>
      <c r="N2271">
        <v>43780.58</v>
      </c>
      <c r="O2271">
        <v>10975</v>
      </c>
      <c r="P2271">
        <v>6728.1130000000003</v>
      </c>
      <c r="Q2271">
        <v>6728.1130000000003</v>
      </c>
    </row>
    <row r="2272" spans="1:17" hidden="1">
      <c r="A2272" t="s">
        <v>42</v>
      </c>
      <c r="B2272" s="93">
        <v>40450</v>
      </c>
      <c r="C2272">
        <v>15</v>
      </c>
      <c r="D2272">
        <v>0.80281190000000002</v>
      </c>
      <c r="E2272">
        <v>0.4098213</v>
      </c>
      <c r="F2272">
        <v>84.055899999999994</v>
      </c>
      <c r="G2272">
        <v>4.0791000000000001E-2</v>
      </c>
      <c r="H2272">
        <v>0.34071479999999998</v>
      </c>
      <c r="I2272">
        <v>0.37159979999999998</v>
      </c>
      <c r="J2272">
        <v>0.39299060000000002</v>
      </c>
      <c r="K2272">
        <v>0.41438140000000001</v>
      </c>
      <c r="L2272">
        <v>0.44526640000000001</v>
      </c>
      <c r="M2272">
        <v>3.9891190000000001</v>
      </c>
      <c r="N2272">
        <v>43780.58</v>
      </c>
      <c r="O2272">
        <v>10975</v>
      </c>
      <c r="P2272">
        <v>8810.8610000000008</v>
      </c>
      <c r="Q2272">
        <v>4497.7889999999998</v>
      </c>
    </row>
    <row r="2273" spans="1:17" hidden="1">
      <c r="A2273" t="s">
        <v>42</v>
      </c>
      <c r="B2273" s="93">
        <v>40450</v>
      </c>
      <c r="C2273">
        <v>16</v>
      </c>
      <c r="D2273">
        <v>0.93697540000000001</v>
      </c>
      <c r="E2273">
        <v>0.49890279999999998</v>
      </c>
      <c r="F2273">
        <v>84.255200000000002</v>
      </c>
      <c r="G2273">
        <v>4.0834700000000002E-2</v>
      </c>
      <c r="H2273">
        <v>0.38574079999999999</v>
      </c>
      <c r="I2273">
        <v>0.4166588</v>
      </c>
      <c r="J2273">
        <v>0.43807249999999998</v>
      </c>
      <c r="K2273">
        <v>0.45948620000000001</v>
      </c>
      <c r="L2273">
        <v>0.49040420000000001</v>
      </c>
      <c r="M2273">
        <v>3.9891190000000001</v>
      </c>
      <c r="N2273">
        <v>43780.58</v>
      </c>
      <c r="O2273">
        <v>10975</v>
      </c>
      <c r="P2273">
        <v>10283.299999999999</v>
      </c>
      <c r="Q2273">
        <v>5475.4579999999996</v>
      </c>
    </row>
    <row r="2274" spans="1:17" hidden="1">
      <c r="A2274" t="s">
        <v>42</v>
      </c>
      <c r="B2274" s="93">
        <v>40450</v>
      </c>
      <c r="C2274">
        <v>17</v>
      </c>
      <c r="D2274">
        <v>1.0253049999999999</v>
      </c>
      <c r="E2274">
        <v>0.57357820000000004</v>
      </c>
      <c r="F2274">
        <v>80.619399999999999</v>
      </c>
      <c r="G2274">
        <v>4.0870299999999998E-2</v>
      </c>
      <c r="H2274">
        <v>0.39934940000000002</v>
      </c>
      <c r="I2274">
        <v>0.43029440000000002</v>
      </c>
      <c r="J2274">
        <v>0.45172689999999999</v>
      </c>
      <c r="K2274">
        <v>0.4731593</v>
      </c>
      <c r="L2274">
        <v>0.50410429999999995</v>
      </c>
      <c r="M2274">
        <v>3.9891190000000001</v>
      </c>
      <c r="N2274">
        <v>43780.58</v>
      </c>
      <c r="O2274">
        <v>10975</v>
      </c>
      <c r="P2274">
        <v>11252.72</v>
      </c>
      <c r="Q2274">
        <v>6295.0209999999997</v>
      </c>
    </row>
    <row r="2275" spans="1:17" hidden="1">
      <c r="A2275" t="s">
        <v>42</v>
      </c>
      <c r="B2275" s="93">
        <v>40450</v>
      </c>
      <c r="C2275">
        <v>18</v>
      </c>
      <c r="D2275">
        <v>1.0352209999999999</v>
      </c>
      <c r="E2275">
        <v>0.57585160000000002</v>
      </c>
      <c r="F2275">
        <v>80.436700000000002</v>
      </c>
      <c r="G2275">
        <v>4.1378100000000001E-2</v>
      </c>
      <c r="H2275">
        <v>0.40634150000000002</v>
      </c>
      <c r="I2275">
        <v>0.43767089999999997</v>
      </c>
      <c r="J2275">
        <v>0.45936959999999999</v>
      </c>
      <c r="K2275">
        <v>0.4810683</v>
      </c>
      <c r="L2275">
        <v>0.51239780000000001</v>
      </c>
      <c r="M2275">
        <v>3.9891190000000001</v>
      </c>
      <c r="N2275">
        <v>43780.58</v>
      </c>
      <c r="O2275">
        <v>10975</v>
      </c>
      <c r="P2275">
        <v>11361.55</v>
      </c>
      <c r="Q2275">
        <v>6319.9719999999998</v>
      </c>
    </row>
    <row r="2276" spans="1:17" hidden="1">
      <c r="A2276" t="s">
        <v>42</v>
      </c>
      <c r="B2276" s="93">
        <v>40450</v>
      </c>
      <c r="C2276">
        <v>19</v>
      </c>
      <c r="D2276">
        <v>0.90850189999999997</v>
      </c>
      <c r="E2276">
        <v>1.0636680000000001</v>
      </c>
      <c r="F2276">
        <v>73.8369</v>
      </c>
      <c r="G2276">
        <v>4.1542099999999998E-2</v>
      </c>
      <c r="H2276">
        <v>-0.20840500000000001</v>
      </c>
      <c r="I2276">
        <v>-0.17695130000000001</v>
      </c>
      <c r="J2276">
        <v>-0.15516659999999999</v>
      </c>
      <c r="K2276">
        <v>-0.1333819</v>
      </c>
      <c r="L2276">
        <v>-0.1019283</v>
      </c>
      <c r="M2276">
        <v>3.9891190000000001</v>
      </c>
      <c r="N2276">
        <v>43780.58</v>
      </c>
      <c r="O2276">
        <v>10975</v>
      </c>
      <c r="P2276">
        <v>9970.8089999999993</v>
      </c>
      <c r="Q2276">
        <v>11673.76</v>
      </c>
    </row>
    <row r="2277" spans="1:17" hidden="1">
      <c r="A2277" t="s">
        <v>42</v>
      </c>
      <c r="B2277" s="93">
        <v>40450</v>
      </c>
      <c r="C2277">
        <v>20</v>
      </c>
      <c r="D2277">
        <v>0.69377440000000001</v>
      </c>
      <c r="E2277">
        <v>0.78712819999999994</v>
      </c>
      <c r="F2277">
        <v>71.218599999999995</v>
      </c>
      <c r="G2277">
        <v>4.0820700000000001E-2</v>
      </c>
      <c r="H2277">
        <v>-0.14566760000000001</v>
      </c>
      <c r="I2277">
        <v>-0.11476020000000001</v>
      </c>
      <c r="J2277">
        <v>-9.3353699999999998E-2</v>
      </c>
      <c r="K2277">
        <v>-7.1947300000000006E-2</v>
      </c>
      <c r="L2277">
        <v>-4.1039899999999997E-2</v>
      </c>
      <c r="M2277">
        <v>3.9891190000000001</v>
      </c>
      <c r="N2277">
        <v>43780.58</v>
      </c>
      <c r="O2277">
        <v>10975</v>
      </c>
      <c r="P2277">
        <v>7614.174</v>
      </c>
      <c r="Q2277">
        <v>8638.7309999999998</v>
      </c>
    </row>
    <row r="2278" spans="1:17" hidden="1">
      <c r="A2278" t="s">
        <v>42</v>
      </c>
      <c r="B2278" s="93">
        <v>40450</v>
      </c>
      <c r="C2278">
        <v>21</v>
      </c>
      <c r="D2278">
        <v>0.46569280000000002</v>
      </c>
      <c r="E2278">
        <v>0.52183599999999997</v>
      </c>
      <c r="F2278">
        <v>69.545100000000005</v>
      </c>
      <c r="G2278">
        <v>4.0529799999999998E-2</v>
      </c>
      <c r="H2278">
        <v>-0.10808429999999999</v>
      </c>
      <c r="I2278">
        <v>-7.7397099999999996E-2</v>
      </c>
      <c r="J2278">
        <v>-5.6143199999999997E-2</v>
      </c>
      <c r="K2278">
        <v>-3.4889299999999998E-2</v>
      </c>
      <c r="L2278">
        <v>-4.2021000000000003E-3</v>
      </c>
      <c r="M2278">
        <v>3.9891190000000001</v>
      </c>
      <c r="N2278">
        <v>43780.58</v>
      </c>
      <c r="O2278">
        <v>10975</v>
      </c>
      <c r="P2278">
        <v>5110.9790000000003</v>
      </c>
      <c r="Q2278">
        <v>5727.15</v>
      </c>
    </row>
    <row r="2279" spans="1:17" hidden="1">
      <c r="A2279" t="s">
        <v>42</v>
      </c>
      <c r="B2279" s="93">
        <v>40450</v>
      </c>
      <c r="C2279">
        <v>22</v>
      </c>
      <c r="D2279">
        <v>0.30907780000000001</v>
      </c>
      <c r="E2279">
        <v>0.34405639999999998</v>
      </c>
      <c r="F2279">
        <v>68.671400000000006</v>
      </c>
      <c r="G2279">
        <v>4.04172E-2</v>
      </c>
      <c r="H2279">
        <v>-8.67753E-2</v>
      </c>
      <c r="I2279">
        <v>-5.6173399999999998E-2</v>
      </c>
      <c r="J2279">
        <v>-3.4978599999999999E-2</v>
      </c>
      <c r="K2279">
        <v>-1.3783800000000001E-2</v>
      </c>
      <c r="L2279">
        <v>1.6818199999999998E-2</v>
      </c>
      <c r="M2279">
        <v>3.9891190000000001</v>
      </c>
      <c r="N2279">
        <v>43780.58</v>
      </c>
      <c r="O2279">
        <v>10975</v>
      </c>
      <c r="P2279">
        <v>3392.1289999999999</v>
      </c>
      <c r="Q2279">
        <v>3776.0189999999998</v>
      </c>
    </row>
    <row r="2280" spans="1:17" hidden="1">
      <c r="A2280" t="s">
        <v>42</v>
      </c>
      <c r="B2280" s="93">
        <v>40450</v>
      </c>
      <c r="C2280">
        <v>23</v>
      </c>
      <c r="D2280">
        <v>0.2069821</v>
      </c>
      <c r="E2280">
        <v>0.22682730000000001</v>
      </c>
      <c r="F2280">
        <v>67.417199999999994</v>
      </c>
      <c r="G2280">
        <v>4.0375000000000001E-2</v>
      </c>
      <c r="H2280">
        <v>-7.1587999999999999E-2</v>
      </c>
      <c r="I2280">
        <v>-4.1017999999999999E-2</v>
      </c>
      <c r="J2280">
        <v>-1.98453E-2</v>
      </c>
      <c r="K2280">
        <v>1.3274000000000001E-3</v>
      </c>
      <c r="L2280">
        <v>3.1897399999999999E-2</v>
      </c>
      <c r="M2280">
        <v>3.9891190000000001</v>
      </c>
      <c r="N2280">
        <v>43780.58</v>
      </c>
      <c r="O2280">
        <v>10975</v>
      </c>
      <c r="P2280">
        <v>2271.6280000000002</v>
      </c>
      <c r="Q2280">
        <v>2489.4299999999998</v>
      </c>
    </row>
    <row r="2281" spans="1:17" hidden="1">
      <c r="A2281" t="s">
        <v>42</v>
      </c>
      <c r="B2281" s="93">
        <v>40450</v>
      </c>
      <c r="C2281">
        <v>24</v>
      </c>
      <c r="D2281">
        <v>0.12018040000000001</v>
      </c>
      <c r="E2281">
        <v>0.1323201</v>
      </c>
      <c r="F2281">
        <v>66.871799999999993</v>
      </c>
      <c r="G2281">
        <v>4.03501E-2</v>
      </c>
      <c r="H2281">
        <v>-6.3850400000000002E-2</v>
      </c>
      <c r="I2281">
        <v>-3.3299299999999997E-2</v>
      </c>
      <c r="J2281">
        <v>-1.21397E-2</v>
      </c>
      <c r="K2281">
        <v>9.0199000000000008E-3</v>
      </c>
      <c r="L2281">
        <v>3.9571000000000002E-2</v>
      </c>
      <c r="M2281">
        <v>3.9891190000000001</v>
      </c>
      <c r="N2281">
        <v>43780.58</v>
      </c>
      <c r="O2281">
        <v>10975</v>
      </c>
      <c r="P2281">
        <v>1318.98</v>
      </c>
      <c r="Q2281">
        <v>1452.213</v>
      </c>
    </row>
    <row r="2306" spans="1:17" hidden="1">
      <c r="A2306" t="s">
        <v>43</v>
      </c>
      <c r="B2306" s="93">
        <v>40374</v>
      </c>
      <c r="C2306">
        <v>1</v>
      </c>
      <c r="D2306">
        <v>0.26335930000000002</v>
      </c>
      <c r="E2306">
        <v>0.26335930000000002</v>
      </c>
      <c r="F2306">
        <v>65.375</v>
      </c>
      <c r="G2306">
        <v>9.9359299999999998E-2</v>
      </c>
      <c r="H2306">
        <v>0</v>
      </c>
      <c r="I2306">
        <v>0</v>
      </c>
      <c r="J2306">
        <v>0</v>
      </c>
      <c r="K2306">
        <v>0</v>
      </c>
      <c r="L2306">
        <v>0</v>
      </c>
      <c r="M2306">
        <v>4.0387810000000002</v>
      </c>
      <c r="N2306">
        <v>3941.85</v>
      </c>
      <c r="O2306">
        <v>976</v>
      </c>
      <c r="P2306">
        <v>257.03870000000001</v>
      </c>
      <c r="Q2306">
        <v>257.03870000000001</v>
      </c>
    </row>
    <row r="2307" spans="1:17" hidden="1">
      <c r="A2307" t="s">
        <v>43</v>
      </c>
      <c r="B2307" s="93">
        <v>40374</v>
      </c>
      <c r="C2307">
        <v>2</v>
      </c>
      <c r="D2307">
        <v>9.3071799999999996E-2</v>
      </c>
      <c r="E2307">
        <v>9.3071799999999996E-2</v>
      </c>
      <c r="F2307">
        <v>66.125</v>
      </c>
      <c r="G2307">
        <v>9.93618E-2</v>
      </c>
      <c r="H2307">
        <v>0</v>
      </c>
      <c r="I2307">
        <v>0</v>
      </c>
      <c r="J2307">
        <v>0</v>
      </c>
      <c r="K2307">
        <v>0</v>
      </c>
      <c r="L2307">
        <v>0</v>
      </c>
      <c r="M2307">
        <v>4.0387810000000002</v>
      </c>
      <c r="N2307">
        <v>3941.85</v>
      </c>
      <c r="O2307">
        <v>976</v>
      </c>
      <c r="P2307">
        <v>90.838099999999997</v>
      </c>
      <c r="Q2307">
        <v>90.838099999999997</v>
      </c>
    </row>
    <row r="2308" spans="1:17" hidden="1">
      <c r="A2308" t="s">
        <v>43</v>
      </c>
      <c r="B2308" s="93">
        <v>40374</v>
      </c>
      <c r="C2308">
        <v>3</v>
      </c>
      <c r="D2308">
        <v>2.60804E-2</v>
      </c>
      <c r="E2308">
        <v>2.60804E-2</v>
      </c>
      <c r="F2308">
        <v>64.875</v>
      </c>
      <c r="G2308">
        <v>9.94313E-2</v>
      </c>
      <c r="H2308">
        <v>0</v>
      </c>
      <c r="I2308">
        <v>0</v>
      </c>
      <c r="J2308">
        <v>0</v>
      </c>
      <c r="K2308">
        <v>0</v>
      </c>
      <c r="L2308">
        <v>0</v>
      </c>
      <c r="M2308">
        <v>4.0387810000000002</v>
      </c>
      <c r="N2308">
        <v>3941.85</v>
      </c>
      <c r="O2308">
        <v>976</v>
      </c>
      <c r="P2308">
        <v>25.454460000000001</v>
      </c>
      <c r="Q2308">
        <v>25.454460000000001</v>
      </c>
    </row>
    <row r="2309" spans="1:17" hidden="1">
      <c r="A2309" t="s">
        <v>43</v>
      </c>
      <c r="B2309" s="93">
        <v>40374</v>
      </c>
      <c r="C2309">
        <v>4</v>
      </c>
      <c r="D2309">
        <v>1.8013100000000001E-2</v>
      </c>
      <c r="E2309">
        <v>1.8013100000000001E-2</v>
      </c>
      <c r="F2309">
        <v>64.625</v>
      </c>
      <c r="G2309">
        <v>9.95418E-2</v>
      </c>
      <c r="H2309">
        <v>0</v>
      </c>
      <c r="I2309">
        <v>0</v>
      </c>
      <c r="J2309">
        <v>0</v>
      </c>
      <c r="K2309">
        <v>0</v>
      </c>
      <c r="L2309">
        <v>0</v>
      </c>
      <c r="M2309">
        <v>4.0387810000000002</v>
      </c>
      <c r="N2309">
        <v>3941.85</v>
      </c>
      <c r="O2309">
        <v>976</v>
      </c>
      <c r="P2309">
        <v>17.580760000000001</v>
      </c>
      <c r="Q2309">
        <v>17.580760000000001</v>
      </c>
    </row>
    <row r="2310" spans="1:17" hidden="1">
      <c r="A2310" t="s">
        <v>43</v>
      </c>
      <c r="B2310" s="93">
        <v>40374</v>
      </c>
      <c r="C2310">
        <v>5</v>
      </c>
      <c r="D2310">
        <v>5.5329999999999997E-3</v>
      </c>
      <c r="E2310">
        <v>5.5329999999999997E-3</v>
      </c>
      <c r="F2310">
        <v>63.25</v>
      </c>
      <c r="G2310">
        <v>9.9639500000000006E-2</v>
      </c>
      <c r="H2310">
        <v>0</v>
      </c>
      <c r="I2310">
        <v>0</v>
      </c>
      <c r="J2310">
        <v>0</v>
      </c>
      <c r="K2310">
        <v>0</v>
      </c>
      <c r="L2310">
        <v>0</v>
      </c>
      <c r="M2310">
        <v>4.0387810000000002</v>
      </c>
      <c r="N2310">
        <v>3941.85</v>
      </c>
      <c r="O2310">
        <v>976</v>
      </c>
      <c r="P2310">
        <v>5.4001720000000004</v>
      </c>
      <c r="Q2310">
        <v>5.4001720000000004</v>
      </c>
    </row>
    <row r="2311" spans="1:17" hidden="1">
      <c r="A2311" t="s">
        <v>43</v>
      </c>
      <c r="B2311" s="93">
        <v>40374</v>
      </c>
      <c r="C2311">
        <v>6</v>
      </c>
      <c r="D2311">
        <v>5.3152E-3</v>
      </c>
      <c r="E2311">
        <v>5.3152E-3</v>
      </c>
      <c r="F2311">
        <v>63.625</v>
      </c>
      <c r="G2311">
        <v>9.9935599999999999E-2</v>
      </c>
      <c r="H2311">
        <v>0</v>
      </c>
      <c r="I2311">
        <v>0</v>
      </c>
      <c r="J2311">
        <v>0</v>
      </c>
      <c r="K2311">
        <v>0</v>
      </c>
      <c r="L2311">
        <v>0</v>
      </c>
      <c r="M2311">
        <v>4.0387810000000002</v>
      </c>
      <c r="N2311">
        <v>3941.85</v>
      </c>
      <c r="O2311">
        <v>976</v>
      </c>
      <c r="P2311">
        <v>5.1876559999999996</v>
      </c>
      <c r="Q2311">
        <v>5.1876559999999996</v>
      </c>
    </row>
    <row r="2312" spans="1:17" hidden="1">
      <c r="A2312" t="s">
        <v>43</v>
      </c>
      <c r="B2312" s="93">
        <v>40374</v>
      </c>
      <c r="C2312">
        <v>7</v>
      </c>
      <c r="D2312">
        <v>6.6363999999999998E-3</v>
      </c>
      <c r="E2312">
        <v>6.6363999999999998E-3</v>
      </c>
      <c r="F2312">
        <v>68.375</v>
      </c>
      <c r="G2312">
        <v>9.9872699999999995E-2</v>
      </c>
      <c r="H2312">
        <v>0</v>
      </c>
      <c r="I2312">
        <v>0</v>
      </c>
      <c r="J2312">
        <v>0</v>
      </c>
      <c r="K2312">
        <v>0</v>
      </c>
      <c r="L2312">
        <v>0</v>
      </c>
      <c r="M2312">
        <v>4.0387810000000002</v>
      </c>
      <c r="N2312">
        <v>3941.85</v>
      </c>
      <c r="O2312">
        <v>976</v>
      </c>
      <c r="P2312">
        <v>6.4771039999999998</v>
      </c>
      <c r="Q2312">
        <v>6.4771039999999998</v>
      </c>
    </row>
    <row r="2313" spans="1:17" hidden="1">
      <c r="A2313" t="s">
        <v>43</v>
      </c>
      <c r="B2313" s="93">
        <v>40374</v>
      </c>
      <c r="C2313">
        <v>8</v>
      </c>
      <c r="D2313">
        <v>3.6754000000000001E-3</v>
      </c>
      <c r="E2313">
        <v>3.6754000000000001E-3</v>
      </c>
      <c r="F2313">
        <v>72.75</v>
      </c>
      <c r="G2313">
        <v>0.1010564</v>
      </c>
      <c r="H2313">
        <v>0</v>
      </c>
      <c r="I2313">
        <v>0</v>
      </c>
      <c r="J2313">
        <v>0</v>
      </c>
      <c r="K2313">
        <v>0</v>
      </c>
      <c r="L2313">
        <v>0</v>
      </c>
      <c r="M2313">
        <v>4.0387810000000002</v>
      </c>
      <c r="N2313">
        <v>3941.85</v>
      </c>
      <c r="O2313">
        <v>976</v>
      </c>
      <c r="P2313">
        <v>3.5872090000000001</v>
      </c>
      <c r="Q2313">
        <v>3.5872090000000001</v>
      </c>
    </row>
    <row r="2314" spans="1:17" hidden="1">
      <c r="A2314" t="s">
        <v>43</v>
      </c>
      <c r="B2314" s="93">
        <v>40374</v>
      </c>
      <c r="C2314">
        <v>9</v>
      </c>
      <c r="D2314">
        <v>5.7589300000000003E-2</v>
      </c>
      <c r="E2314">
        <v>5.7589300000000003E-2</v>
      </c>
      <c r="F2314">
        <v>80.125</v>
      </c>
      <c r="G2314">
        <v>0.1021898</v>
      </c>
      <c r="H2314">
        <v>0</v>
      </c>
      <c r="I2314">
        <v>0</v>
      </c>
      <c r="J2314">
        <v>0</v>
      </c>
      <c r="K2314">
        <v>0</v>
      </c>
      <c r="L2314">
        <v>0</v>
      </c>
      <c r="M2314">
        <v>4.0387810000000002</v>
      </c>
      <c r="N2314">
        <v>3941.85</v>
      </c>
      <c r="O2314">
        <v>976</v>
      </c>
      <c r="P2314">
        <v>56.207149999999999</v>
      </c>
      <c r="Q2314">
        <v>56.207149999999999</v>
      </c>
    </row>
    <row r="2315" spans="1:17" hidden="1">
      <c r="A2315" t="s">
        <v>43</v>
      </c>
      <c r="B2315" s="93">
        <v>40374</v>
      </c>
      <c r="C2315">
        <v>10</v>
      </c>
      <c r="D2315">
        <v>0.10763349999999999</v>
      </c>
      <c r="E2315">
        <v>0.10763349999999999</v>
      </c>
      <c r="F2315">
        <v>82.375</v>
      </c>
      <c r="G2315">
        <v>0.1008778</v>
      </c>
      <c r="H2315">
        <v>0</v>
      </c>
      <c r="I2315">
        <v>0</v>
      </c>
      <c r="J2315">
        <v>0</v>
      </c>
      <c r="K2315">
        <v>0</v>
      </c>
      <c r="L2315">
        <v>0</v>
      </c>
      <c r="M2315">
        <v>4.0387810000000002</v>
      </c>
      <c r="N2315">
        <v>3941.85</v>
      </c>
      <c r="O2315">
        <v>976</v>
      </c>
      <c r="P2315">
        <v>105.05029999999999</v>
      </c>
      <c r="Q2315">
        <v>105.05029999999999</v>
      </c>
    </row>
    <row r="2316" spans="1:17" hidden="1">
      <c r="A2316" t="s">
        <v>43</v>
      </c>
      <c r="B2316" s="93">
        <v>40374</v>
      </c>
      <c r="C2316">
        <v>11</v>
      </c>
      <c r="D2316">
        <v>0.120532</v>
      </c>
      <c r="E2316">
        <v>0.120532</v>
      </c>
      <c r="F2316">
        <v>84.375</v>
      </c>
      <c r="G2316">
        <v>0.1003256</v>
      </c>
      <c r="H2316">
        <v>0</v>
      </c>
      <c r="I2316">
        <v>0</v>
      </c>
      <c r="J2316">
        <v>0</v>
      </c>
      <c r="K2316">
        <v>0</v>
      </c>
      <c r="L2316">
        <v>0</v>
      </c>
      <c r="M2316">
        <v>4.0387810000000002</v>
      </c>
      <c r="N2316">
        <v>3941.85</v>
      </c>
      <c r="O2316">
        <v>976</v>
      </c>
      <c r="P2316">
        <v>117.6392</v>
      </c>
      <c r="Q2316">
        <v>117.6392</v>
      </c>
    </row>
    <row r="2317" spans="1:17" hidden="1">
      <c r="A2317" t="s">
        <v>43</v>
      </c>
      <c r="B2317" s="93">
        <v>40374</v>
      </c>
      <c r="C2317">
        <v>12</v>
      </c>
      <c r="D2317">
        <v>0.1592826</v>
      </c>
      <c r="E2317">
        <v>0.1592826</v>
      </c>
      <c r="F2317">
        <v>86.25</v>
      </c>
      <c r="G2317">
        <v>9.9886000000000003E-2</v>
      </c>
      <c r="H2317">
        <v>0</v>
      </c>
      <c r="I2317">
        <v>0</v>
      </c>
      <c r="J2317">
        <v>0</v>
      </c>
      <c r="K2317">
        <v>0</v>
      </c>
      <c r="L2317">
        <v>0</v>
      </c>
      <c r="M2317">
        <v>4.0387810000000002</v>
      </c>
      <c r="N2317">
        <v>3941.85</v>
      </c>
      <c r="O2317">
        <v>976</v>
      </c>
      <c r="P2317">
        <v>155.4598</v>
      </c>
      <c r="Q2317">
        <v>155.4598</v>
      </c>
    </row>
    <row r="2318" spans="1:17" hidden="1">
      <c r="A2318" t="s">
        <v>43</v>
      </c>
      <c r="B2318" s="93">
        <v>40374</v>
      </c>
      <c r="C2318">
        <v>13</v>
      </c>
      <c r="D2318">
        <v>0.27782869999999998</v>
      </c>
      <c r="E2318">
        <v>0.27782869999999998</v>
      </c>
      <c r="F2318">
        <v>93</v>
      </c>
      <c r="G2318">
        <v>9.9975800000000004E-2</v>
      </c>
      <c r="H2318">
        <v>0</v>
      </c>
      <c r="I2318">
        <v>0</v>
      </c>
      <c r="J2318">
        <v>0</v>
      </c>
      <c r="K2318">
        <v>0</v>
      </c>
      <c r="L2318">
        <v>0</v>
      </c>
      <c r="M2318">
        <v>4.0387810000000002</v>
      </c>
      <c r="N2318">
        <v>3941.85</v>
      </c>
      <c r="O2318">
        <v>976</v>
      </c>
      <c r="P2318">
        <v>271.16079999999999</v>
      </c>
      <c r="Q2318">
        <v>271.16079999999999</v>
      </c>
    </row>
    <row r="2319" spans="1:17" hidden="1">
      <c r="A2319" t="s">
        <v>43</v>
      </c>
      <c r="B2319" s="93">
        <v>40374</v>
      </c>
      <c r="C2319">
        <v>14</v>
      </c>
      <c r="D2319">
        <v>0.4468782</v>
      </c>
      <c r="E2319">
        <v>0.1271813</v>
      </c>
      <c r="F2319">
        <v>90.125</v>
      </c>
      <c r="G2319">
        <v>0.1009526</v>
      </c>
      <c r="H2319">
        <v>0.19032099999999999</v>
      </c>
      <c r="I2319">
        <v>0.26675729999999997</v>
      </c>
      <c r="J2319">
        <v>0.31969690000000001</v>
      </c>
      <c r="K2319">
        <v>0.37263639999999998</v>
      </c>
      <c r="L2319">
        <v>0.44907279999999999</v>
      </c>
      <c r="M2319">
        <v>4.0387810000000002</v>
      </c>
      <c r="N2319">
        <v>3941.85</v>
      </c>
      <c r="O2319">
        <v>976</v>
      </c>
      <c r="P2319">
        <v>436.15309999999999</v>
      </c>
      <c r="Q2319">
        <v>124.129</v>
      </c>
    </row>
    <row r="2320" spans="1:17" hidden="1">
      <c r="A2320" t="s">
        <v>43</v>
      </c>
      <c r="B2320" s="93">
        <v>40374</v>
      </c>
      <c r="C2320">
        <v>15</v>
      </c>
      <c r="D2320">
        <v>0.50826950000000004</v>
      </c>
      <c r="E2320">
        <v>0.13198170000000001</v>
      </c>
      <c r="F2320">
        <v>90.375</v>
      </c>
      <c r="G2320">
        <v>0.10119209999999999</v>
      </c>
      <c r="H2320">
        <v>0.24660480000000001</v>
      </c>
      <c r="I2320">
        <v>0.32322250000000002</v>
      </c>
      <c r="J2320">
        <v>0.37628780000000001</v>
      </c>
      <c r="K2320">
        <v>0.42935299999999998</v>
      </c>
      <c r="L2320">
        <v>0.5059707</v>
      </c>
      <c r="M2320">
        <v>4.0387810000000002</v>
      </c>
      <c r="N2320">
        <v>3941.85</v>
      </c>
      <c r="O2320">
        <v>976</v>
      </c>
      <c r="P2320">
        <v>496.07100000000003</v>
      </c>
      <c r="Q2320">
        <v>128.8142</v>
      </c>
    </row>
    <row r="2321" spans="1:17" hidden="1">
      <c r="A2321" t="s">
        <v>43</v>
      </c>
      <c r="B2321" s="93">
        <v>40374</v>
      </c>
      <c r="C2321">
        <v>16</v>
      </c>
      <c r="D2321">
        <v>0.59642170000000005</v>
      </c>
      <c r="E2321">
        <v>0.1797562</v>
      </c>
      <c r="F2321">
        <v>88.375</v>
      </c>
      <c r="G2321">
        <v>0.1014634</v>
      </c>
      <c r="H2321">
        <v>0.28663490000000003</v>
      </c>
      <c r="I2321">
        <v>0.363458</v>
      </c>
      <c r="J2321">
        <v>0.41666550000000002</v>
      </c>
      <c r="K2321">
        <v>0.46987299999999999</v>
      </c>
      <c r="L2321">
        <v>0.54669610000000002</v>
      </c>
      <c r="M2321">
        <v>4.0387810000000002</v>
      </c>
      <c r="N2321">
        <v>3941.85</v>
      </c>
      <c r="O2321">
        <v>976</v>
      </c>
      <c r="P2321">
        <v>582.10760000000005</v>
      </c>
      <c r="Q2321">
        <v>175.44210000000001</v>
      </c>
    </row>
    <row r="2322" spans="1:17" hidden="1">
      <c r="A2322" t="s">
        <v>43</v>
      </c>
      <c r="B2322" s="93">
        <v>40374</v>
      </c>
      <c r="C2322">
        <v>17</v>
      </c>
      <c r="D2322">
        <v>0.7214507</v>
      </c>
      <c r="E2322">
        <v>0.28989029999999999</v>
      </c>
      <c r="F2322">
        <v>81.625</v>
      </c>
      <c r="G2322">
        <v>0.10144019999999999</v>
      </c>
      <c r="H2322">
        <v>0.30155949999999998</v>
      </c>
      <c r="I2322">
        <v>0.37836510000000001</v>
      </c>
      <c r="J2322">
        <v>0.43156040000000001</v>
      </c>
      <c r="K2322">
        <v>0.48475570000000001</v>
      </c>
      <c r="L2322">
        <v>0.56156119999999998</v>
      </c>
      <c r="M2322">
        <v>4.0387810000000002</v>
      </c>
      <c r="N2322">
        <v>3941.85</v>
      </c>
      <c r="O2322">
        <v>976</v>
      </c>
      <c r="P2322">
        <v>704.13589999999999</v>
      </c>
      <c r="Q2322">
        <v>282.93299999999999</v>
      </c>
    </row>
    <row r="2323" spans="1:17" hidden="1">
      <c r="A2323" t="s">
        <v>43</v>
      </c>
      <c r="B2323" s="93">
        <v>40374</v>
      </c>
      <c r="C2323">
        <v>18</v>
      </c>
      <c r="D2323">
        <v>0.77597050000000001</v>
      </c>
      <c r="E2323">
        <v>0.64648000000000005</v>
      </c>
      <c r="F2323">
        <v>80.875</v>
      </c>
      <c r="G2323">
        <v>0.1032752</v>
      </c>
      <c r="H2323">
        <v>-2.862E-3</v>
      </c>
      <c r="I2323">
        <v>7.5332999999999997E-2</v>
      </c>
      <c r="J2323">
        <v>0.12949060000000001</v>
      </c>
      <c r="K2323">
        <v>0.18364820000000001</v>
      </c>
      <c r="L2323">
        <v>0.2618431</v>
      </c>
      <c r="M2323">
        <v>4.0387810000000002</v>
      </c>
      <c r="N2323">
        <v>3941.85</v>
      </c>
      <c r="O2323">
        <v>976</v>
      </c>
      <c r="P2323">
        <v>757.34720000000004</v>
      </c>
      <c r="Q2323">
        <v>630.96450000000004</v>
      </c>
    </row>
    <row r="2324" spans="1:17" hidden="1">
      <c r="A2324" t="s">
        <v>43</v>
      </c>
      <c r="B2324" s="93">
        <v>40374</v>
      </c>
      <c r="C2324">
        <v>19</v>
      </c>
      <c r="D2324">
        <v>0.77271219999999996</v>
      </c>
      <c r="E2324">
        <v>0.68334050000000002</v>
      </c>
      <c r="F2324">
        <v>77.5</v>
      </c>
      <c r="G2324">
        <v>0.1011826</v>
      </c>
      <c r="H2324">
        <v>-4.0299099999999997E-2</v>
      </c>
      <c r="I2324">
        <v>3.6311400000000001E-2</v>
      </c>
      <c r="J2324">
        <v>8.9371599999999995E-2</v>
      </c>
      <c r="K2324">
        <v>0.1424318</v>
      </c>
      <c r="L2324">
        <v>0.2190424</v>
      </c>
      <c r="M2324">
        <v>4.0387810000000002</v>
      </c>
      <c r="N2324">
        <v>3941.85</v>
      </c>
      <c r="O2324">
        <v>976</v>
      </c>
      <c r="P2324">
        <v>754.1671</v>
      </c>
      <c r="Q2324">
        <v>666.94039999999995</v>
      </c>
    </row>
    <row r="2325" spans="1:17" hidden="1">
      <c r="A2325" t="s">
        <v>43</v>
      </c>
      <c r="B2325" s="93">
        <v>40374</v>
      </c>
      <c r="C2325">
        <v>20</v>
      </c>
      <c r="D2325">
        <v>0.56000499999999998</v>
      </c>
      <c r="E2325">
        <v>0.50497689999999995</v>
      </c>
      <c r="F2325">
        <v>71.375</v>
      </c>
      <c r="G2325">
        <v>0.1002811</v>
      </c>
      <c r="H2325">
        <v>-7.3487200000000003E-2</v>
      </c>
      <c r="I2325">
        <v>2.4407000000000001E-3</v>
      </c>
      <c r="J2325">
        <v>5.5028100000000003E-2</v>
      </c>
      <c r="K2325">
        <v>0.10761560000000001</v>
      </c>
      <c r="L2325">
        <v>0.1835435</v>
      </c>
      <c r="M2325">
        <v>4.0387810000000002</v>
      </c>
      <c r="N2325">
        <v>3941.85</v>
      </c>
      <c r="O2325">
        <v>976</v>
      </c>
      <c r="P2325">
        <v>546.56489999999997</v>
      </c>
      <c r="Q2325">
        <v>492.85739999999998</v>
      </c>
    </row>
    <row r="2326" spans="1:17" hidden="1">
      <c r="A2326" t="s">
        <v>43</v>
      </c>
      <c r="B2326" s="93">
        <v>40374</v>
      </c>
      <c r="C2326">
        <v>21</v>
      </c>
      <c r="D2326">
        <v>0.47938140000000001</v>
      </c>
      <c r="E2326">
        <v>0.44531660000000001</v>
      </c>
      <c r="F2326">
        <v>73.625</v>
      </c>
      <c r="G2326">
        <v>0.1001494</v>
      </c>
      <c r="H2326">
        <v>-9.4281900000000002E-2</v>
      </c>
      <c r="I2326">
        <v>-1.8453600000000001E-2</v>
      </c>
      <c r="J2326">
        <v>3.4064700000000003E-2</v>
      </c>
      <c r="K2326">
        <v>8.6583099999999996E-2</v>
      </c>
      <c r="L2326">
        <v>0.16241130000000001</v>
      </c>
      <c r="M2326">
        <v>4.0387810000000002</v>
      </c>
      <c r="N2326">
        <v>3941.85</v>
      </c>
      <c r="O2326">
        <v>976</v>
      </c>
      <c r="P2326">
        <v>467.87619999999998</v>
      </c>
      <c r="Q2326">
        <v>434.62900000000002</v>
      </c>
    </row>
    <row r="2327" spans="1:17" hidden="1">
      <c r="A2327" t="s">
        <v>43</v>
      </c>
      <c r="B2327" s="93">
        <v>40374</v>
      </c>
      <c r="C2327">
        <v>22</v>
      </c>
      <c r="D2327">
        <v>0.32236550000000003</v>
      </c>
      <c r="E2327">
        <v>0.30093039999999999</v>
      </c>
      <c r="F2327">
        <v>72.875</v>
      </c>
      <c r="G2327">
        <v>0.1001686</v>
      </c>
      <c r="H2327">
        <v>-0.1069362</v>
      </c>
      <c r="I2327">
        <v>-3.10934E-2</v>
      </c>
      <c r="J2327">
        <v>2.1435099999999999E-2</v>
      </c>
      <c r="K2327">
        <v>7.3963500000000001E-2</v>
      </c>
      <c r="L2327">
        <v>0.1498063</v>
      </c>
      <c r="M2327">
        <v>4.0387810000000002</v>
      </c>
      <c r="N2327">
        <v>3941.85</v>
      </c>
      <c r="O2327">
        <v>976</v>
      </c>
      <c r="P2327">
        <v>314.62869999999998</v>
      </c>
      <c r="Q2327">
        <v>293.7081</v>
      </c>
    </row>
    <row r="2328" spans="1:17" hidden="1">
      <c r="A2328" t="s">
        <v>43</v>
      </c>
      <c r="B2328" s="93">
        <v>40374</v>
      </c>
      <c r="C2328">
        <v>23</v>
      </c>
      <c r="D2328">
        <v>0.20193610000000001</v>
      </c>
      <c r="E2328">
        <v>0.1891275</v>
      </c>
      <c r="F2328">
        <v>71.5</v>
      </c>
      <c r="G2328">
        <v>0.1002671</v>
      </c>
      <c r="H2328">
        <v>-0.11568879999999999</v>
      </c>
      <c r="I2328">
        <v>-3.9771500000000001E-2</v>
      </c>
      <c r="J2328">
        <v>1.28086E-2</v>
      </c>
      <c r="K2328">
        <v>6.5388699999999994E-2</v>
      </c>
      <c r="L2328">
        <v>0.14130599999999999</v>
      </c>
      <c r="M2328">
        <v>4.0387810000000002</v>
      </c>
      <c r="N2328">
        <v>3941.85</v>
      </c>
      <c r="O2328">
        <v>976</v>
      </c>
      <c r="P2328">
        <v>197.08969999999999</v>
      </c>
      <c r="Q2328">
        <v>184.58840000000001</v>
      </c>
    </row>
    <row r="2329" spans="1:17" hidden="1">
      <c r="A2329" t="s">
        <v>43</v>
      </c>
      <c r="B2329" s="93">
        <v>40374</v>
      </c>
      <c r="C2329">
        <v>24</v>
      </c>
      <c r="D2329">
        <v>0.17431340000000001</v>
      </c>
      <c r="E2329">
        <v>0.1728345</v>
      </c>
      <c r="F2329">
        <v>67.625</v>
      </c>
      <c r="G2329">
        <v>0.1002894</v>
      </c>
      <c r="H2329">
        <v>-0.1270471</v>
      </c>
      <c r="I2329">
        <v>-5.1112900000000003E-2</v>
      </c>
      <c r="J2329">
        <v>1.4789E-3</v>
      </c>
      <c r="K2329">
        <v>5.4070699999999999E-2</v>
      </c>
      <c r="L2329">
        <v>0.13000490000000001</v>
      </c>
      <c r="M2329">
        <v>4.0387810000000002</v>
      </c>
      <c r="N2329">
        <v>3941.85</v>
      </c>
      <c r="O2329">
        <v>976</v>
      </c>
      <c r="P2329">
        <v>170.12989999999999</v>
      </c>
      <c r="Q2329">
        <v>168.6865</v>
      </c>
    </row>
    <row r="2330" spans="1:17" hidden="1">
      <c r="A2330" t="s">
        <v>43</v>
      </c>
      <c r="B2330" s="93">
        <v>40375</v>
      </c>
      <c r="C2330">
        <v>1</v>
      </c>
      <c r="D2330">
        <v>0.29269529999999999</v>
      </c>
      <c r="E2330">
        <v>0.29269529999999999</v>
      </c>
      <c r="F2330">
        <v>69.125</v>
      </c>
      <c r="G2330">
        <v>0.10068539999999999</v>
      </c>
      <c r="H2330">
        <v>0</v>
      </c>
      <c r="I2330">
        <v>0</v>
      </c>
      <c r="J2330">
        <v>0</v>
      </c>
      <c r="K2330">
        <v>0</v>
      </c>
      <c r="L2330">
        <v>0</v>
      </c>
      <c r="M2330">
        <v>4.0398459999999998</v>
      </c>
      <c r="N2330">
        <v>3938.85</v>
      </c>
      <c r="O2330">
        <v>975</v>
      </c>
      <c r="P2330">
        <v>285.37790000000001</v>
      </c>
      <c r="Q2330">
        <v>285.37790000000001</v>
      </c>
    </row>
    <row r="2331" spans="1:17" hidden="1">
      <c r="A2331" t="s">
        <v>43</v>
      </c>
      <c r="B2331" s="93">
        <v>40375</v>
      </c>
      <c r="C2331">
        <v>2</v>
      </c>
      <c r="D2331">
        <v>0.12116250000000001</v>
      </c>
      <c r="E2331">
        <v>0.12116250000000001</v>
      </c>
      <c r="F2331">
        <v>69</v>
      </c>
      <c r="G2331">
        <v>0.10053960000000001</v>
      </c>
      <c r="H2331">
        <v>0</v>
      </c>
      <c r="I2331">
        <v>0</v>
      </c>
      <c r="J2331">
        <v>0</v>
      </c>
      <c r="K2331">
        <v>0</v>
      </c>
      <c r="L2331">
        <v>0</v>
      </c>
      <c r="M2331">
        <v>4.0398459999999998</v>
      </c>
      <c r="N2331">
        <v>3938.85</v>
      </c>
      <c r="O2331">
        <v>975</v>
      </c>
      <c r="P2331">
        <v>118.13339999999999</v>
      </c>
      <c r="Q2331">
        <v>118.13339999999999</v>
      </c>
    </row>
    <row r="2332" spans="1:17" hidden="1">
      <c r="A2332" t="s">
        <v>43</v>
      </c>
      <c r="B2332" s="93">
        <v>40375</v>
      </c>
      <c r="C2332">
        <v>3</v>
      </c>
      <c r="D2332">
        <v>4.82789E-2</v>
      </c>
      <c r="E2332">
        <v>4.82789E-2</v>
      </c>
      <c r="F2332">
        <v>69</v>
      </c>
      <c r="G2332">
        <v>0.10059659999999999</v>
      </c>
      <c r="H2332">
        <v>0</v>
      </c>
      <c r="I2332">
        <v>0</v>
      </c>
      <c r="J2332">
        <v>0</v>
      </c>
      <c r="K2332">
        <v>0</v>
      </c>
      <c r="L2332">
        <v>0</v>
      </c>
      <c r="M2332">
        <v>4.0398459999999998</v>
      </c>
      <c r="N2332">
        <v>3938.85</v>
      </c>
      <c r="O2332">
        <v>975</v>
      </c>
      <c r="P2332">
        <v>47.071959999999997</v>
      </c>
      <c r="Q2332">
        <v>47.071959999999997</v>
      </c>
    </row>
    <row r="2333" spans="1:17" hidden="1">
      <c r="A2333" t="s">
        <v>43</v>
      </c>
      <c r="B2333" s="93">
        <v>40375</v>
      </c>
      <c r="C2333">
        <v>4</v>
      </c>
      <c r="D2333">
        <v>4.2174499999999997E-2</v>
      </c>
      <c r="E2333">
        <v>4.2174499999999997E-2</v>
      </c>
      <c r="F2333">
        <v>67.125</v>
      </c>
      <c r="G2333">
        <v>0.10054440000000001</v>
      </c>
      <c r="H2333">
        <v>0</v>
      </c>
      <c r="I2333">
        <v>0</v>
      </c>
      <c r="J2333">
        <v>0</v>
      </c>
      <c r="K2333">
        <v>0</v>
      </c>
      <c r="L2333">
        <v>0</v>
      </c>
      <c r="M2333">
        <v>4.0398459999999998</v>
      </c>
      <c r="N2333">
        <v>3938.85</v>
      </c>
      <c r="O2333">
        <v>975</v>
      </c>
      <c r="P2333">
        <v>41.120139999999999</v>
      </c>
      <c r="Q2333">
        <v>41.120139999999999</v>
      </c>
    </row>
    <row r="2334" spans="1:17" hidden="1">
      <c r="A2334" t="s">
        <v>43</v>
      </c>
      <c r="B2334" s="93">
        <v>40375</v>
      </c>
      <c r="C2334">
        <v>5</v>
      </c>
      <c r="D2334">
        <v>2.3897000000000002E-2</v>
      </c>
      <c r="E2334">
        <v>2.3897000000000002E-2</v>
      </c>
      <c r="F2334">
        <v>66.625</v>
      </c>
      <c r="G2334">
        <v>0.1006119</v>
      </c>
      <c r="H2334">
        <v>0</v>
      </c>
      <c r="I2334">
        <v>0</v>
      </c>
      <c r="J2334">
        <v>0</v>
      </c>
      <c r="K2334">
        <v>0</v>
      </c>
      <c r="L2334">
        <v>0</v>
      </c>
      <c r="M2334">
        <v>4.0398459999999998</v>
      </c>
      <c r="N2334">
        <v>3938.85</v>
      </c>
      <c r="O2334">
        <v>975</v>
      </c>
      <c r="P2334">
        <v>23.29955</v>
      </c>
      <c r="Q2334">
        <v>23.29955</v>
      </c>
    </row>
    <row r="2335" spans="1:17" hidden="1">
      <c r="A2335" t="s">
        <v>43</v>
      </c>
      <c r="B2335" s="93">
        <v>40375</v>
      </c>
      <c r="C2335">
        <v>6</v>
      </c>
      <c r="D2335">
        <v>1.9681899999999999E-2</v>
      </c>
      <c r="E2335">
        <v>1.9681899999999999E-2</v>
      </c>
      <c r="F2335">
        <v>65.25</v>
      </c>
      <c r="G2335">
        <v>0.10145650000000001</v>
      </c>
      <c r="H2335">
        <v>0</v>
      </c>
      <c r="I2335">
        <v>0</v>
      </c>
      <c r="J2335">
        <v>0</v>
      </c>
      <c r="K2335">
        <v>0</v>
      </c>
      <c r="L2335">
        <v>0</v>
      </c>
      <c r="M2335">
        <v>4.0398459999999998</v>
      </c>
      <c r="N2335">
        <v>3938.85</v>
      </c>
      <c r="O2335">
        <v>975</v>
      </c>
      <c r="P2335">
        <v>19.189830000000001</v>
      </c>
      <c r="Q2335">
        <v>19.189830000000001</v>
      </c>
    </row>
    <row r="2336" spans="1:17" hidden="1">
      <c r="A2336" t="s">
        <v>43</v>
      </c>
      <c r="B2336" s="93">
        <v>40375</v>
      </c>
      <c r="C2336">
        <v>7</v>
      </c>
      <c r="D2336">
        <v>5.79147E-2</v>
      </c>
      <c r="E2336">
        <v>5.79147E-2</v>
      </c>
      <c r="F2336">
        <v>70.875</v>
      </c>
      <c r="G2336">
        <v>0.10434259999999999</v>
      </c>
      <c r="H2336">
        <v>0</v>
      </c>
      <c r="I2336">
        <v>0</v>
      </c>
      <c r="J2336">
        <v>0</v>
      </c>
      <c r="K2336">
        <v>0</v>
      </c>
      <c r="L2336">
        <v>0</v>
      </c>
      <c r="M2336">
        <v>4.0398459999999998</v>
      </c>
      <c r="N2336">
        <v>3938.85</v>
      </c>
      <c r="O2336">
        <v>975</v>
      </c>
      <c r="P2336">
        <v>56.466859999999997</v>
      </c>
      <c r="Q2336">
        <v>56.466859999999997</v>
      </c>
    </row>
    <row r="2337" spans="1:17" hidden="1">
      <c r="A2337" t="s">
        <v>43</v>
      </c>
      <c r="B2337" s="93">
        <v>40375</v>
      </c>
      <c r="C2337">
        <v>8</v>
      </c>
      <c r="D2337">
        <v>7.4594599999999997E-2</v>
      </c>
      <c r="E2337">
        <v>7.4594599999999997E-2</v>
      </c>
      <c r="F2337">
        <v>74.375</v>
      </c>
      <c r="G2337">
        <v>0.1066126</v>
      </c>
      <c r="H2337">
        <v>0</v>
      </c>
      <c r="I2337">
        <v>0</v>
      </c>
      <c r="J2337">
        <v>0</v>
      </c>
      <c r="K2337">
        <v>0</v>
      </c>
      <c r="L2337">
        <v>0</v>
      </c>
      <c r="M2337">
        <v>4.0398459999999998</v>
      </c>
      <c r="N2337">
        <v>3938.85</v>
      </c>
      <c r="O2337">
        <v>975</v>
      </c>
      <c r="P2337">
        <v>72.729749999999996</v>
      </c>
      <c r="Q2337">
        <v>72.729749999999996</v>
      </c>
    </row>
    <row r="2338" spans="1:17" hidden="1">
      <c r="A2338" t="s">
        <v>43</v>
      </c>
      <c r="B2338" s="93">
        <v>40375</v>
      </c>
      <c r="C2338">
        <v>9</v>
      </c>
      <c r="D2338">
        <v>0.13798679999999999</v>
      </c>
      <c r="E2338">
        <v>0.13798679999999999</v>
      </c>
      <c r="F2338">
        <v>81.75</v>
      </c>
      <c r="G2338">
        <v>0.1154507</v>
      </c>
      <c r="H2338">
        <v>0</v>
      </c>
      <c r="I2338">
        <v>0</v>
      </c>
      <c r="J2338">
        <v>0</v>
      </c>
      <c r="K2338">
        <v>0</v>
      </c>
      <c r="L2338">
        <v>0</v>
      </c>
      <c r="M2338">
        <v>4.0398459999999998</v>
      </c>
      <c r="N2338">
        <v>3938.85</v>
      </c>
      <c r="O2338">
        <v>975</v>
      </c>
      <c r="P2338">
        <v>134.53720000000001</v>
      </c>
      <c r="Q2338">
        <v>134.53720000000001</v>
      </c>
    </row>
    <row r="2339" spans="1:17" hidden="1">
      <c r="A2339" t="s">
        <v>43</v>
      </c>
      <c r="B2339" s="93">
        <v>40375</v>
      </c>
      <c r="C2339">
        <v>10</v>
      </c>
      <c r="D2339">
        <v>0.17571419999999999</v>
      </c>
      <c r="E2339">
        <v>0.17571419999999999</v>
      </c>
      <c r="F2339">
        <v>85</v>
      </c>
      <c r="G2339">
        <v>0.1039341</v>
      </c>
      <c r="H2339">
        <v>0</v>
      </c>
      <c r="I2339">
        <v>0</v>
      </c>
      <c r="J2339">
        <v>0</v>
      </c>
      <c r="K2339">
        <v>0</v>
      </c>
      <c r="L2339">
        <v>0</v>
      </c>
      <c r="M2339">
        <v>4.0398459999999998</v>
      </c>
      <c r="N2339">
        <v>3938.85</v>
      </c>
      <c r="O2339">
        <v>975</v>
      </c>
      <c r="P2339">
        <v>171.32140000000001</v>
      </c>
      <c r="Q2339">
        <v>171.32140000000001</v>
      </c>
    </row>
    <row r="2340" spans="1:17" hidden="1">
      <c r="A2340" t="s">
        <v>43</v>
      </c>
      <c r="B2340" s="93">
        <v>40375</v>
      </c>
      <c r="C2340">
        <v>11</v>
      </c>
      <c r="D2340">
        <v>0.1341985</v>
      </c>
      <c r="E2340">
        <v>0.1341985</v>
      </c>
      <c r="F2340">
        <v>87.875</v>
      </c>
      <c r="G2340">
        <v>0.1010691</v>
      </c>
      <c r="H2340">
        <v>0</v>
      </c>
      <c r="I2340">
        <v>0</v>
      </c>
      <c r="J2340">
        <v>0</v>
      </c>
      <c r="K2340">
        <v>0</v>
      </c>
      <c r="L2340">
        <v>0</v>
      </c>
      <c r="M2340">
        <v>4.0398459999999998</v>
      </c>
      <c r="N2340">
        <v>3938.85</v>
      </c>
      <c r="O2340">
        <v>975</v>
      </c>
      <c r="P2340">
        <v>130.84360000000001</v>
      </c>
      <c r="Q2340">
        <v>130.84360000000001</v>
      </c>
    </row>
    <row r="2341" spans="1:17" hidden="1">
      <c r="A2341" t="s">
        <v>43</v>
      </c>
      <c r="B2341" s="93">
        <v>40375</v>
      </c>
      <c r="C2341">
        <v>12</v>
      </c>
      <c r="D2341">
        <v>0.24919440000000001</v>
      </c>
      <c r="E2341">
        <v>0.24919440000000001</v>
      </c>
      <c r="F2341">
        <v>96.375</v>
      </c>
      <c r="G2341">
        <v>0.1014666</v>
      </c>
      <c r="H2341">
        <v>0</v>
      </c>
      <c r="I2341">
        <v>0</v>
      </c>
      <c r="J2341">
        <v>0</v>
      </c>
      <c r="K2341">
        <v>0</v>
      </c>
      <c r="L2341">
        <v>0</v>
      </c>
      <c r="M2341">
        <v>4.0398459999999998</v>
      </c>
      <c r="N2341">
        <v>3938.85</v>
      </c>
      <c r="O2341">
        <v>975</v>
      </c>
      <c r="P2341">
        <v>242.96459999999999</v>
      </c>
      <c r="Q2341">
        <v>242.96459999999999</v>
      </c>
    </row>
    <row r="2342" spans="1:17" hidden="1">
      <c r="A2342" t="s">
        <v>43</v>
      </c>
      <c r="B2342" s="93">
        <v>40375</v>
      </c>
      <c r="C2342">
        <v>13</v>
      </c>
      <c r="D2342">
        <v>0.40050409999999997</v>
      </c>
      <c r="E2342">
        <v>0.40050409999999997</v>
      </c>
      <c r="F2342">
        <v>97</v>
      </c>
      <c r="G2342">
        <v>0.10174809999999999</v>
      </c>
      <c r="H2342">
        <v>0</v>
      </c>
      <c r="I2342">
        <v>0</v>
      </c>
      <c r="J2342">
        <v>0</v>
      </c>
      <c r="K2342">
        <v>0</v>
      </c>
      <c r="L2342">
        <v>0</v>
      </c>
      <c r="M2342">
        <v>4.0398459999999998</v>
      </c>
      <c r="N2342">
        <v>3938.85</v>
      </c>
      <c r="O2342">
        <v>975</v>
      </c>
      <c r="P2342">
        <v>390.49149999999997</v>
      </c>
      <c r="Q2342">
        <v>390.49149999999997</v>
      </c>
    </row>
    <row r="2343" spans="1:17" hidden="1">
      <c r="A2343" t="s">
        <v>43</v>
      </c>
      <c r="B2343" s="93">
        <v>40375</v>
      </c>
      <c r="C2343">
        <v>14</v>
      </c>
      <c r="D2343">
        <v>0.62232379999999998</v>
      </c>
      <c r="E2343">
        <v>0.19325310000000001</v>
      </c>
      <c r="F2343">
        <v>95.625</v>
      </c>
      <c r="G2343">
        <v>0.10353800000000001</v>
      </c>
      <c r="H2343">
        <v>0.29638140000000002</v>
      </c>
      <c r="I2343">
        <v>0.37477529999999998</v>
      </c>
      <c r="J2343">
        <v>0.42907070000000003</v>
      </c>
      <c r="K2343">
        <v>0.48336600000000002</v>
      </c>
      <c r="L2343">
        <v>0.56175989999999998</v>
      </c>
      <c r="M2343">
        <v>4.0398459999999998</v>
      </c>
      <c r="N2343">
        <v>3938.85</v>
      </c>
      <c r="O2343">
        <v>975</v>
      </c>
      <c r="P2343">
        <v>606.76570000000004</v>
      </c>
      <c r="Q2343">
        <v>188.42179999999999</v>
      </c>
    </row>
    <row r="2344" spans="1:17" hidden="1">
      <c r="A2344" t="s">
        <v>43</v>
      </c>
      <c r="B2344" s="93">
        <v>40375</v>
      </c>
      <c r="C2344">
        <v>15</v>
      </c>
      <c r="D2344">
        <v>0.67776879999999995</v>
      </c>
      <c r="E2344">
        <v>0.1745205</v>
      </c>
      <c r="F2344">
        <v>93.125</v>
      </c>
      <c r="G2344">
        <v>0.10344979999999999</v>
      </c>
      <c r="H2344">
        <v>0.370672</v>
      </c>
      <c r="I2344">
        <v>0.44899919999999999</v>
      </c>
      <c r="J2344">
        <v>0.50324829999999998</v>
      </c>
      <c r="K2344">
        <v>0.55749740000000003</v>
      </c>
      <c r="L2344">
        <v>0.63582450000000001</v>
      </c>
      <c r="M2344">
        <v>4.0398459999999998</v>
      </c>
      <c r="N2344">
        <v>3938.85</v>
      </c>
      <c r="O2344">
        <v>975</v>
      </c>
      <c r="P2344">
        <v>660.82460000000003</v>
      </c>
      <c r="Q2344">
        <v>170.1575</v>
      </c>
    </row>
    <row r="2345" spans="1:17" hidden="1">
      <c r="A2345" t="s">
        <v>43</v>
      </c>
      <c r="B2345" s="93">
        <v>40375</v>
      </c>
      <c r="C2345">
        <v>16</v>
      </c>
      <c r="D2345">
        <v>0.77499260000000003</v>
      </c>
      <c r="E2345">
        <v>0.22719249999999999</v>
      </c>
      <c r="F2345">
        <v>92.875</v>
      </c>
      <c r="G2345">
        <v>0.1042356</v>
      </c>
      <c r="H2345">
        <v>0.4142168</v>
      </c>
      <c r="I2345">
        <v>0.49313889999999999</v>
      </c>
      <c r="J2345">
        <v>0.54780010000000001</v>
      </c>
      <c r="K2345">
        <v>0.60246129999999998</v>
      </c>
      <c r="L2345">
        <v>0.68138339999999997</v>
      </c>
      <c r="M2345">
        <v>4.0398459999999998</v>
      </c>
      <c r="N2345">
        <v>3938.85</v>
      </c>
      <c r="O2345">
        <v>975</v>
      </c>
      <c r="P2345">
        <v>755.61779999999999</v>
      </c>
      <c r="Q2345">
        <v>221.5127</v>
      </c>
    </row>
    <row r="2346" spans="1:17" hidden="1">
      <c r="A2346" t="s">
        <v>43</v>
      </c>
      <c r="B2346" s="93">
        <v>40375</v>
      </c>
      <c r="C2346">
        <v>17</v>
      </c>
      <c r="D2346">
        <v>0.95481510000000003</v>
      </c>
      <c r="E2346">
        <v>0.38142090000000001</v>
      </c>
      <c r="F2346">
        <v>85.375</v>
      </c>
      <c r="G2346">
        <v>0.1039544</v>
      </c>
      <c r="H2346">
        <v>0.44017129999999999</v>
      </c>
      <c r="I2346">
        <v>0.51888049999999997</v>
      </c>
      <c r="J2346">
        <v>0.57339419999999997</v>
      </c>
      <c r="K2346">
        <v>0.62790789999999996</v>
      </c>
      <c r="L2346">
        <v>0.7066171</v>
      </c>
      <c r="M2346">
        <v>4.0398459999999998</v>
      </c>
      <c r="N2346">
        <v>3938.85</v>
      </c>
      <c r="O2346">
        <v>975</v>
      </c>
      <c r="P2346">
        <v>930.94479999999999</v>
      </c>
      <c r="Q2346">
        <v>371.8854</v>
      </c>
    </row>
    <row r="2347" spans="1:17" hidden="1">
      <c r="A2347" t="s">
        <v>43</v>
      </c>
      <c r="B2347" s="93">
        <v>40375</v>
      </c>
      <c r="C2347">
        <v>18</v>
      </c>
      <c r="D2347">
        <v>0.94346260000000004</v>
      </c>
      <c r="E2347">
        <v>0.79352009999999995</v>
      </c>
      <c r="F2347">
        <v>86.375</v>
      </c>
      <c r="G2347">
        <v>0.1070663</v>
      </c>
      <c r="H2347">
        <v>1.27315E-2</v>
      </c>
      <c r="I2347">
        <v>9.37968E-2</v>
      </c>
      <c r="J2347">
        <v>0.14994250000000001</v>
      </c>
      <c r="K2347">
        <v>0.2060881</v>
      </c>
      <c r="L2347">
        <v>0.2871534</v>
      </c>
      <c r="M2347">
        <v>4.0398459999999998</v>
      </c>
      <c r="N2347">
        <v>3938.85</v>
      </c>
      <c r="O2347">
        <v>975</v>
      </c>
      <c r="P2347">
        <v>919.87599999999998</v>
      </c>
      <c r="Q2347">
        <v>773.68209999999999</v>
      </c>
    </row>
    <row r="2348" spans="1:17" hidden="1">
      <c r="A2348" t="s">
        <v>43</v>
      </c>
      <c r="B2348" s="93">
        <v>40375</v>
      </c>
      <c r="C2348">
        <v>19</v>
      </c>
      <c r="D2348">
        <v>1.017061</v>
      </c>
      <c r="E2348">
        <v>0.89672059999999998</v>
      </c>
      <c r="F2348">
        <v>78.875</v>
      </c>
      <c r="G2348">
        <v>0.1037458</v>
      </c>
      <c r="H2348">
        <v>-1.2615100000000001E-2</v>
      </c>
      <c r="I2348">
        <v>6.5936099999999997E-2</v>
      </c>
      <c r="J2348">
        <v>0.1203404</v>
      </c>
      <c r="K2348">
        <v>0.1747447</v>
      </c>
      <c r="L2348">
        <v>0.25329600000000002</v>
      </c>
      <c r="M2348">
        <v>4.0398459999999998</v>
      </c>
      <c r="N2348">
        <v>3938.85</v>
      </c>
      <c r="O2348">
        <v>975</v>
      </c>
      <c r="P2348">
        <v>991.6345</v>
      </c>
      <c r="Q2348">
        <v>874.30259999999998</v>
      </c>
    </row>
    <row r="2349" spans="1:17" hidden="1">
      <c r="A2349" t="s">
        <v>43</v>
      </c>
      <c r="B2349" s="93">
        <v>40375</v>
      </c>
      <c r="C2349">
        <v>20</v>
      </c>
      <c r="D2349">
        <v>0.7053722</v>
      </c>
      <c r="E2349">
        <v>0.63090539999999995</v>
      </c>
      <c r="F2349">
        <v>74.125</v>
      </c>
      <c r="G2349">
        <v>0.1025783</v>
      </c>
      <c r="H2349">
        <v>-5.69927E-2</v>
      </c>
      <c r="I2349">
        <v>2.0674600000000001E-2</v>
      </c>
      <c r="J2349">
        <v>7.44668E-2</v>
      </c>
      <c r="K2349">
        <v>0.12825890000000001</v>
      </c>
      <c r="L2349">
        <v>0.2059262</v>
      </c>
      <c r="M2349">
        <v>4.0398459999999998</v>
      </c>
      <c r="N2349">
        <v>3938.85</v>
      </c>
      <c r="O2349">
        <v>975</v>
      </c>
      <c r="P2349">
        <v>687.73789999999997</v>
      </c>
      <c r="Q2349">
        <v>615.13289999999995</v>
      </c>
    </row>
    <row r="2350" spans="1:17" hidden="1">
      <c r="A2350" t="s">
        <v>43</v>
      </c>
      <c r="B2350" s="93">
        <v>40375</v>
      </c>
      <c r="C2350">
        <v>21</v>
      </c>
      <c r="D2350">
        <v>0.63077760000000005</v>
      </c>
      <c r="E2350">
        <v>0.58706150000000001</v>
      </c>
      <c r="F2350">
        <v>71.625</v>
      </c>
      <c r="G2350">
        <v>0.1018164</v>
      </c>
      <c r="H2350">
        <v>-8.6766899999999994E-2</v>
      </c>
      <c r="I2350">
        <v>-9.6764999999999993E-3</v>
      </c>
      <c r="J2350">
        <v>4.3716100000000001E-2</v>
      </c>
      <c r="K2350">
        <v>9.7108600000000003E-2</v>
      </c>
      <c r="L2350">
        <v>0.17419899999999999</v>
      </c>
      <c r="M2350">
        <v>4.0398459999999998</v>
      </c>
      <c r="N2350">
        <v>3938.85</v>
      </c>
      <c r="O2350">
        <v>975</v>
      </c>
      <c r="P2350">
        <v>615.00819999999999</v>
      </c>
      <c r="Q2350">
        <v>572.38499999999999</v>
      </c>
    </row>
    <row r="2351" spans="1:17" hidden="1">
      <c r="A2351" t="s">
        <v>43</v>
      </c>
      <c r="B2351" s="93">
        <v>40375</v>
      </c>
      <c r="C2351">
        <v>22</v>
      </c>
      <c r="D2351">
        <v>0.4389226</v>
      </c>
      <c r="E2351">
        <v>0.4111823</v>
      </c>
      <c r="F2351">
        <v>70.375</v>
      </c>
      <c r="G2351">
        <v>0.1014396</v>
      </c>
      <c r="H2351">
        <v>-0.1022598</v>
      </c>
      <c r="I2351">
        <v>-2.54547E-2</v>
      </c>
      <c r="J2351">
        <v>2.7740299999999999E-2</v>
      </c>
      <c r="K2351">
        <v>8.0935199999999999E-2</v>
      </c>
      <c r="L2351">
        <v>0.1577403</v>
      </c>
      <c r="M2351">
        <v>4.0398459999999998</v>
      </c>
      <c r="N2351">
        <v>3938.85</v>
      </c>
      <c r="O2351">
        <v>975</v>
      </c>
      <c r="P2351">
        <v>427.94959999999998</v>
      </c>
      <c r="Q2351">
        <v>400.90280000000001</v>
      </c>
    </row>
    <row r="2352" spans="1:17" hidden="1">
      <c r="A2352" t="s">
        <v>43</v>
      </c>
      <c r="B2352" s="93">
        <v>40375</v>
      </c>
      <c r="C2352">
        <v>23</v>
      </c>
      <c r="D2352">
        <v>0.26558480000000001</v>
      </c>
      <c r="E2352">
        <v>0.24970000000000001</v>
      </c>
      <c r="F2352">
        <v>69.125</v>
      </c>
      <c r="G2352">
        <v>0.1013</v>
      </c>
      <c r="H2352">
        <v>-0.1139365</v>
      </c>
      <c r="I2352">
        <v>-3.7237100000000002E-2</v>
      </c>
      <c r="J2352">
        <v>1.5884700000000002E-2</v>
      </c>
      <c r="K2352">
        <v>6.9006499999999998E-2</v>
      </c>
      <c r="L2352">
        <v>0.145706</v>
      </c>
      <c r="M2352">
        <v>4.0398459999999998</v>
      </c>
      <c r="N2352">
        <v>3938.85</v>
      </c>
      <c r="O2352">
        <v>975</v>
      </c>
      <c r="P2352">
        <v>258.9452</v>
      </c>
      <c r="Q2352">
        <v>243.45750000000001</v>
      </c>
    </row>
    <row r="2353" spans="1:17" hidden="1">
      <c r="A2353" t="s">
        <v>43</v>
      </c>
      <c r="B2353" s="93">
        <v>40375</v>
      </c>
      <c r="C2353">
        <v>24</v>
      </c>
      <c r="D2353">
        <v>0.21473030000000001</v>
      </c>
      <c r="E2353">
        <v>0.21419189999999999</v>
      </c>
      <c r="F2353">
        <v>68.625</v>
      </c>
      <c r="G2353">
        <v>0.101461</v>
      </c>
      <c r="H2353">
        <v>-0.1294891</v>
      </c>
      <c r="I2353">
        <v>-5.2667800000000001E-2</v>
      </c>
      <c r="J2353">
        <v>5.3839999999999997E-4</v>
      </c>
      <c r="K2353">
        <v>5.3744599999999997E-2</v>
      </c>
      <c r="L2353">
        <v>0.13056599999999999</v>
      </c>
      <c r="M2353">
        <v>4.0398459999999998</v>
      </c>
      <c r="N2353">
        <v>3938.85</v>
      </c>
      <c r="O2353">
        <v>975</v>
      </c>
      <c r="P2353">
        <v>209.3621</v>
      </c>
      <c r="Q2353">
        <v>208.83709999999999</v>
      </c>
    </row>
    <row r="2354" spans="1:17" hidden="1">
      <c r="A2354" t="s">
        <v>43</v>
      </c>
      <c r="B2354" s="93">
        <v>40407</v>
      </c>
      <c r="C2354">
        <v>1</v>
      </c>
      <c r="D2354">
        <v>0.1306013</v>
      </c>
      <c r="E2354">
        <v>0.1306013</v>
      </c>
      <c r="F2354">
        <v>64.75</v>
      </c>
      <c r="G2354">
        <v>9.8503999999999994E-2</v>
      </c>
      <c r="H2354">
        <v>0</v>
      </c>
      <c r="I2354">
        <v>0</v>
      </c>
      <c r="J2354">
        <v>0</v>
      </c>
      <c r="K2354">
        <v>0</v>
      </c>
      <c r="L2354">
        <v>0</v>
      </c>
      <c r="M2354">
        <v>4.0492119999999998</v>
      </c>
      <c r="N2354">
        <v>3854.85</v>
      </c>
      <c r="O2354">
        <v>952</v>
      </c>
      <c r="P2354">
        <v>124.3325</v>
      </c>
      <c r="Q2354">
        <v>124.3325</v>
      </c>
    </row>
    <row r="2355" spans="1:17" hidden="1">
      <c r="A2355" t="s">
        <v>43</v>
      </c>
      <c r="B2355" s="93">
        <v>40407</v>
      </c>
      <c r="C2355">
        <v>2</v>
      </c>
      <c r="D2355">
        <v>4.88274E-2</v>
      </c>
      <c r="E2355">
        <v>4.88274E-2</v>
      </c>
      <c r="F2355">
        <v>64.375</v>
      </c>
      <c r="G2355">
        <v>9.8537899999999998E-2</v>
      </c>
      <c r="H2355">
        <v>0</v>
      </c>
      <c r="I2355">
        <v>0</v>
      </c>
      <c r="J2355">
        <v>0</v>
      </c>
      <c r="K2355">
        <v>0</v>
      </c>
      <c r="L2355">
        <v>0</v>
      </c>
      <c r="M2355">
        <v>4.0492119999999998</v>
      </c>
      <c r="N2355">
        <v>3854.85</v>
      </c>
      <c r="O2355">
        <v>952</v>
      </c>
      <c r="P2355">
        <v>46.483640000000001</v>
      </c>
      <c r="Q2355">
        <v>46.483640000000001</v>
      </c>
    </row>
    <row r="2356" spans="1:17" hidden="1">
      <c r="A2356" t="s">
        <v>43</v>
      </c>
      <c r="B2356" s="93">
        <v>40407</v>
      </c>
      <c r="C2356">
        <v>3</v>
      </c>
      <c r="D2356">
        <v>1.40768E-2</v>
      </c>
      <c r="E2356">
        <v>1.40768E-2</v>
      </c>
      <c r="F2356">
        <v>64.625</v>
      </c>
      <c r="G2356">
        <v>9.8592700000000005E-2</v>
      </c>
      <c r="H2356">
        <v>0</v>
      </c>
      <c r="I2356">
        <v>0</v>
      </c>
      <c r="J2356">
        <v>0</v>
      </c>
      <c r="K2356">
        <v>0</v>
      </c>
      <c r="L2356">
        <v>0</v>
      </c>
      <c r="M2356">
        <v>4.0492119999999998</v>
      </c>
      <c r="N2356">
        <v>3854.85</v>
      </c>
      <c r="O2356">
        <v>952</v>
      </c>
      <c r="P2356">
        <v>13.40109</v>
      </c>
      <c r="Q2356">
        <v>13.40109</v>
      </c>
    </row>
    <row r="2357" spans="1:17" hidden="1">
      <c r="A2357" t="s">
        <v>43</v>
      </c>
      <c r="B2357" s="93">
        <v>40407</v>
      </c>
      <c r="C2357">
        <v>4</v>
      </c>
      <c r="D2357">
        <v>1.06271E-2</v>
      </c>
      <c r="E2357">
        <v>1.06271E-2</v>
      </c>
      <c r="F2357">
        <v>64.25</v>
      </c>
      <c r="G2357">
        <v>9.8732100000000003E-2</v>
      </c>
      <c r="H2357">
        <v>0</v>
      </c>
      <c r="I2357">
        <v>0</v>
      </c>
      <c r="J2357">
        <v>0</v>
      </c>
      <c r="K2357">
        <v>0</v>
      </c>
      <c r="L2357">
        <v>0</v>
      </c>
      <c r="M2357">
        <v>4.0492119999999998</v>
      </c>
      <c r="N2357">
        <v>3854.85</v>
      </c>
      <c r="O2357">
        <v>952</v>
      </c>
      <c r="P2357">
        <v>10.11702</v>
      </c>
      <c r="Q2357">
        <v>10.11702</v>
      </c>
    </row>
    <row r="2358" spans="1:17" hidden="1">
      <c r="A2358" t="s">
        <v>43</v>
      </c>
      <c r="B2358" s="93">
        <v>40407</v>
      </c>
      <c r="C2358">
        <v>5</v>
      </c>
      <c r="D2358">
        <v>4.9833999999999998E-3</v>
      </c>
      <c r="E2358">
        <v>4.9833999999999998E-3</v>
      </c>
      <c r="F2358">
        <v>63.5</v>
      </c>
      <c r="G2358">
        <v>9.8959800000000001E-2</v>
      </c>
      <c r="H2358">
        <v>0</v>
      </c>
      <c r="I2358">
        <v>0</v>
      </c>
      <c r="J2358">
        <v>0</v>
      </c>
      <c r="K2358">
        <v>0</v>
      </c>
      <c r="L2358">
        <v>0</v>
      </c>
      <c r="M2358">
        <v>4.0492119999999998</v>
      </c>
      <c r="N2358">
        <v>3854.85</v>
      </c>
      <c r="O2358">
        <v>952</v>
      </c>
      <c r="P2358">
        <v>4.7441690000000003</v>
      </c>
      <c r="Q2358">
        <v>4.7441690000000003</v>
      </c>
    </row>
    <row r="2359" spans="1:17" hidden="1">
      <c r="A2359" t="s">
        <v>43</v>
      </c>
      <c r="B2359" s="93">
        <v>40407</v>
      </c>
      <c r="C2359">
        <v>6</v>
      </c>
      <c r="D2359">
        <v>7.0742000000000001E-3</v>
      </c>
      <c r="E2359">
        <v>7.0742000000000001E-3</v>
      </c>
      <c r="F2359">
        <v>62.625</v>
      </c>
      <c r="G2359">
        <v>9.9336999999999995E-2</v>
      </c>
      <c r="H2359">
        <v>0</v>
      </c>
      <c r="I2359">
        <v>0</v>
      </c>
      <c r="J2359">
        <v>0</v>
      </c>
      <c r="K2359">
        <v>0</v>
      </c>
      <c r="L2359">
        <v>0</v>
      </c>
      <c r="M2359">
        <v>4.0492119999999998</v>
      </c>
      <c r="N2359">
        <v>3854.85</v>
      </c>
      <c r="O2359">
        <v>952</v>
      </c>
      <c r="P2359">
        <v>6.734674</v>
      </c>
      <c r="Q2359">
        <v>6.734674</v>
      </c>
    </row>
    <row r="2360" spans="1:17" hidden="1">
      <c r="A2360" t="s">
        <v>43</v>
      </c>
      <c r="B2360" s="93">
        <v>40407</v>
      </c>
      <c r="C2360">
        <v>7</v>
      </c>
      <c r="D2360">
        <v>7.4399000000000002E-3</v>
      </c>
      <c r="E2360">
        <v>7.4399000000000002E-3</v>
      </c>
      <c r="F2360">
        <v>64.875</v>
      </c>
      <c r="G2360">
        <v>9.9419099999999996E-2</v>
      </c>
      <c r="H2360">
        <v>0</v>
      </c>
      <c r="I2360">
        <v>0</v>
      </c>
      <c r="J2360">
        <v>0</v>
      </c>
      <c r="K2360">
        <v>0</v>
      </c>
      <c r="L2360">
        <v>0</v>
      </c>
      <c r="M2360">
        <v>4.0492119999999998</v>
      </c>
      <c r="N2360">
        <v>3854.85</v>
      </c>
      <c r="O2360">
        <v>952</v>
      </c>
      <c r="P2360">
        <v>7.0827799999999996</v>
      </c>
      <c r="Q2360">
        <v>7.0827799999999996</v>
      </c>
    </row>
    <row r="2361" spans="1:17" hidden="1">
      <c r="A2361" t="s">
        <v>43</v>
      </c>
      <c r="B2361" s="93">
        <v>40407</v>
      </c>
      <c r="C2361">
        <v>8</v>
      </c>
      <c r="D2361">
        <v>5.6524000000000001E-3</v>
      </c>
      <c r="E2361">
        <v>5.6524000000000001E-3</v>
      </c>
      <c r="F2361">
        <v>71</v>
      </c>
      <c r="G2361">
        <v>9.9653400000000003E-2</v>
      </c>
      <c r="H2361">
        <v>0</v>
      </c>
      <c r="I2361">
        <v>0</v>
      </c>
      <c r="J2361">
        <v>0</v>
      </c>
      <c r="K2361">
        <v>0</v>
      </c>
      <c r="L2361">
        <v>0</v>
      </c>
      <c r="M2361">
        <v>4.0492119999999998</v>
      </c>
      <c r="N2361">
        <v>3854.85</v>
      </c>
      <c r="O2361">
        <v>952</v>
      </c>
      <c r="P2361">
        <v>5.3811249999999999</v>
      </c>
      <c r="Q2361">
        <v>5.3811249999999999</v>
      </c>
    </row>
    <row r="2362" spans="1:17" hidden="1">
      <c r="A2362" t="s">
        <v>43</v>
      </c>
      <c r="B2362" s="93">
        <v>40407</v>
      </c>
      <c r="C2362">
        <v>9</v>
      </c>
      <c r="D2362">
        <v>3.9265099999999997E-2</v>
      </c>
      <c r="E2362">
        <v>3.9265099999999997E-2</v>
      </c>
      <c r="F2362">
        <v>77</v>
      </c>
      <c r="G2362">
        <v>0.1018223</v>
      </c>
      <c r="H2362">
        <v>0</v>
      </c>
      <c r="I2362">
        <v>0</v>
      </c>
      <c r="J2362">
        <v>0</v>
      </c>
      <c r="K2362">
        <v>0</v>
      </c>
      <c r="L2362">
        <v>0</v>
      </c>
      <c r="M2362">
        <v>4.0492119999999998</v>
      </c>
      <c r="N2362">
        <v>3854.85</v>
      </c>
      <c r="O2362">
        <v>952</v>
      </c>
      <c r="P2362">
        <v>37.380369999999999</v>
      </c>
      <c r="Q2362">
        <v>37.380369999999999</v>
      </c>
    </row>
    <row r="2363" spans="1:17" hidden="1">
      <c r="A2363" t="s">
        <v>43</v>
      </c>
      <c r="B2363" s="93">
        <v>40407</v>
      </c>
      <c r="C2363">
        <v>10</v>
      </c>
      <c r="D2363">
        <v>9.1723700000000005E-2</v>
      </c>
      <c r="E2363">
        <v>9.1723700000000005E-2</v>
      </c>
      <c r="F2363">
        <v>84.75</v>
      </c>
      <c r="G2363">
        <v>0.10074669999999999</v>
      </c>
      <c r="H2363">
        <v>0</v>
      </c>
      <c r="I2363">
        <v>0</v>
      </c>
      <c r="J2363">
        <v>0</v>
      </c>
      <c r="K2363">
        <v>0</v>
      </c>
      <c r="L2363">
        <v>0</v>
      </c>
      <c r="M2363">
        <v>4.0492119999999998</v>
      </c>
      <c r="N2363">
        <v>3854.85</v>
      </c>
      <c r="O2363">
        <v>952</v>
      </c>
      <c r="P2363">
        <v>87.321010000000001</v>
      </c>
      <c r="Q2363">
        <v>87.321010000000001</v>
      </c>
    </row>
    <row r="2364" spans="1:17" hidden="1">
      <c r="A2364" t="s">
        <v>43</v>
      </c>
      <c r="B2364" s="93">
        <v>40407</v>
      </c>
      <c r="C2364">
        <v>11</v>
      </c>
      <c r="D2364">
        <v>0.1527849</v>
      </c>
      <c r="E2364">
        <v>0.1527849</v>
      </c>
      <c r="F2364">
        <v>89</v>
      </c>
      <c r="G2364">
        <v>0.1008271</v>
      </c>
      <c r="H2364">
        <v>0</v>
      </c>
      <c r="I2364">
        <v>0</v>
      </c>
      <c r="J2364">
        <v>0</v>
      </c>
      <c r="K2364">
        <v>0</v>
      </c>
      <c r="L2364">
        <v>0</v>
      </c>
      <c r="M2364">
        <v>4.0492119999999998</v>
      </c>
      <c r="N2364">
        <v>3854.85</v>
      </c>
      <c r="O2364">
        <v>952</v>
      </c>
      <c r="P2364">
        <v>145.4512</v>
      </c>
      <c r="Q2364">
        <v>145.4512</v>
      </c>
    </row>
    <row r="2365" spans="1:17" hidden="1">
      <c r="A2365" t="s">
        <v>43</v>
      </c>
      <c r="B2365" s="93">
        <v>40407</v>
      </c>
      <c r="C2365">
        <v>12</v>
      </c>
      <c r="D2365">
        <v>0.2308761</v>
      </c>
      <c r="E2365">
        <v>0.2308761</v>
      </c>
      <c r="F2365">
        <v>91.625</v>
      </c>
      <c r="G2365">
        <v>0.1010836</v>
      </c>
      <c r="H2365">
        <v>0</v>
      </c>
      <c r="I2365">
        <v>0</v>
      </c>
      <c r="J2365">
        <v>0</v>
      </c>
      <c r="K2365">
        <v>0</v>
      </c>
      <c r="L2365">
        <v>0</v>
      </c>
      <c r="M2365">
        <v>4.0492119999999998</v>
      </c>
      <c r="N2365">
        <v>3854.85</v>
      </c>
      <c r="O2365">
        <v>952</v>
      </c>
      <c r="P2365">
        <v>219.79409999999999</v>
      </c>
      <c r="Q2365">
        <v>219.79409999999999</v>
      </c>
    </row>
    <row r="2366" spans="1:17" hidden="1">
      <c r="A2366" t="s">
        <v>43</v>
      </c>
      <c r="B2366" s="93">
        <v>40407</v>
      </c>
      <c r="C2366">
        <v>13</v>
      </c>
      <c r="D2366">
        <v>0.32363920000000002</v>
      </c>
      <c r="E2366">
        <v>0.32363920000000002</v>
      </c>
      <c r="F2366">
        <v>90.5</v>
      </c>
      <c r="G2366">
        <v>0.1007368</v>
      </c>
      <c r="H2366">
        <v>0</v>
      </c>
      <c r="I2366">
        <v>0</v>
      </c>
      <c r="J2366">
        <v>0</v>
      </c>
      <c r="K2366">
        <v>0</v>
      </c>
      <c r="L2366">
        <v>0</v>
      </c>
      <c r="M2366">
        <v>4.0492119999999998</v>
      </c>
      <c r="N2366">
        <v>3854.85</v>
      </c>
      <c r="O2366">
        <v>952</v>
      </c>
      <c r="P2366">
        <v>308.10449999999997</v>
      </c>
      <c r="Q2366">
        <v>308.10449999999997</v>
      </c>
    </row>
    <row r="2367" spans="1:17" hidden="1">
      <c r="A2367" t="s">
        <v>43</v>
      </c>
      <c r="B2367" s="93">
        <v>40407</v>
      </c>
      <c r="C2367">
        <v>14</v>
      </c>
      <c r="D2367">
        <v>0.50353610000000004</v>
      </c>
      <c r="E2367">
        <v>0.17250489999999999</v>
      </c>
      <c r="F2367">
        <v>90.25</v>
      </c>
      <c r="G2367">
        <v>0.1018056</v>
      </c>
      <c r="H2367">
        <v>0.20056209999999999</v>
      </c>
      <c r="I2367">
        <v>0.27764430000000001</v>
      </c>
      <c r="J2367">
        <v>0.33103120000000003</v>
      </c>
      <c r="K2367">
        <v>0.38441819999999999</v>
      </c>
      <c r="L2367">
        <v>0.46150039999999998</v>
      </c>
      <c r="M2367">
        <v>4.0492119999999998</v>
      </c>
      <c r="N2367">
        <v>3854.85</v>
      </c>
      <c r="O2367">
        <v>952</v>
      </c>
      <c r="P2367">
        <v>479.3664</v>
      </c>
      <c r="Q2367">
        <v>164.22460000000001</v>
      </c>
    </row>
    <row r="2368" spans="1:17" hidden="1">
      <c r="A2368" t="s">
        <v>43</v>
      </c>
      <c r="B2368" s="93">
        <v>40407</v>
      </c>
      <c r="C2368">
        <v>15</v>
      </c>
      <c r="D2368">
        <v>0.54097050000000002</v>
      </c>
      <c r="E2368">
        <v>0.16111139999999999</v>
      </c>
      <c r="F2368">
        <v>89.25</v>
      </c>
      <c r="G2368">
        <v>0.101831</v>
      </c>
      <c r="H2368">
        <v>0.24935750000000001</v>
      </c>
      <c r="I2368">
        <v>0.326459</v>
      </c>
      <c r="J2368">
        <v>0.37985910000000001</v>
      </c>
      <c r="K2368">
        <v>0.43325930000000001</v>
      </c>
      <c r="L2368">
        <v>0.51036079999999995</v>
      </c>
      <c r="M2368">
        <v>4.0492119999999998</v>
      </c>
      <c r="N2368">
        <v>3854.85</v>
      </c>
      <c r="O2368">
        <v>952</v>
      </c>
      <c r="P2368">
        <v>515.00400000000002</v>
      </c>
      <c r="Q2368">
        <v>153.37799999999999</v>
      </c>
    </row>
    <row r="2369" spans="1:17" hidden="1">
      <c r="A2369" t="s">
        <v>43</v>
      </c>
      <c r="B2369" s="93">
        <v>40407</v>
      </c>
      <c r="C2369">
        <v>16</v>
      </c>
      <c r="D2369">
        <v>0.61229500000000003</v>
      </c>
      <c r="E2369">
        <v>0.1982661</v>
      </c>
      <c r="F2369">
        <v>87.625</v>
      </c>
      <c r="G2369">
        <v>0.10194590000000001</v>
      </c>
      <c r="H2369">
        <v>0.28337990000000002</v>
      </c>
      <c r="I2369">
        <v>0.36056840000000001</v>
      </c>
      <c r="J2369">
        <v>0.41402889999999998</v>
      </c>
      <c r="K2369">
        <v>0.4674894</v>
      </c>
      <c r="L2369">
        <v>0.54467790000000005</v>
      </c>
      <c r="M2369">
        <v>4.0492119999999998</v>
      </c>
      <c r="N2369">
        <v>3854.85</v>
      </c>
      <c r="O2369">
        <v>952</v>
      </c>
      <c r="P2369">
        <v>582.90480000000002</v>
      </c>
      <c r="Q2369">
        <v>188.74930000000001</v>
      </c>
    </row>
    <row r="2370" spans="1:17" hidden="1">
      <c r="A2370" t="s">
        <v>43</v>
      </c>
      <c r="B2370" s="93">
        <v>40407</v>
      </c>
      <c r="C2370">
        <v>17</v>
      </c>
      <c r="D2370">
        <v>0.75286730000000002</v>
      </c>
      <c r="E2370">
        <v>0.30366399999999999</v>
      </c>
      <c r="F2370">
        <v>85.875</v>
      </c>
      <c r="G2370">
        <v>0.1021046</v>
      </c>
      <c r="H2370">
        <v>0.31835089999999999</v>
      </c>
      <c r="I2370">
        <v>0.3956596</v>
      </c>
      <c r="J2370">
        <v>0.44920330000000003</v>
      </c>
      <c r="K2370">
        <v>0.50274700000000005</v>
      </c>
      <c r="L2370">
        <v>0.58005569999999995</v>
      </c>
      <c r="M2370">
        <v>4.0492119999999998</v>
      </c>
      <c r="N2370">
        <v>3854.85</v>
      </c>
      <c r="O2370">
        <v>952</v>
      </c>
      <c r="P2370">
        <v>716.72969999999998</v>
      </c>
      <c r="Q2370">
        <v>289.0881</v>
      </c>
    </row>
    <row r="2371" spans="1:17" hidden="1">
      <c r="A2371" t="s">
        <v>43</v>
      </c>
      <c r="B2371" s="93">
        <v>40407</v>
      </c>
      <c r="C2371">
        <v>18</v>
      </c>
      <c r="D2371">
        <v>0.83360959999999995</v>
      </c>
      <c r="E2371">
        <v>0.69264510000000001</v>
      </c>
      <c r="F2371">
        <v>85.375</v>
      </c>
      <c r="G2371">
        <v>0.1043113</v>
      </c>
      <c r="H2371">
        <v>7.2842999999999996E-3</v>
      </c>
      <c r="I2371">
        <v>8.6263599999999996E-2</v>
      </c>
      <c r="J2371">
        <v>0.14096449999999999</v>
      </c>
      <c r="K2371">
        <v>0.19566539999999999</v>
      </c>
      <c r="L2371">
        <v>0.27464480000000002</v>
      </c>
      <c r="M2371">
        <v>4.0492119999999998</v>
      </c>
      <c r="N2371">
        <v>3854.85</v>
      </c>
      <c r="O2371">
        <v>952</v>
      </c>
      <c r="P2371">
        <v>793.59640000000002</v>
      </c>
      <c r="Q2371">
        <v>659.3981</v>
      </c>
    </row>
    <row r="2372" spans="1:17" hidden="1">
      <c r="A2372" t="s">
        <v>43</v>
      </c>
      <c r="B2372" s="93">
        <v>40407</v>
      </c>
      <c r="C2372">
        <v>19</v>
      </c>
      <c r="D2372">
        <v>0.8533598</v>
      </c>
      <c r="E2372">
        <v>0.75509320000000002</v>
      </c>
      <c r="F2372">
        <v>78.125</v>
      </c>
      <c r="G2372">
        <v>0.1017458</v>
      </c>
      <c r="H2372">
        <v>-3.2125800000000003E-2</v>
      </c>
      <c r="I2372">
        <v>4.4911100000000002E-2</v>
      </c>
      <c r="J2372">
        <v>9.8266599999999996E-2</v>
      </c>
      <c r="K2372">
        <v>0.15162210000000001</v>
      </c>
      <c r="L2372">
        <v>0.228659</v>
      </c>
      <c r="M2372">
        <v>4.0492119999999998</v>
      </c>
      <c r="N2372">
        <v>3854.85</v>
      </c>
      <c r="O2372">
        <v>952</v>
      </c>
      <c r="P2372">
        <v>812.39859999999999</v>
      </c>
      <c r="Q2372">
        <v>718.84870000000001</v>
      </c>
    </row>
    <row r="2373" spans="1:17" hidden="1">
      <c r="A2373" t="s">
        <v>43</v>
      </c>
      <c r="B2373" s="93">
        <v>40407</v>
      </c>
      <c r="C2373">
        <v>20</v>
      </c>
      <c r="D2373">
        <v>0.62902369999999996</v>
      </c>
      <c r="E2373">
        <v>0.56643589999999999</v>
      </c>
      <c r="F2373">
        <v>75.375</v>
      </c>
      <c r="G2373">
        <v>0.1010257</v>
      </c>
      <c r="H2373">
        <v>-6.6881800000000005E-2</v>
      </c>
      <c r="I2373">
        <v>9.6098999999999993E-3</v>
      </c>
      <c r="J2373">
        <v>6.2587900000000002E-2</v>
      </c>
      <c r="K2373">
        <v>0.1155658</v>
      </c>
      <c r="L2373">
        <v>0.19205749999999999</v>
      </c>
      <c r="M2373">
        <v>4.0492119999999998</v>
      </c>
      <c r="N2373">
        <v>3854.85</v>
      </c>
      <c r="O2373">
        <v>952</v>
      </c>
      <c r="P2373">
        <v>598.8306</v>
      </c>
      <c r="Q2373">
        <v>539.24689999999998</v>
      </c>
    </row>
    <row r="2374" spans="1:17" hidden="1">
      <c r="A2374" t="s">
        <v>43</v>
      </c>
      <c r="B2374" s="93">
        <v>40407</v>
      </c>
      <c r="C2374">
        <v>21</v>
      </c>
      <c r="D2374">
        <v>0.55419260000000004</v>
      </c>
      <c r="E2374">
        <v>0.51720089999999996</v>
      </c>
      <c r="F2374">
        <v>71</v>
      </c>
      <c r="G2374">
        <v>0.1005457</v>
      </c>
      <c r="H2374">
        <v>-9.1862700000000005E-2</v>
      </c>
      <c r="I2374">
        <v>-1.5734499999999998E-2</v>
      </c>
      <c r="J2374">
        <v>3.6991700000000002E-2</v>
      </c>
      <c r="K2374">
        <v>8.9717900000000003E-2</v>
      </c>
      <c r="L2374">
        <v>0.1658462</v>
      </c>
      <c r="M2374">
        <v>4.0492119999999998</v>
      </c>
      <c r="N2374">
        <v>3854.85</v>
      </c>
      <c r="O2374">
        <v>952</v>
      </c>
      <c r="P2374">
        <v>527.59140000000002</v>
      </c>
      <c r="Q2374">
        <v>492.37529999999998</v>
      </c>
    </row>
    <row r="2375" spans="1:17" hidden="1">
      <c r="A2375" t="s">
        <v>43</v>
      </c>
      <c r="B2375" s="93">
        <v>40407</v>
      </c>
      <c r="C2375">
        <v>22</v>
      </c>
      <c r="D2375">
        <v>0.3790502</v>
      </c>
      <c r="E2375">
        <v>0.35594900000000002</v>
      </c>
      <c r="F2375">
        <v>70.25</v>
      </c>
      <c r="G2375">
        <v>0.1003087</v>
      </c>
      <c r="H2375">
        <v>-0.1054496</v>
      </c>
      <c r="I2375">
        <v>-2.9500700000000001E-2</v>
      </c>
      <c r="J2375">
        <v>2.3101199999999999E-2</v>
      </c>
      <c r="K2375">
        <v>7.5703099999999995E-2</v>
      </c>
      <c r="L2375">
        <v>0.15165190000000001</v>
      </c>
      <c r="M2375">
        <v>4.0492119999999998</v>
      </c>
      <c r="N2375">
        <v>3854.85</v>
      </c>
      <c r="O2375">
        <v>952</v>
      </c>
      <c r="P2375">
        <v>360.85579999999999</v>
      </c>
      <c r="Q2375">
        <v>338.86349999999999</v>
      </c>
    </row>
    <row r="2376" spans="1:17" hidden="1">
      <c r="A2376" t="s">
        <v>43</v>
      </c>
      <c r="B2376" s="93">
        <v>40407</v>
      </c>
      <c r="C2376">
        <v>23</v>
      </c>
      <c r="D2376">
        <v>0.23148460000000001</v>
      </c>
      <c r="E2376">
        <v>0.2184469</v>
      </c>
      <c r="F2376">
        <v>69.625</v>
      </c>
      <c r="G2376">
        <v>0.1001383</v>
      </c>
      <c r="H2376">
        <v>-0.1152947</v>
      </c>
      <c r="I2376">
        <v>-3.94749E-2</v>
      </c>
      <c r="J2376">
        <v>1.3037699999999999E-2</v>
      </c>
      <c r="K2376">
        <v>6.5550200000000003E-2</v>
      </c>
      <c r="L2376">
        <v>0.1413701</v>
      </c>
      <c r="M2376">
        <v>4.0492119999999998</v>
      </c>
      <c r="N2376">
        <v>3854.85</v>
      </c>
      <c r="O2376">
        <v>952</v>
      </c>
      <c r="P2376">
        <v>220.3734</v>
      </c>
      <c r="Q2376">
        <v>207.9615</v>
      </c>
    </row>
    <row r="2377" spans="1:17" hidden="1">
      <c r="A2377" t="s">
        <v>43</v>
      </c>
      <c r="B2377" s="93">
        <v>40407</v>
      </c>
      <c r="C2377">
        <v>24</v>
      </c>
      <c r="D2377">
        <v>0.20014670000000001</v>
      </c>
      <c r="E2377">
        <v>0.19857540000000001</v>
      </c>
      <c r="F2377">
        <v>70.125</v>
      </c>
      <c r="G2377">
        <v>0.1000409</v>
      </c>
      <c r="H2377">
        <v>-0.12663630000000001</v>
      </c>
      <c r="I2377">
        <v>-5.0890199999999997E-2</v>
      </c>
      <c r="J2377">
        <v>1.5713000000000001E-3</v>
      </c>
      <c r="K2377">
        <v>5.4032799999999999E-2</v>
      </c>
      <c r="L2377">
        <v>0.1297789</v>
      </c>
      <c r="M2377">
        <v>4.0492119999999998</v>
      </c>
      <c r="N2377">
        <v>3854.85</v>
      </c>
      <c r="O2377">
        <v>952</v>
      </c>
      <c r="P2377">
        <v>190.53960000000001</v>
      </c>
      <c r="Q2377">
        <v>189.0438</v>
      </c>
    </row>
    <row r="2378" spans="1:17" hidden="1">
      <c r="A2378" t="s">
        <v>43</v>
      </c>
      <c r="B2378" s="93">
        <v>40408</v>
      </c>
      <c r="C2378">
        <v>1</v>
      </c>
      <c r="D2378">
        <v>0.30604740000000002</v>
      </c>
      <c r="E2378">
        <v>0.30604740000000002</v>
      </c>
      <c r="F2378">
        <v>68.875</v>
      </c>
      <c r="G2378">
        <v>0.1000619</v>
      </c>
      <c r="H2378">
        <v>0</v>
      </c>
      <c r="I2378">
        <v>0</v>
      </c>
      <c r="J2378">
        <v>0</v>
      </c>
      <c r="K2378">
        <v>0</v>
      </c>
      <c r="L2378">
        <v>0</v>
      </c>
      <c r="M2378">
        <v>4.0493160000000001</v>
      </c>
      <c r="N2378">
        <v>3846.85</v>
      </c>
      <c r="O2378">
        <v>950</v>
      </c>
      <c r="P2378">
        <v>290.745</v>
      </c>
      <c r="Q2378">
        <v>290.745</v>
      </c>
    </row>
    <row r="2379" spans="1:17" hidden="1">
      <c r="A2379" t="s">
        <v>43</v>
      </c>
      <c r="B2379" s="93">
        <v>40408</v>
      </c>
      <c r="C2379">
        <v>2</v>
      </c>
      <c r="D2379">
        <v>0.1177385</v>
      </c>
      <c r="E2379">
        <v>0.1177385</v>
      </c>
      <c r="F2379">
        <v>68.125</v>
      </c>
      <c r="G2379">
        <v>0.10006230000000001</v>
      </c>
      <c r="H2379">
        <v>0</v>
      </c>
      <c r="I2379">
        <v>0</v>
      </c>
      <c r="J2379">
        <v>0</v>
      </c>
      <c r="K2379">
        <v>0</v>
      </c>
      <c r="L2379">
        <v>0</v>
      </c>
      <c r="M2379">
        <v>4.0493160000000001</v>
      </c>
      <c r="N2379">
        <v>3846.85</v>
      </c>
      <c r="O2379">
        <v>950</v>
      </c>
      <c r="P2379">
        <v>111.8515</v>
      </c>
      <c r="Q2379">
        <v>111.8515</v>
      </c>
    </row>
    <row r="2380" spans="1:17" hidden="1">
      <c r="A2380" t="s">
        <v>43</v>
      </c>
      <c r="B2380" s="93">
        <v>40408</v>
      </c>
      <c r="C2380">
        <v>3</v>
      </c>
      <c r="D2380">
        <v>4.1316899999999997E-2</v>
      </c>
      <c r="E2380">
        <v>4.1316899999999997E-2</v>
      </c>
      <c r="F2380">
        <v>67.75</v>
      </c>
      <c r="G2380">
        <v>0.1000862</v>
      </c>
      <c r="H2380">
        <v>0</v>
      </c>
      <c r="I2380">
        <v>0</v>
      </c>
      <c r="J2380">
        <v>0</v>
      </c>
      <c r="K2380">
        <v>0</v>
      </c>
      <c r="L2380">
        <v>0</v>
      </c>
      <c r="M2380">
        <v>4.0493160000000001</v>
      </c>
      <c r="N2380">
        <v>3846.85</v>
      </c>
      <c r="O2380">
        <v>950</v>
      </c>
      <c r="P2380">
        <v>39.251080000000002</v>
      </c>
      <c r="Q2380">
        <v>39.251080000000002</v>
      </c>
    </row>
    <row r="2381" spans="1:17" hidden="1">
      <c r="A2381" t="s">
        <v>43</v>
      </c>
      <c r="B2381" s="93">
        <v>40408</v>
      </c>
      <c r="C2381">
        <v>4</v>
      </c>
      <c r="D2381">
        <v>3.09047E-2</v>
      </c>
      <c r="E2381">
        <v>3.09047E-2</v>
      </c>
      <c r="F2381">
        <v>68.5</v>
      </c>
      <c r="G2381">
        <v>0.1001862</v>
      </c>
      <c r="H2381">
        <v>0</v>
      </c>
      <c r="I2381">
        <v>0</v>
      </c>
      <c r="J2381">
        <v>0</v>
      </c>
      <c r="K2381">
        <v>0</v>
      </c>
      <c r="L2381">
        <v>0</v>
      </c>
      <c r="M2381">
        <v>4.0493160000000001</v>
      </c>
      <c r="N2381">
        <v>3846.85</v>
      </c>
      <c r="O2381">
        <v>950</v>
      </c>
      <c r="P2381">
        <v>29.359490000000001</v>
      </c>
      <c r="Q2381">
        <v>29.359490000000001</v>
      </c>
    </row>
    <row r="2382" spans="1:17" hidden="1">
      <c r="A2382" t="s">
        <v>43</v>
      </c>
      <c r="B2382" s="93">
        <v>40408</v>
      </c>
      <c r="C2382">
        <v>5</v>
      </c>
      <c r="D2382">
        <v>1.36118E-2</v>
      </c>
      <c r="E2382">
        <v>1.36118E-2</v>
      </c>
      <c r="F2382">
        <v>67.25</v>
      </c>
      <c r="G2382">
        <v>0.1004312</v>
      </c>
      <c r="H2382">
        <v>0</v>
      </c>
      <c r="I2382">
        <v>0</v>
      </c>
      <c r="J2382">
        <v>0</v>
      </c>
      <c r="K2382">
        <v>0</v>
      </c>
      <c r="L2382">
        <v>0</v>
      </c>
      <c r="M2382">
        <v>4.0493160000000001</v>
      </c>
      <c r="N2382">
        <v>3846.85</v>
      </c>
      <c r="O2382">
        <v>950</v>
      </c>
      <c r="P2382">
        <v>12.93121</v>
      </c>
      <c r="Q2382">
        <v>12.93121</v>
      </c>
    </row>
    <row r="2383" spans="1:17" hidden="1">
      <c r="A2383" t="s">
        <v>43</v>
      </c>
      <c r="B2383" s="93">
        <v>40408</v>
      </c>
      <c r="C2383">
        <v>6</v>
      </c>
      <c r="D2383">
        <v>6.5034000000000003E-3</v>
      </c>
      <c r="E2383">
        <v>6.5034000000000003E-3</v>
      </c>
      <c r="F2383">
        <v>66.125</v>
      </c>
      <c r="G2383">
        <v>0.1009039</v>
      </c>
      <c r="H2383">
        <v>0</v>
      </c>
      <c r="I2383">
        <v>0</v>
      </c>
      <c r="J2383">
        <v>0</v>
      </c>
      <c r="K2383">
        <v>0</v>
      </c>
      <c r="L2383">
        <v>0</v>
      </c>
      <c r="M2383">
        <v>4.0493160000000001</v>
      </c>
      <c r="N2383">
        <v>3846.85</v>
      </c>
      <c r="O2383">
        <v>950</v>
      </c>
      <c r="P2383">
        <v>6.1781930000000003</v>
      </c>
      <c r="Q2383">
        <v>6.1781930000000003</v>
      </c>
    </row>
    <row r="2384" spans="1:17" hidden="1">
      <c r="A2384" t="s">
        <v>43</v>
      </c>
      <c r="B2384" s="93">
        <v>40408</v>
      </c>
      <c r="C2384">
        <v>7</v>
      </c>
      <c r="D2384">
        <v>1.09725E-2</v>
      </c>
      <c r="E2384">
        <v>1.09725E-2</v>
      </c>
      <c r="F2384">
        <v>71.75</v>
      </c>
      <c r="G2384">
        <v>0.10223699999999999</v>
      </c>
      <c r="H2384">
        <v>0</v>
      </c>
      <c r="I2384">
        <v>0</v>
      </c>
      <c r="J2384">
        <v>0</v>
      </c>
      <c r="K2384">
        <v>0</v>
      </c>
      <c r="L2384">
        <v>0</v>
      </c>
      <c r="M2384">
        <v>4.0493160000000001</v>
      </c>
      <c r="N2384">
        <v>3846.85</v>
      </c>
      <c r="O2384">
        <v>950</v>
      </c>
      <c r="P2384">
        <v>10.423909999999999</v>
      </c>
      <c r="Q2384">
        <v>10.423909999999999</v>
      </c>
    </row>
    <row r="2385" spans="1:17" hidden="1">
      <c r="A2385" t="s">
        <v>43</v>
      </c>
      <c r="B2385" s="93">
        <v>40408</v>
      </c>
      <c r="C2385">
        <v>8</v>
      </c>
      <c r="D2385">
        <v>1.8950999999999999E-2</v>
      </c>
      <c r="E2385">
        <v>1.8950999999999999E-2</v>
      </c>
      <c r="F2385">
        <v>73.875</v>
      </c>
      <c r="G2385">
        <v>0.1041619</v>
      </c>
      <c r="H2385">
        <v>0</v>
      </c>
      <c r="I2385">
        <v>0</v>
      </c>
      <c r="J2385">
        <v>0</v>
      </c>
      <c r="K2385">
        <v>0</v>
      </c>
      <c r="L2385">
        <v>0</v>
      </c>
      <c r="M2385">
        <v>4.0493160000000001</v>
      </c>
      <c r="N2385">
        <v>3846.85</v>
      </c>
      <c r="O2385">
        <v>950</v>
      </c>
      <c r="P2385">
        <v>18.003409999999999</v>
      </c>
      <c r="Q2385">
        <v>18.003409999999999</v>
      </c>
    </row>
    <row r="2386" spans="1:17" hidden="1">
      <c r="A2386" t="s">
        <v>43</v>
      </c>
      <c r="B2386" s="93">
        <v>40408</v>
      </c>
      <c r="C2386">
        <v>9</v>
      </c>
      <c r="D2386">
        <v>7.6568999999999998E-2</v>
      </c>
      <c r="E2386">
        <v>7.6568999999999998E-2</v>
      </c>
      <c r="F2386">
        <v>80.125</v>
      </c>
      <c r="G2386">
        <v>0.1023971</v>
      </c>
      <c r="H2386">
        <v>0</v>
      </c>
      <c r="I2386">
        <v>0</v>
      </c>
      <c r="J2386">
        <v>0</v>
      </c>
      <c r="K2386">
        <v>0</v>
      </c>
      <c r="L2386">
        <v>0</v>
      </c>
      <c r="M2386">
        <v>4.0493160000000001</v>
      </c>
      <c r="N2386">
        <v>3846.85</v>
      </c>
      <c r="O2386">
        <v>950</v>
      </c>
      <c r="P2386">
        <v>72.740520000000004</v>
      </c>
      <c r="Q2386">
        <v>72.740520000000004</v>
      </c>
    </row>
    <row r="2387" spans="1:17" hidden="1">
      <c r="A2387" t="s">
        <v>43</v>
      </c>
      <c r="B2387" s="93">
        <v>40408</v>
      </c>
      <c r="C2387">
        <v>10</v>
      </c>
      <c r="D2387">
        <v>0.1033506</v>
      </c>
      <c r="E2387">
        <v>0.1033506</v>
      </c>
      <c r="F2387">
        <v>84.75</v>
      </c>
      <c r="G2387">
        <v>0.1015481</v>
      </c>
      <c r="H2387">
        <v>0</v>
      </c>
      <c r="I2387">
        <v>0</v>
      </c>
      <c r="J2387">
        <v>0</v>
      </c>
      <c r="K2387">
        <v>0</v>
      </c>
      <c r="L2387">
        <v>0</v>
      </c>
      <c r="M2387">
        <v>4.0493160000000001</v>
      </c>
      <c r="N2387">
        <v>3846.85</v>
      </c>
      <c r="O2387">
        <v>950</v>
      </c>
      <c r="P2387">
        <v>98.183049999999994</v>
      </c>
      <c r="Q2387">
        <v>98.183049999999994</v>
      </c>
    </row>
    <row r="2388" spans="1:17" hidden="1">
      <c r="A2388" t="s">
        <v>43</v>
      </c>
      <c r="B2388" s="93">
        <v>40408</v>
      </c>
      <c r="C2388">
        <v>11</v>
      </c>
      <c r="D2388">
        <v>0.18198449999999999</v>
      </c>
      <c r="E2388">
        <v>0.18198449999999999</v>
      </c>
      <c r="F2388">
        <v>92.25</v>
      </c>
      <c r="G2388">
        <v>0.10186679999999999</v>
      </c>
      <c r="H2388">
        <v>0</v>
      </c>
      <c r="I2388">
        <v>0</v>
      </c>
      <c r="J2388">
        <v>0</v>
      </c>
      <c r="K2388">
        <v>0</v>
      </c>
      <c r="L2388">
        <v>0</v>
      </c>
      <c r="M2388">
        <v>4.0493160000000001</v>
      </c>
      <c r="N2388">
        <v>3846.85</v>
      </c>
      <c r="O2388">
        <v>950</v>
      </c>
      <c r="P2388">
        <v>172.8853</v>
      </c>
      <c r="Q2388">
        <v>172.8853</v>
      </c>
    </row>
    <row r="2389" spans="1:17" hidden="1">
      <c r="A2389" t="s">
        <v>43</v>
      </c>
      <c r="B2389" s="93">
        <v>40408</v>
      </c>
      <c r="C2389">
        <v>12</v>
      </c>
      <c r="D2389">
        <v>0.26613829999999999</v>
      </c>
      <c r="E2389">
        <v>0.26613829999999999</v>
      </c>
      <c r="F2389">
        <v>94.625</v>
      </c>
      <c r="G2389">
        <v>0.1019177</v>
      </c>
      <c r="H2389">
        <v>0</v>
      </c>
      <c r="I2389">
        <v>0</v>
      </c>
      <c r="J2389">
        <v>0</v>
      </c>
      <c r="K2389">
        <v>0</v>
      </c>
      <c r="L2389">
        <v>0</v>
      </c>
      <c r="M2389">
        <v>4.0493160000000001</v>
      </c>
      <c r="N2389">
        <v>3846.85</v>
      </c>
      <c r="O2389">
        <v>950</v>
      </c>
      <c r="P2389">
        <v>252.8313</v>
      </c>
      <c r="Q2389">
        <v>252.8313</v>
      </c>
    </row>
    <row r="2390" spans="1:17" hidden="1">
      <c r="A2390" t="s">
        <v>43</v>
      </c>
      <c r="B2390" s="93">
        <v>40408</v>
      </c>
      <c r="C2390">
        <v>13</v>
      </c>
      <c r="D2390">
        <v>0.39634019999999998</v>
      </c>
      <c r="E2390">
        <v>0.39634019999999998</v>
      </c>
      <c r="F2390">
        <v>94.25</v>
      </c>
      <c r="G2390">
        <v>0.1017511</v>
      </c>
      <c r="H2390">
        <v>0</v>
      </c>
      <c r="I2390">
        <v>0</v>
      </c>
      <c r="J2390">
        <v>0</v>
      </c>
      <c r="K2390">
        <v>0</v>
      </c>
      <c r="L2390">
        <v>0</v>
      </c>
      <c r="M2390">
        <v>4.0493160000000001</v>
      </c>
      <c r="N2390">
        <v>3846.85</v>
      </c>
      <c r="O2390">
        <v>950</v>
      </c>
      <c r="P2390">
        <v>376.52319999999997</v>
      </c>
      <c r="Q2390">
        <v>376.52319999999997</v>
      </c>
    </row>
    <row r="2391" spans="1:17" hidden="1">
      <c r="A2391" t="s">
        <v>43</v>
      </c>
      <c r="B2391" s="93">
        <v>40408</v>
      </c>
      <c r="C2391">
        <v>14</v>
      </c>
      <c r="D2391">
        <v>0.59146259999999995</v>
      </c>
      <c r="E2391">
        <v>0.18955069999999999</v>
      </c>
      <c r="F2391">
        <v>91.5</v>
      </c>
      <c r="G2391">
        <v>0.1028862</v>
      </c>
      <c r="H2391">
        <v>0.27005800000000002</v>
      </c>
      <c r="I2391">
        <v>0.3479583</v>
      </c>
      <c r="J2391">
        <v>0.40191189999999999</v>
      </c>
      <c r="K2391">
        <v>0.45586539999999998</v>
      </c>
      <c r="L2391">
        <v>0.53376579999999996</v>
      </c>
      <c r="M2391">
        <v>4.0493160000000001</v>
      </c>
      <c r="N2391">
        <v>3846.85</v>
      </c>
      <c r="O2391">
        <v>950</v>
      </c>
      <c r="P2391">
        <v>561.88940000000002</v>
      </c>
      <c r="Q2391">
        <v>180.07310000000001</v>
      </c>
    </row>
    <row r="2392" spans="1:17" hidden="1">
      <c r="A2392" t="s">
        <v>43</v>
      </c>
      <c r="B2392" s="93">
        <v>40408</v>
      </c>
      <c r="C2392">
        <v>15</v>
      </c>
      <c r="D2392">
        <v>0.64685110000000001</v>
      </c>
      <c r="E2392">
        <v>0.18548000000000001</v>
      </c>
      <c r="F2392">
        <v>91.125</v>
      </c>
      <c r="G2392">
        <v>0.103008</v>
      </c>
      <c r="H2392">
        <v>0.32936110000000002</v>
      </c>
      <c r="I2392">
        <v>0.40735369999999999</v>
      </c>
      <c r="J2392">
        <v>0.46137109999999998</v>
      </c>
      <c r="K2392">
        <v>0.51538850000000003</v>
      </c>
      <c r="L2392">
        <v>0.59338109999999999</v>
      </c>
      <c r="M2392">
        <v>4.0493160000000001</v>
      </c>
      <c r="N2392">
        <v>3846.85</v>
      </c>
      <c r="O2392">
        <v>950</v>
      </c>
      <c r="P2392">
        <v>614.50850000000003</v>
      </c>
      <c r="Q2392">
        <v>176.20599999999999</v>
      </c>
    </row>
    <row r="2393" spans="1:17" hidden="1">
      <c r="A2393" t="s">
        <v>43</v>
      </c>
      <c r="B2393" s="93">
        <v>40408</v>
      </c>
      <c r="C2393">
        <v>16</v>
      </c>
      <c r="D2393">
        <v>0.72313170000000004</v>
      </c>
      <c r="E2393">
        <v>0.22516259999999999</v>
      </c>
      <c r="F2393">
        <v>89.625</v>
      </c>
      <c r="G2393">
        <v>0.1032522</v>
      </c>
      <c r="H2393">
        <v>0.36564600000000003</v>
      </c>
      <c r="I2393">
        <v>0.44382349999999998</v>
      </c>
      <c r="J2393">
        <v>0.49796899999999999</v>
      </c>
      <c r="K2393">
        <v>0.55211449999999995</v>
      </c>
      <c r="L2393">
        <v>0.63029210000000002</v>
      </c>
      <c r="M2393">
        <v>4.0493160000000001</v>
      </c>
      <c r="N2393">
        <v>3846.85</v>
      </c>
      <c r="O2393">
        <v>950</v>
      </c>
      <c r="P2393">
        <v>686.97500000000002</v>
      </c>
      <c r="Q2393">
        <v>213.90450000000001</v>
      </c>
    </row>
    <row r="2394" spans="1:17" hidden="1">
      <c r="A2394" t="s">
        <v>43</v>
      </c>
      <c r="B2394" s="93">
        <v>40408</v>
      </c>
      <c r="C2394">
        <v>17</v>
      </c>
      <c r="D2394">
        <v>0.90322369999999996</v>
      </c>
      <c r="E2394">
        <v>0.36120069999999999</v>
      </c>
      <c r="F2394">
        <v>88.125</v>
      </c>
      <c r="G2394">
        <v>0.10348540000000001</v>
      </c>
      <c r="H2394">
        <v>0.40940100000000001</v>
      </c>
      <c r="I2394">
        <v>0.4877551</v>
      </c>
      <c r="J2394">
        <v>0.54202289999999997</v>
      </c>
      <c r="K2394">
        <v>0.59629080000000001</v>
      </c>
      <c r="L2394">
        <v>0.67464480000000004</v>
      </c>
      <c r="M2394">
        <v>4.0493160000000001</v>
      </c>
      <c r="N2394">
        <v>3846.85</v>
      </c>
      <c r="O2394">
        <v>950</v>
      </c>
      <c r="P2394">
        <v>858.0625</v>
      </c>
      <c r="Q2394">
        <v>343.14069999999998</v>
      </c>
    </row>
    <row r="2395" spans="1:17" hidden="1">
      <c r="A2395" t="s">
        <v>43</v>
      </c>
      <c r="B2395" s="93">
        <v>40408</v>
      </c>
      <c r="C2395">
        <v>18</v>
      </c>
      <c r="D2395">
        <v>0.92304960000000003</v>
      </c>
      <c r="E2395">
        <v>0.77355529999999995</v>
      </c>
      <c r="F2395">
        <v>86.25</v>
      </c>
      <c r="G2395">
        <v>0.106146</v>
      </c>
      <c r="H2395">
        <v>1.3462699999999999E-2</v>
      </c>
      <c r="I2395">
        <v>9.3831300000000006E-2</v>
      </c>
      <c r="J2395">
        <v>0.1494943</v>
      </c>
      <c r="K2395">
        <v>0.20515729999999999</v>
      </c>
      <c r="L2395">
        <v>0.2855259</v>
      </c>
      <c r="M2395">
        <v>4.0493160000000001</v>
      </c>
      <c r="N2395">
        <v>3846.85</v>
      </c>
      <c r="O2395">
        <v>950</v>
      </c>
      <c r="P2395">
        <v>876.89710000000002</v>
      </c>
      <c r="Q2395">
        <v>734.87760000000003</v>
      </c>
    </row>
    <row r="2396" spans="1:17" hidden="1">
      <c r="A2396" t="s">
        <v>43</v>
      </c>
      <c r="B2396" s="93">
        <v>40408</v>
      </c>
      <c r="C2396">
        <v>19</v>
      </c>
      <c r="D2396">
        <v>0.99396839999999997</v>
      </c>
      <c r="E2396">
        <v>0.87768999999999997</v>
      </c>
      <c r="F2396">
        <v>79.125</v>
      </c>
      <c r="G2396">
        <v>0.1028999</v>
      </c>
      <c r="H2396">
        <v>-1.55932E-2</v>
      </c>
      <c r="I2396">
        <v>6.2317600000000001E-2</v>
      </c>
      <c r="J2396">
        <v>0.1162784</v>
      </c>
      <c r="K2396">
        <v>0.17023920000000001</v>
      </c>
      <c r="L2396">
        <v>0.24815000000000001</v>
      </c>
      <c r="M2396">
        <v>4.0493160000000001</v>
      </c>
      <c r="N2396">
        <v>3846.85</v>
      </c>
      <c r="O2396">
        <v>950</v>
      </c>
      <c r="P2396">
        <v>944.27</v>
      </c>
      <c r="Q2396">
        <v>833.80550000000005</v>
      </c>
    </row>
    <row r="2397" spans="1:17" hidden="1">
      <c r="A2397" t="s">
        <v>43</v>
      </c>
      <c r="B2397" s="93">
        <v>40408</v>
      </c>
      <c r="C2397">
        <v>20</v>
      </c>
      <c r="D2397">
        <v>0.69762579999999996</v>
      </c>
      <c r="E2397">
        <v>0.62472989999999995</v>
      </c>
      <c r="F2397">
        <v>75.5</v>
      </c>
      <c r="G2397">
        <v>0.1018408</v>
      </c>
      <c r="H2397">
        <v>-5.7618500000000003E-2</v>
      </c>
      <c r="I2397">
        <v>1.9490400000000001E-2</v>
      </c>
      <c r="J2397">
        <v>7.2895799999999997E-2</v>
      </c>
      <c r="K2397">
        <v>0.1263012</v>
      </c>
      <c r="L2397">
        <v>0.20341010000000001</v>
      </c>
      <c r="M2397">
        <v>4.0493160000000001</v>
      </c>
      <c r="N2397">
        <v>3846.85</v>
      </c>
      <c r="O2397">
        <v>950</v>
      </c>
      <c r="P2397">
        <v>662.74440000000004</v>
      </c>
      <c r="Q2397">
        <v>593.49339999999995</v>
      </c>
    </row>
    <row r="2398" spans="1:17" hidden="1">
      <c r="A2398" t="s">
        <v>43</v>
      </c>
      <c r="B2398" s="93">
        <v>40408</v>
      </c>
      <c r="C2398">
        <v>21</v>
      </c>
      <c r="D2398">
        <v>0.64172960000000001</v>
      </c>
      <c r="E2398">
        <v>0.59823159999999997</v>
      </c>
      <c r="F2398">
        <v>72.75</v>
      </c>
      <c r="G2398">
        <v>0.1012218</v>
      </c>
      <c r="H2398">
        <v>-8.6222900000000005E-2</v>
      </c>
      <c r="I2398">
        <v>-9.5826999999999996E-3</v>
      </c>
      <c r="J2398">
        <v>4.3498000000000002E-2</v>
      </c>
      <c r="K2398">
        <v>9.6578800000000006E-2</v>
      </c>
      <c r="L2398">
        <v>0.17321900000000001</v>
      </c>
      <c r="M2398">
        <v>4.0493160000000001</v>
      </c>
      <c r="N2398">
        <v>3846.85</v>
      </c>
      <c r="O2398">
        <v>950</v>
      </c>
      <c r="P2398">
        <v>609.6431</v>
      </c>
      <c r="Q2398">
        <v>568.31989999999996</v>
      </c>
    </row>
    <row r="2399" spans="1:17" hidden="1">
      <c r="A2399" t="s">
        <v>43</v>
      </c>
      <c r="B2399" s="93">
        <v>40408</v>
      </c>
      <c r="C2399">
        <v>22</v>
      </c>
      <c r="D2399">
        <v>0.45246199999999998</v>
      </c>
      <c r="E2399">
        <v>0.42410750000000003</v>
      </c>
      <c r="F2399">
        <v>71.875</v>
      </c>
      <c r="G2399">
        <v>0.10092909999999999</v>
      </c>
      <c r="H2399">
        <v>-0.1009914</v>
      </c>
      <c r="I2399">
        <v>-2.4572799999999999E-2</v>
      </c>
      <c r="J2399">
        <v>2.8354500000000001E-2</v>
      </c>
      <c r="K2399">
        <v>8.1281800000000001E-2</v>
      </c>
      <c r="L2399">
        <v>0.15770039999999999</v>
      </c>
      <c r="M2399">
        <v>4.0493160000000001</v>
      </c>
      <c r="N2399">
        <v>3846.85</v>
      </c>
      <c r="O2399">
        <v>950</v>
      </c>
      <c r="P2399">
        <v>429.83879999999999</v>
      </c>
      <c r="Q2399">
        <v>402.90210000000002</v>
      </c>
    </row>
    <row r="2400" spans="1:17" hidden="1">
      <c r="A2400" t="s">
        <v>43</v>
      </c>
      <c r="B2400" s="93">
        <v>40408</v>
      </c>
      <c r="C2400">
        <v>23</v>
      </c>
      <c r="D2400">
        <v>0.2696441</v>
      </c>
      <c r="E2400">
        <v>0.25334869999999998</v>
      </c>
      <c r="F2400">
        <v>70.875</v>
      </c>
      <c r="G2400">
        <v>0.10085230000000001</v>
      </c>
      <c r="H2400">
        <v>-0.112952</v>
      </c>
      <c r="I2400">
        <v>-3.6591600000000002E-2</v>
      </c>
      <c r="J2400">
        <v>1.6295400000000002E-2</v>
      </c>
      <c r="K2400">
        <v>6.9182400000000005E-2</v>
      </c>
      <c r="L2400">
        <v>0.1455428</v>
      </c>
      <c r="M2400">
        <v>4.0493160000000001</v>
      </c>
      <c r="N2400">
        <v>3846.85</v>
      </c>
      <c r="O2400">
        <v>950</v>
      </c>
      <c r="P2400">
        <v>256.1619</v>
      </c>
      <c r="Q2400">
        <v>240.68129999999999</v>
      </c>
    </row>
    <row r="2401" spans="1:17" hidden="1">
      <c r="A2401" t="s">
        <v>43</v>
      </c>
      <c r="B2401" s="93">
        <v>40408</v>
      </c>
      <c r="C2401">
        <v>24</v>
      </c>
      <c r="D2401">
        <v>0.22420979999999999</v>
      </c>
      <c r="E2401">
        <v>0.22367139999999999</v>
      </c>
      <c r="F2401">
        <v>70.25</v>
      </c>
      <c r="G2401">
        <v>0.1007512</v>
      </c>
      <c r="H2401">
        <v>-0.12857950000000001</v>
      </c>
      <c r="I2401">
        <v>-5.2295599999999998E-2</v>
      </c>
      <c r="J2401">
        <v>5.3839999999999997E-4</v>
      </c>
      <c r="K2401">
        <v>5.33724E-2</v>
      </c>
      <c r="L2401">
        <v>0.1296563</v>
      </c>
      <c r="M2401">
        <v>4.0493160000000001</v>
      </c>
      <c r="N2401">
        <v>3846.85</v>
      </c>
      <c r="O2401">
        <v>950</v>
      </c>
      <c r="P2401">
        <v>212.99930000000001</v>
      </c>
      <c r="Q2401">
        <v>212.48779999999999</v>
      </c>
    </row>
    <row r="2402" spans="1:17" hidden="1">
      <c r="A2402" t="s">
        <v>43</v>
      </c>
      <c r="B2402" s="93">
        <v>40409</v>
      </c>
      <c r="C2402">
        <v>1</v>
      </c>
      <c r="D2402">
        <v>0.3354259</v>
      </c>
      <c r="E2402">
        <v>0.3354259</v>
      </c>
      <c r="F2402">
        <v>70.25</v>
      </c>
      <c r="G2402">
        <v>0.1008459</v>
      </c>
      <c r="H2402">
        <v>0</v>
      </c>
      <c r="I2402">
        <v>0</v>
      </c>
      <c r="J2402">
        <v>0</v>
      </c>
      <c r="K2402">
        <v>0</v>
      </c>
      <c r="L2402">
        <v>0</v>
      </c>
      <c r="M2402">
        <v>4.0485699999999998</v>
      </c>
      <c r="N2402">
        <v>3821.85</v>
      </c>
      <c r="O2402">
        <v>944</v>
      </c>
      <c r="P2402">
        <v>316.64210000000003</v>
      </c>
      <c r="Q2402">
        <v>316.64210000000003</v>
      </c>
    </row>
    <row r="2403" spans="1:17" hidden="1">
      <c r="A2403" t="s">
        <v>43</v>
      </c>
      <c r="B2403" s="93">
        <v>40409</v>
      </c>
      <c r="C2403">
        <v>2</v>
      </c>
      <c r="D2403">
        <v>0.1284739</v>
      </c>
      <c r="E2403">
        <v>0.1284739</v>
      </c>
      <c r="F2403">
        <v>69.75</v>
      </c>
      <c r="G2403">
        <v>0.1008053</v>
      </c>
      <c r="H2403">
        <v>0</v>
      </c>
      <c r="I2403">
        <v>0</v>
      </c>
      <c r="J2403">
        <v>0</v>
      </c>
      <c r="K2403">
        <v>0</v>
      </c>
      <c r="L2403">
        <v>0</v>
      </c>
      <c r="M2403">
        <v>4.0485699999999998</v>
      </c>
      <c r="N2403">
        <v>3821.85</v>
      </c>
      <c r="O2403">
        <v>944</v>
      </c>
      <c r="P2403">
        <v>121.2794</v>
      </c>
      <c r="Q2403">
        <v>121.2794</v>
      </c>
    </row>
    <row r="2404" spans="1:17" hidden="1">
      <c r="A2404" t="s">
        <v>43</v>
      </c>
      <c r="B2404" s="93">
        <v>40409</v>
      </c>
      <c r="C2404">
        <v>3</v>
      </c>
      <c r="D2404">
        <v>4.8702099999999998E-2</v>
      </c>
      <c r="E2404">
        <v>4.8702099999999998E-2</v>
      </c>
      <c r="F2404">
        <v>68.5</v>
      </c>
      <c r="G2404">
        <v>0.1009005</v>
      </c>
      <c r="H2404">
        <v>0</v>
      </c>
      <c r="I2404">
        <v>0</v>
      </c>
      <c r="J2404">
        <v>0</v>
      </c>
      <c r="K2404">
        <v>0</v>
      </c>
      <c r="L2404">
        <v>0</v>
      </c>
      <c r="M2404">
        <v>4.0485699999999998</v>
      </c>
      <c r="N2404">
        <v>3821.85</v>
      </c>
      <c r="O2404">
        <v>944</v>
      </c>
      <c r="P2404">
        <v>45.974800000000002</v>
      </c>
      <c r="Q2404">
        <v>45.974800000000002</v>
      </c>
    </row>
    <row r="2405" spans="1:17" hidden="1">
      <c r="A2405" t="s">
        <v>43</v>
      </c>
      <c r="B2405" s="93">
        <v>40409</v>
      </c>
      <c r="C2405">
        <v>4</v>
      </c>
      <c r="D2405">
        <v>3.5131299999999997E-2</v>
      </c>
      <c r="E2405">
        <v>3.5131299999999997E-2</v>
      </c>
      <c r="F2405">
        <v>67.375</v>
      </c>
      <c r="G2405">
        <v>0.1010443</v>
      </c>
      <c r="H2405">
        <v>0</v>
      </c>
      <c r="I2405">
        <v>0</v>
      </c>
      <c r="J2405">
        <v>0</v>
      </c>
      <c r="K2405">
        <v>0</v>
      </c>
      <c r="L2405">
        <v>0</v>
      </c>
      <c r="M2405">
        <v>4.0485699999999998</v>
      </c>
      <c r="N2405">
        <v>3821.85</v>
      </c>
      <c r="O2405">
        <v>944</v>
      </c>
      <c r="P2405">
        <v>33.163960000000003</v>
      </c>
      <c r="Q2405">
        <v>33.163960000000003</v>
      </c>
    </row>
    <row r="2406" spans="1:17" hidden="1">
      <c r="A2406" t="s">
        <v>43</v>
      </c>
      <c r="B2406" s="93">
        <v>40409</v>
      </c>
      <c r="C2406">
        <v>5</v>
      </c>
      <c r="D2406">
        <v>1.796E-2</v>
      </c>
      <c r="E2406">
        <v>1.796E-2</v>
      </c>
      <c r="F2406">
        <v>67</v>
      </c>
      <c r="G2406">
        <v>0.1014721</v>
      </c>
      <c r="H2406">
        <v>0</v>
      </c>
      <c r="I2406">
        <v>0</v>
      </c>
      <c r="J2406">
        <v>0</v>
      </c>
      <c r="K2406">
        <v>0</v>
      </c>
      <c r="L2406">
        <v>0</v>
      </c>
      <c r="M2406">
        <v>4.0485699999999998</v>
      </c>
      <c r="N2406">
        <v>3821.85</v>
      </c>
      <c r="O2406">
        <v>944</v>
      </c>
      <c r="P2406">
        <v>16.9542</v>
      </c>
      <c r="Q2406">
        <v>16.9542</v>
      </c>
    </row>
    <row r="2407" spans="1:17" hidden="1">
      <c r="A2407" t="s">
        <v>43</v>
      </c>
      <c r="B2407" s="93">
        <v>40409</v>
      </c>
      <c r="C2407">
        <v>6</v>
      </c>
      <c r="D2407">
        <v>5.0067999999999996E-3</v>
      </c>
      <c r="E2407">
        <v>5.0067999999999996E-3</v>
      </c>
      <c r="F2407">
        <v>65</v>
      </c>
      <c r="G2407">
        <v>0.1022248</v>
      </c>
      <c r="H2407">
        <v>0</v>
      </c>
      <c r="I2407">
        <v>0</v>
      </c>
      <c r="J2407">
        <v>0</v>
      </c>
      <c r="K2407">
        <v>0</v>
      </c>
      <c r="L2407">
        <v>0</v>
      </c>
      <c r="M2407">
        <v>4.0485699999999998</v>
      </c>
      <c r="N2407">
        <v>3821.85</v>
      </c>
      <c r="O2407">
        <v>944</v>
      </c>
      <c r="P2407">
        <v>4.7264270000000002</v>
      </c>
      <c r="Q2407">
        <v>4.7264270000000002</v>
      </c>
    </row>
    <row r="2408" spans="1:17" hidden="1">
      <c r="A2408" t="s">
        <v>43</v>
      </c>
      <c r="B2408" s="93">
        <v>40409</v>
      </c>
      <c r="C2408">
        <v>7</v>
      </c>
      <c r="D2408">
        <v>4.2605000000000004E-3</v>
      </c>
      <c r="E2408">
        <v>4.2605000000000004E-3</v>
      </c>
      <c r="F2408">
        <v>66.625</v>
      </c>
      <c r="G2408">
        <v>0.10270120000000001</v>
      </c>
      <c r="H2408">
        <v>0</v>
      </c>
      <c r="I2408">
        <v>0</v>
      </c>
      <c r="J2408">
        <v>0</v>
      </c>
      <c r="K2408">
        <v>0</v>
      </c>
      <c r="L2408">
        <v>0</v>
      </c>
      <c r="M2408">
        <v>4.0485699999999998</v>
      </c>
      <c r="N2408">
        <v>3821.85</v>
      </c>
      <c r="O2408">
        <v>944</v>
      </c>
      <c r="P2408">
        <v>4.0219170000000002</v>
      </c>
      <c r="Q2408">
        <v>4.0219170000000002</v>
      </c>
    </row>
    <row r="2409" spans="1:17" hidden="1">
      <c r="A2409" t="s">
        <v>43</v>
      </c>
      <c r="B2409" s="93">
        <v>40409</v>
      </c>
      <c r="C2409">
        <v>8</v>
      </c>
      <c r="D2409">
        <v>1.5918E-3</v>
      </c>
      <c r="E2409">
        <v>1.5918E-3</v>
      </c>
      <c r="F2409">
        <v>72.625</v>
      </c>
      <c r="G2409">
        <v>0.1050538</v>
      </c>
      <c r="H2409">
        <v>0</v>
      </c>
      <c r="I2409">
        <v>0</v>
      </c>
      <c r="J2409">
        <v>0</v>
      </c>
      <c r="K2409">
        <v>0</v>
      </c>
      <c r="L2409">
        <v>0</v>
      </c>
      <c r="M2409">
        <v>4.0485699999999998</v>
      </c>
      <c r="N2409">
        <v>3821.85</v>
      </c>
      <c r="O2409">
        <v>944</v>
      </c>
      <c r="P2409">
        <v>1.502702</v>
      </c>
      <c r="Q2409">
        <v>1.502702</v>
      </c>
    </row>
    <row r="2410" spans="1:17" hidden="1">
      <c r="A2410" t="s">
        <v>43</v>
      </c>
      <c r="B2410" s="93">
        <v>40409</v>
      </c>
      <c r="C2410">
        <v>9</v>
      </c>
      <c r="D2410">
        <v>6.1441999999999997E-2</v>
      </c>
      <c r="E2410">
        <v>6.1441999999999997E-2</v>
      </c>
      <c r="F2410">
        <v>79.75</v>
      </c>
      <c r="G2410">
        <v>0.10260610000000001</v>
      </c>
      <c r="H2410">
        <v>0</v>
      </c>
      <c r="I2410">
        <v>0</v>
      </c>
      <c r="J2410">
        <v>0</v>
      </c>
      <c r="K2410">
        <v>0</v>
      </c>
      <c r="L2410">
        <v>0</v>
      </c>
      <c r="M2410">
        <v>4.0485699999999998</v>
      </c>
      <c r="N2410">
        <v>3821.85</v>
      </c>
      <c r="O2410">
        <v>944</v>
      </c>
      <c r="P2410">
        <v>58.001249999999999</v>
      </c>
      <c r="Q2410">
        <v>58.001249999999999</v>
      </c>
    </row>
    <row r="2411" spans="1:17" hidden="1">
      <c r="A2411" t="s">
        <v>43</v>
      </c>
      <c r="B2411" s="93">
        <v>40409</v>
      </c>
      <c r="C2411">
        <v>10</v>
      </c>
      <c r="D2411">
        <v>0.13378399999999999</v>
      </c>
      <c r="E2411">
        <v>0.13378399999999999</v>
      </c>
      <c r="F2411">
        <v>84.625</v>
      </c>
      <c r="G2411">
        <v>0.10162640000000001</v>
      </c>
      <c r="H2411">
        <v>0</v>
      </c>
      <c r="I2411">
        <v>0</v>
      </c>
      <c r="J2411">
        <v>0</v>
      </c>
      <c r="K2411">
        <v>0</v>
      </c>
      <c r="L2411">
        <v>0</v>
      </c>
      <c r="M2411">
        <v>4.0485699999999998</v>
      </c>
      <c r="N2411">
        <v>3821.85</v>
      </c>
      <c r="O2411">
        <v>944</v>
      </c>
      <c r="P2411">
        <v>126.2921</v>
      </c>
      <c r="Q2411">
        <v>126.2921</v>
      </c>
    </row>
    <row r="2412" spans="1:17" hidden="1">
      <c r="A2412" t="s">
        <v>43</v>
      </c>
      <c r="B2412" s="93">
        <v>40409</v>
      </c>
      <c r="C2412">
        <v>11</v>
      </c>
      <c r="D2412">
        <v>0.1658704</v>
      </c>
      <c r="E2412">
        <v>0.1658704</v>
      </c>
      <c r="F2412">
        <v>88.25</v>
      </c>
      <c r="G2412">
        <v>0.101231</v>
      </c>
      <c r="H2412">
        <v>0</v>
      </c>
      <c r="I2412">
        <v>0</v>
      </c>
      <c r="J2412">
        <v>0</v>
      </c>
      <c r="K2412">
        <v>0</v>
      </c>
      <c r="L2412">
        <v>0</v>
      </c>
      <c r="M2412">
        <v>4.0485699999999998</v>
      </c>
      <c r="N2412">
        <v>3821.85</v>
      </c>
      <c r="O2412">
        <v>944</v>
      </c>
      <c r="P2412">
        <v>156.58160000000001</v>
      </c>
      <c r="Q2412">
        <v>156.58160000000001</v>
      </c>
    </row>
    <row r="2413" spans="1:17" hidden="1">
      <c r="A2413" t="s">
        <v>43</v>
      </c>
      <c r="B2413" s="93">
        <v>40409</v>
      </c>
      <c r="C2413">
        <v>12</v>
      </c>
      <c r="D2413">
        <v>0.19644500000000001</v>
      </c>
      <c r="E2413">
        <v>0.19644500000000001</v>
      </c>
      <c r="F2413">
        <v>88.75</v>
      </c>
      <c r="G2413">
        <v>0.1004058</v>
      </c>
      <c r="H2413">
        <v>0</v>
      </c>
      <c r="I2413">
        <v>0</v>
      </c>
      <c r="J2413">
        <v>0</v>
      </c>
      <c r="K2413">
        <v>0</v>
      </c>
      <c r="L2413">
        <v>0</v>
      </c>
      <c r="M2413">
        <v>4.0485699999999998</v>
      </c>
      <c r="N2413">
        <v>3821.85</v>
      </c>
      <c r="O2413">
        <v>944</v>
      </c>
      <c r="P2413">
        <v>185.44409999999999</v>
      </c>
      <c r="Q2413">
        <v>185.44409999999999</v>
      </c>
    </row>
    <row r="2414" spans="1:17" hidden="1">
      <c r="A2414" t="s">
        <v>43</v>
      </c>
      <c r="B2414" s="93">
        <v>40409</v>
      </c>
      <c r="C2414">
        <v>13</v>
      </c>
      <c r="D2414">
        <v>0.32669229999999999</v>
      </c>
      <c r="E2414">
        <v>0.32669229999999999</v>
      </c>
      <c r="F2414">
        <v>93.25</v>
      </c>
      <c r="G2414">
        <v>0.1004776</v>
      </c>
      <c r="H2414">
        <v>0</v>
      </c>
      <c r="I2414">
        <v>0</v>
      </c>
      <c r="J2414">
        <v>0</v>
      </c>
      <c r="K2414">
        <v>0</v>
      </c>
      <c r="L2414">
        <v>0</v>
      </c>
      <c r="M2414">
        <v>4.0485699999999998</v>
      </c>
      <c r="N2414">
        <v>3821.85</v>
      </c>
      <c r="O2414">
        <v>944</v>
      </c>
      <c r="P2414">
        <v>308.39749999999998</v>
      </c>
      <c r="Q2414">
        <v>308.39749999999998</v>
      </c>
    </row>
    <row r="2415" spans="1:17" hidden="1">
      <c r="A2415" t="s">
        <v>43</v>
      </c>
      <c r="B2415" s="93">
        <v>40409</v>
      </c>
      <c r="C2415">
        <v>14</v>
      </c>
      <c r="D2415">
        <v>0.51282280000000002</v>
      </c>
      <c r="E2415">
        <v>0.15668270000000001</v>
      </c>
      <c r="F2415">
        <v>90.375</v>
      </c>
      <c r="G2415">
        <v>0.1016233</v>
      </c>
      <c r="H2415">
        <v>0.22590460000000001</v>
      </c>
      <c r="I2415">
        <v>0.30284879999999997</v>
      </c>
      <c r="J2415">
        <v>0.35614010000000001</v>
      </c>
      <c r="K2415">
        <v>0.4094314</v>
      </c>
      <c r="L2415">
        <v>0.48637550000000002</v>
      </c>
      <c r="M2415">
        <v>4.0485699999999998</v>
      </c>
      <c r="N2415">
        <v>3821.85</v>
      </c>
      <c r="O2415">
        <v>944</v>
      </c>
      <c r="P2415">
        <v>484.10480000000001</v>
      </c>
      <c r="Q2415">
        <v>147.9085</v>
      </c>
    </row>
    <row r="2416" spans="1:17" hidden="1">
      <c r="A2416" t="s">
        <v>43</v>
      </c>
      <c r="B2416" s="93">
        <v>40409</v>
      </c>
      <c r="C2416">
        <v>15</v>
      </c>
      <c r="D2416">
        <v>0.55851660000000003</v>
      </c>
      <c r="E2416">
        <v>0.1514308</v>
      </c>
      <c r="F2416">
        <v>88.875</v>
      </c>
      <c r="G2416">
        <v>0.10165349999999999</v>
      </c>
      <c r="H2416">
        <v>0.27681169999999999</v>
      </c>
      <c r="I2416">
        <v>0.3537787</v>
      </c>
      <c r="J2416">
        <v>0.4070858</v>
      </c>
      <c r="K2416">
        <v>0.460393</v>
      </c>
      <c r="L2416">
        <v>0.53735999999999995</v>
      </c>
      <c r="M2416">
        <v>4.0485699999999998</v>
      </c>
      <c r="N2416">
        <v>3821.85</v>
      </c>
      <c r="O2416">
        <v>944</v>
      </c>
      <c r="P2416">
        <v>527.23969999999997</v>
      </c>
      <c r="Q2416">
        <v>142.95070000000001</v>
      </c>
    </row>
    <row r="2417" spans="1:17" hidden="1">
      <c r="A2417" t="s">
        <v>43</v>
      </c>
      <c r="B2417" s="93">
        <v>40409</v>
      </c>
      <c r="C2417">
        <v>16</v>
      </c>
      <c r="D2417">
        <v>0.64156939999999996</v>
      </c>
      <c r="E2417">
        <v>0.19560279999999999</v>
      </c>
      <c r="F2417">
        <v>88.125</v>
      </c>
      <c r="G2417">
        <v>0.10187110000000001</v>
      </c>
      <c r="H2417">
        <v>0.31541350000000001</v>
      </c>
      <c r="I2417">
        <v>0.39254539999999999</v>
      </c>
      <c r="J2417">
        <v>0.44596669999999999</v>
      </c>
      <c r="K2417">
        <v>0.4993879</v>
      </c>
      <c r="L2417">
        <v>0.57651980000000003</v>
      </c>
      <c r="M2417">
        <v>4.0485699999999998</v>
      </c>
      <c r="N2417">
        <v>3821.85</v>
      </c>
      <c r="O2417">
        <v>944</v>
      </c>
      <c r="P2417">
        <v>605.64160000000004</v>
      </c>
      <c r="Q2417">
        <v>184.649</v>
      </c>
    </row>
    <row r="2418" spans="1:17" hidden="1">
      <c r="A2418" t="s">
        <v>43</v>
      </c>
      <c r="B2418" s="93">
        <v>40409</v>
      </c>
      <c r="C2418">
        <v>17</v>
      </c>
      <c r="D2418">
        <v>0.79478629999999995</v>
      </c>
      <c r="E2418">
        <v>0.31735219999999997</v>
      </c>
      <c r="F2418">
        <v>84.625</v>
      </c>
      <c r="G2418">
        <v>0.1019975</v>
      </c>
      <c r="H2418">
        <v>0.3467191</v>
      </c>
      <c r="I2418">
        <v>0.42394660000000001</v>
      </c>
      <c r="J2418">
        <v>0.47743409999999997</v>
      </c>
      <c r="K2418">
        <v>0.53092159999999999</v>
      </c>
      <c r="L2418">
        <v>0.6081491</v>
      </c>
      <c r="M2418">
        <v>4.0485699999999998</v>
      </c>
      <c r="N2418">
        <v>3821.85</v>
      </c>
      <c r="O2418">
        <v>944</v>
      </c>
      <c r="P2418">
        <v>750.27829999999994</v>
      </c>
      <c r="Q2418">
        <v>299.58049999999997</v>
      </c>
    </row>
    <row r="2419" spans="1:17" hidden="1">
      <c r="A2419" t="s">
        <v>43</v>
      </c>
      <c r="B2419" s="93">
        <v>40409</v>
      </c>
      <c r="C2419">
        <v>18</v>
      </c>
      <c r="D2419">
        <v>0.82720300000000002</v>
      </c>
      <c r="E2419">
        <v>0.68851879999999999</v>
      </c>
      <c r="F2419">
        <v>79.5</v>
      </c>
      <c r="G2419">
        <v>0.1036728</v>
      </c>
      <c r="H2419">
        <v>5.8221000000000002E-3</v>
      </c>
      <c r="I2419">
        <v>8.4318100000000007E-2</v>
      </c>
      <c r="J2419">
        <v>0.13868420000000001</v>
      </c>
      <c r="K2419">
        <v>0.19305030000000001</v>
      </c>
      <c r="L2419">
        <v>0.27154630000000002</v>
      </c>
      <c r="M2419">
        <v>4.0485699999999998</v>
      </c>
      <c r="N2419">
        <v>3821.85</v>
      </c>
      <c r="O2419">
        <v>944</v>
      </c>
      <c r="P2419">
        <v>780.87959999999998</v>
      </c>
      <c r="Q2419">
        <v>649.96169999999995</v>
      </c>
    </row>
    <row r="2420" spans="1:17" hidden="1">
      <c r="A2420" t="s">
        <v>43</v>
      </c>
      <c r="B2420" s="93">
        <v>40409</v>
      </c>
      <c r="C2420">
        <v>19</v>
      </c>
      <c r="D2420">
        <v>0.85441449999999997</v>
      </c>
      <c r="E2420">
        <v>0.75363429999999998</v>
      </c>
      <c r="F2420">
        <v>78.375</v>
      </c>
      <c r="G2420">
        <v>0.1013626</v>
      </c>
      <c r="H2420">
        <v>-2.9121299999999999E-2</v>
      </c>
      <c r="I2420">
        <v>4.7625500000000001E-2</v>
      </c>
      <c r="J2420">
        <v>0.1007801</v>
      </c>
      <c r="K2420">
        <v>0.15393470000000001</v>
      </c>
      <c r="L2420">
        <v>0.23068150000000001</v>
      </c>
      <c r="M2420">
        <v>4.0485699999999998</v>
      </c>
      <c r="N2420">
        <v>3821.85</v>
      </c>
      <c r="O2420">
        <v>944</v>
      </c>
      <c r="P2420">
        <v>806.56730000000005</v>
      </c>
      <c r="Q2420">
        <v>711.43079999999998</v>
      </c>
    </row>
    <row r="2421" spans="1:17" hidden="1">
      <c r="A2421" t="s">
        <v>43</v>
      </c>
      <c r="B2421" s="93">
        <v>40409</v>
      </c>
      <c r="C2421">
        <v>20</v>
      </c>
      <c r="D2421">
        <v>0.61662819999999996</v>
      </c>
      <c r="E2421">
        <v>0.5519077</v>
      </c>
      <c r="F2421">
        <v>76.625</v>
      </c>
      <c r="G2421">
        <v>0.100837</v>
      </c>
      <c r="H2421">
        <v>-6.4507300000000004E-2</v>
      </c>
      <c r="I2421">
        <v>1.1841600000000001E-2</v>
      </c>
      <c r="J2421">
        <v>6.4720600000000003E-2</v>
      </c>
      <c r="K2421">
        <v>0.1175996</v>
      </c>
      <c r="L2421">
        <v>0.19394839999999999</v>
      </c>
      <c r="M2421">
        <v>4.0485699999999998</v>
      </c>
      <c r="N2421">
        <v>3821.85</v>
      </c>
      <c r="O2421">
        <v>944</v>
      </c>
      <c r="P2421">
        <v>582.09709999999995</v>
      </c>
      <c r="Q2421">
        <v>521.0009</v>
      </c>
    </row>
    <row r="2422" spans="1:17" hidden="1">
      <c r="A2422" t="s">
        <v>43</v>
      </c>
      <c r="B2422" s="93">
        <v>40409</v>
      </c>
      <c r="C2422">
        <v>21</v>
      </c>
      <c r="D2422">
        <v>0.52998420000000002</v>
      </c>
      <c r="E2422">
        <v>0.49020859999999999</v>
      </c>
      <c r="F2422">
        <v>74.75</v>
      </c>
      <c r="G2422">
        <v>0.10077750000000001</v>
      </c>
      <c r="H2422">
        <v>-8.9375899999999994E-2</v>
      </c>
      <c r="I2422">
        <v>-1.30721E-2</v>
      </c>
      <c r="J2422">
        <v>3.9775600000000001E-2</v>
      </c>
      <c r="K2422">
        <v>9.2623399999999995E-2</v>
      </c>
      <c r="L2422">
        <v>0.1689272</v>
      </c>
      <c r="M2422">
        <v>4.0485699999999998</v>
      </c>
      <c r="N2422">
        <v>3821.85</v>
      </c>
      <c r="O2422">
        <v>944</v>
      </c>
      <c r="P2422">
        <v>500.30509999999998</v>
      </c>
      <c r="Q2422">
        <v>462.75689999999997</v>
      </c>
    </row>
    <row r="2423" spans="1:17" hidden="1">
      <c r="A2423" t="s">
        <v>43</v>
      </c>
      <c r="B2423" s="93">
        <v>40409</v>
      </c>
      <c r="C2423">
        <v>22</v>
      </c>
      <c r="D2423">
        <v>0.36014459999999998</v>
      </c>
      <c r="E2423">
        <v>0.33499960000000001</v>
      </c>
      <c r="F2423">
        <v>72</v>
      </c>
      <c r="G2423">
        <v>0.1007339</v>
      </c>
      <c r="H2423">
        <v>-0.1039508</v>
      </c>
      <c r="I2423">
        <v>-2.768E-2</v>
      </c>
      <c r="J2423">
        <v>2.5145000000000001E-2</v>
      </c>
      <c r="K2423">
        <v>7.7969899999999995E-2</v>
      </c>
      <c r="L2423">
        <v>0.15424070000000001</v>
      </c>
      <c r="M2423">
        <v>4.0485699999999998</v>
      </c>
      <c r="N2423">
        <v>3821.85</v>
      </c>
      <c r="O2423">
        <v>944</v>
      </c>
      <c r="P2423">
        <v>339.97649999999999</v>
      </c>
      <c r="Q2423">
        <v>316.2396</v>
      </c>
    </row>
    <row r="2424" spans="1:17" hidden="1">
      <c r="A2424" t="s">
        <v>43</v>
      </c>
      <c r="B2424" s="93">
        <v>40409</v>
      </c>
      <c r="C2424">
        <v>23</v>
      </c>
      <c r="D2424">
        <v>0.21961800000000001</v>
      </c>
      <c r="E2424">
        <v>0.20502239999999999</v>
      </c>
      <c r="F2424">
        <v>69.875</v>
      </c>
      <c r="G2424">
        <v>0.1006693</v>
      </c>
      <c r="H2424">
        <v>-0.1144174</v>
      </c>
      <c r="I2424">
        <v>-3.81955E-2</v>
      </c>
      <c r="J2424">
        <v>1.45956E-2</v>
      </c>
      <c r="K2424">
        <v>6.7386600000000005E-2</v>
      </c>
      <c r="L2424">
        <v>0.1436085</v>
      </c>
      <c r="M2424">
        <v>4.0485699999999998</v>
      </c>
      <c r="N2424">
        <v>3821.85</v>
      </c>
      <c r="O2424">
        <v>944</v>
      </c>
      <c r="P2424">
        <v>207.3194</v>
      </c>
      <c r="Q2424">
        <v>193.5412</v>
      </c>
    </row>
    <row r="2425" spans="1:17" hidden="1">
      <c r="A2425" t="s">
        <v>43</v>
      </c>
      <c r="B2425" s="93">
        <v>40409</v>
      </c>
      <c r="C2425">
        <v>24</v>
      </c>
      <c r="D2425">
        <v>0.177867</v>
      </c>
      <c r="E2425">
        <v>0.1762888</v>
      </c>
      <c r="F2425">
        <v>65.5</v>
      </c>
      <c r="G2425">
        <v>0.10061879999999999</v>
      </c>
      <c r="H2425">
        <v>-0.12737000000000001</v>
      </c>
      <c r="I2425">
        <v>-5.1186299999999997E-2</v>
      </c>
      <c r="J2425">
        <v>1.5782000000000001E-3</v>
      </c>
      <c r="K2425">
        <v>5.4342799999999997E-2</v>
      </c>
      <c r="L2425">
        <v>0.13052649999999999</v>
      </c>
      <c r="M2425">
        <v>4.0485699999999998</v>
      </c>
      <c r="N2425">
        <v>3821.85</v>
      </c>
      <c r="O2425">
        <v>944</v>
      </c>
      <c r="P2425">
        <v>167.90649999999999</v>
      </c>
      <c r="Q2425">
        <v>166.41669999999999</v>
      </c>
    </row>
    <row r="2426" spans="1:17" hidden="1">
      <c r="A2426" t="s">
        <v>43</v>
      </c>
      <c r="B2426" s="93">
        <v>40413</v>
      </c>
      <c r="C2426">
        <v>1</v>
      </c>
      <c r="D2426">
        <v>0.22606309999999999</v>
      </c>
      <c r="E2426">
        <v>0.22606309999999999</v>
      </c>
      <c r="F2426">
        <v>64.125</v>
      </c>
      <c r="G2426">
        <v>9.93835E-2</v>
      </c>
      <c r="H2426">
        <v>0</v>
      </c>
      <c r="I2426">
        <v>0</v>
      </c>
      <c r="J2426">
        <v>0</v>
      </c>
      <c r="K2426">
        <v>0</v>
      </c>
      <c r="L2426">
        <v>0</v>
      </c>
      <c r="M2426">
        <v>4.0525270000000004</v>
      </c>
      <c r="N2426">
        <v>3768.85</v>
      </c>
      <c r="O2426">
        <v>930</v>
      </c>
      <c r="P2426">
        <v>210.23869999999999</v>
      </c>
      <c r="Q2426">
        <v>210.23869999999999</v>
      </c>
    </row>
    <row r="2427" spans="1:17" hidden="1">
      <c r="A2427" t="s">
        <v>43</v>
      </c>
      <c r="B2427" s="93">
        <v>40413</v>
      </c>
      <c r="C2427">
        <v>2</v>
      </c>
      <c r="D2427">
        <v>8.6903099999999997E-2</v>
      </c>
      <c r="E2427">
        <v>8.6903099999999997E-2</v>
      </c>
      <c r="F2427">
        <v>64.25</v>
      </c>
      <c r="G2427">
        <v>9.9345699999999995E-2</v>
      </c>
      <c r="H2427">
        <v>0</v>
      </c>
      <c r="I2427">
        <v>0</v>
      </c>
      <c r="J2427">
        <v>0</v>
      </c>
      <c r="K2427">
        <v>0</v>
      </c>
      <c r="L2427">
        <v>0</v>
      </c>
      <c r="M2427">
        <v>4.0525270000000004</v>
      </c>
      <c r="N2427">
        <v>3768.85</v>
      </c>
      <c r="O2427">
        <v>930</v>
      </c>
      <c r="P2427">
        <v>80.819919999999996</v>
      </c>
      <c r="Q2427">
        <v>80.819919999999996</v>
      </c>
    </row>
    <row r="2428" spans="1:17" hidden="1">
      <c r="A2428" t="s">
        <v>43</v>
      </c>
      <c r="B2428" s="93">
        <v>40413</v>
      </c>
      <c r="C2428">
        <v>3</v>
      </c>
      <c r="D2428">
        <v>2.76105E-2</v>
      </c>
      <c r="E2428">
        <v>2.76105E-2</v>
      </c>
      <c r="F2428">
        <v>63</v>
      </c>
      <c r="G2428">
        <v>9.94284E-2</v>
      </c>
      <c r="H2428">
        <v>0</v>
      </c>
      <c r="I2428">
        <v>0</v>
      </c>
      <c r="J2428">
        <v>0</v>
      </c>
      <c r="K2428">
        <v>0</v>
      </c>
      <c r="L2428">
        <v>0</v>
      </c>
      <c r="M2428">
        <v>4.0525270000000004</v>
      </c>
      <c r="N2428">
        <v>3768.85</v>
      </c>
      <c r="O2428">
        <v>930</v>
      </c>
      <c r="P2428">
        <v>25.677790000000002</v>
      </c>
      <c r="Q2428">
        <v>25.677790000000002</v>
      </c>
    </row>
    <row r="2429" spans="1:17" hidden="1">
      <c r="A2429" t="s">
        <v>43</v>
      </c>
      <c r="B2429" s="93">
        <v>40413</v>
      </c>
      <c r="C2429">
        <v>4</v>
      </c>
      <c r="D2429">
        <v>2.3061999999999999E-2</v>
      </c>
      <c r="E2429">
        <v>2.3061999999999999E-2</v>
      </c>
      <c r="F2429">
        <v>62.125</v>
      </c>
      <c r="G2429">
        <v>9.9506499999999998E-2</v>
      </c>
      <c r="H2429">
        <v>0</v>
      </c>
      <c r="I2429">
        <v>0</v>
      </c>
      <c r="J2429">
        <v>0</v>
      </c>
      <c r="K2429">
        <v>0</v>
      </c>
      <c r="L2429">
        <v>0</v>
      </c>
      <c r="M2429">
        <v>4.0525270000000004</v>
      </c>
      <c r="N2429">
        <v>3768.85</v>
      </c>
      <c r="O2429">
        <v>930</v>
      </c>
      <c r="P2429">
        <v>21.44763</v>
      </c>
      <c r="Q2429">
        <v>21.44763</v>
      </c>
    </row>
    <row r="2430" spans="1:17" hidden="1">
      <c r="A2430" t="s">
        <v>43</v>
      </c>
      <c r="B2430" s="93">
        <v>40413</v>
      </c>
      <c r="C2430">
        <v>5</v>
      </c>
      <c r="D2430">
        <v>1.03905E-2</v>
      </c>
      <c r="E2430">
        <v>1.03905E-2</v>
      </c>
      <c r="F2430">
        <v>61.625</v>
      </c>
      <c r="G2430">
        <v>9.96697E-2</v>
      </c>
      <c r="H2430">
        <v>0</v>
      </c>
      <c r="I2430">
        <v>0</v>
      </c>
      <c r="J2430">
        <v>0</v>
      </c>
      <c r="K2430">
        <v>0</v>
      </c>
      <c r="L2430">
        <v>0</v>
      </c>
      <c r="M2430">
        <v>4.0525270000000004</v>
      </c>
      <c r="N2430">
        <v>3768.85</v>
      </c>
      <c r="O2430">
        <v>930</v>
      </c>
      <c r="P2430">
        <v>9.6631470000000004</v>
      </c>
      <c r="Q2430">
        <v>9.6631470000000004</v>
      </c>
    </row>
    <row r="2431" spans="1:17" hidden="1">
      <c r="A2431" t="s">
        <v>43</v>
      </c>
      <c r="B2431" s="93">
        <v>40413</v>
      </c>
      <c r="C2431">
        <v>6</v>
      </c>
      <c r="D2431">
        <v>7.1726999999999997E-3</v>
      </c>
      <c r="E2431">
        <v>7.1726999999999997E-3</v>
      </c>
      <c r="F2431">
        <v>61.25</v>
      </c>
      <c r="G2431">
        <v>0.1001668</v>
      </c>
      <c r="H2431">
        <v>0</v>
      </c>
      <c r="I2431">
        <v>0</v>
      </c>
      <c r="J2431">
        <v>0</v>
      </c>
      <c r="K2431">
        <v>0</v>
      </c>
      <c r="L2431">
        <v>0</v>
      </c>
      <c r="M2431">
        <v>4.0525270000000004</v>
      </c>
      <c r="N2431">
        <v>3768.85</v>
      </c>
      <c r="O2431">
        <v>930</v>
      </c>
      <c r="P2431">
        <v>6.6706459999999996</v>
      </c>
      <c r="Q2431">
        <v>6.6706459999999996</v>
      </c>
    </row>
    <row r="2432" spans="1:17" hidden="1">
      <c r="A2432" t="s">
        <v>43</v>
      </c>
      <c r="B2432" s="93">
        <v>40413</v>
      </c>
      <c r="C2432">
        <v>7</v>
      </c>
      <c r="D2432">
        <v>1.19294E-2</v>
      </c>
      <c r="E2432">
        <v>1.19294E-2</v>
      </c>
      <c r="F2432">
        <v>63.25</v>
      </c>
      <c r="G2432">
        <v>0.1011912</v>
      </c>
      <c r="H2432">
        <v>0</v>
      </c>
      <c r="I2432">
        <v>0</v>
      </c>
      <c r="J2432">
        <v>0</v>
      </c>
      <c r="K2432">
        <v>0</v>
      </c>
      <c r="L2432">
        <v>0</v>
      </c>
      <c r="M2432">
        <v>4.0525270000000004</v>
      </c>
      <c r="N2432">
        <v>3768.85</v>
      </c>
      <c r="O2432">
        <v>930</v>
      </c>
      <c r="P2432">
        <v>11.09436</v>
      </c>
      <c r="Q2432">
        <v>11.09436</v>
      </c>
    </row>
    <row r="2433" spans="1:17" hidden="1">
      <c r="A2433" t="s">
        <v>43</v>
      </c>
      <c r="B2433" s="93">
        <v>40413</v>
      </c>
      <c r="C2433">
        <v>8</v>
      </c>
      <c r="D2433">
        <v>5.1938000000000002E-3</v>
      </c>
      <c r="E2433">
        <v>5.1938000000000002E-3</v>
      </c>
      <c r="F2433">
        <v>70.5</v>
      </c>
      <c r="G2433">
        <v>0.1015105</v>
      </c>
      <c r="H2433">
        <v>0</v>
      </c>
      <c r="I2433">
        <v>0</v>
      </c>
      <c r="J2433">
        <v>0</v>
      </c>
      <c r="K2433">
        <v>0</v>
      </c>
      <c r="L2433">
        <v>0</v>
      </c>
      <c r="M2433">
        <v>4.0525270000000004</v>
      </c>
      <c r="N2433">
        <v>3768.85</v>
      </c>
      <c r="O2433">
        <v>930</v>
      </c>
      <c r="P2433">
        <v>4.8302199999999997</v>
      </c>
      <c r="Q2433">
        <v>4.8302199999999997</v>
      </c>
    </row>
    <row r="2434" spans="1:17" hidden="1">
      <c r="A2434" t="s">
        <v>43</v>
      </c>
      <c r="B2434" s="93">
        <v>40413</v>
      </c>
      <c r="C2434">
        <v>9</v>
      </c>
      <c r="D2434">
        <v>4.2908799999999997E-2</v>
      </c>
      <c r="E2434">
        <v>4.2908799999999997E-2</v>
      </c>
      <c r="F2434">
        <v>77.25</v>
      </c>
      <c r="G2434">
        <v>0.1021967</v>
      </c>
      <c r="H2434">
        <v>0</v>
      </c>
      <c r="I2434">
        <v>0</v>
      </c>
      <c r="J2434">
        <v>0</v>
      </c>
      <c r="K2434">
        <v>0</v>
      </c>
      <c r="L2434">
        <v>0</v>
      </c>
      <c r="M2434">
        <v>4.0525270000000004</v>
      </c>
      <c r="N2434">
        <v>3768.85</v>
      </c>
      <c r="O2434">
        <v>930</v>
      </c>
      <c r="P2434">
        <v>39.90522</v>
      </c>
      <c r="Q2434">
        <v>39.90522</v>
      </c>
    </row>
    <row r="2435" spans="1:17" hidden="1">
      <c r="A2435" t="s">
        <v>43</v>
      </c>
      <c r="B2435" s="93">
        <v>40413</v>
      </c>
      <c r="C2435">
        <v>10</v>
      </c>
      <c r="D2435">
        <v>7.6826500000000006E-2</v>
      </c>
      <c r="E2435">
        <v>7.6826500000000006E-2</v>
      </c>
      <c r="F2435">
        <v>85.375</v>
      </c>
      <c r="G2435">
        <v>0.1011263</v>
      </c>
      <c r="H2435">
        <v>0</v>
      </c>
      <c r="I2435">
        <v>0</v>
      </c>
      <c r="J2435">
        <v>0</v>
      </c>
      <c r="K2435">
        <v>0</v>
      </c>
      <c r="L2435">
        <v>0</v>
      </c>
      <c r="M2435">
        <v>4.0525270000000004</v>
      </c>
      <c r="N2435">
        <v>3768.85</v>
      </c>
      <c r="O2435">
        <v>930</v>
      </c>
      <c r="P2435">
        <v>71.448660000000004</v>
      </c>
      <c r="Q2435">
        <v>71.448660000000004</v>
      </c>
    </row>
    <row r="2436" spans="1:17" hidden="1">
      <c r="A2436" t="s">
        <v>43</v>
      </c>
      <c r="B2436" s="93">
        <v>40413</v>
      </c>
      <c r="C2436">
        <v>11</v>
      </c>
      <c r="D2436">
        <v>0.1408037</v>
      </c>
      <c r="E2436">
        <v>0.1408037</v>
      </c>
      <c r="F2436">
        <v>89</v>
      </c>
      <c r="G2436">
        <v>0.10075190000000001</v>
      </c>
      <c r="H2436">
        <v>0</v>
      </c>
      <c r="I2436">
        <v>0</v>
      </c>
      <c r="J2436">
        <v>0</v>
      </c>
      <c r="K2436">
        <v>0</v>
      </c>
      <c r="L2436">
        <v>0</v>
      </c>
      <c r="M2436">
        <v>4.0525270000000004</v>
      </c>
      <c r="N2436">
        <v>3768.85</v>
      </c>
      <c r="O2436">
        <v>930</v>
      </c>
      <c r="P2436">
        <v>130.94749999999999</v>
      </c>
      <c r="Q2436">
        <v>130.94749999999999</v>
      </c>
    </row>
    <row r="2437" spans="1:17" hidden="1">
      <c r="A2437" t="s">
        <v>43</v>
      </c>
      <c r="B2437" s="93">
        <v>40413</v>
      </c>
      <c r="C2437">
        <v>12</v>
      </c>
      <c r="D2437">
        <v>0.22311929999999999</v>
      </c>
      <c r="E2437">
        <v>0.22311929999999999</v>
      </c>
      <c r="F2437">
        <v>92.25</v>
      </c>
      <c r="G2437">
        <v>0.1008776</v>
      </c>
      <c r="H2437">
        <v>0</v>
      </c>
      <c r="I2437">
        <v>0</v>
      </c>
      <c r="J2437">
        <v>0</v>
      </c>
      <c r="K2437">
        <v>0</v>
      </c>
      <c r="L2437">
        <v>0</v>
      </c>
      <c r="M2437">
        <v>4.0525270000000004</v>
      </c>
      <c r="N2437">
        <v>3768.85</v>
      </c>
      <c r="O2437">
        <v>930</v>
      </c>
      <c r="P2437">
        <v>207.5009</v>
      </c>
      <c r="Q2437">
        <v>207.5009</v>
      </c>
    </row>
    <row r="2438" spans="1:17" hidden="1">
      <c r="A2438" t="s">
        <v>43</v>
      </c>
      <c r="B2438" s="93">
        <v>40413</v>
      </c>
      <c r="C2438">
        <v>13</v>
      </c>
      <c r="D2438">
        <v>0.33664500000000003</v>
      </c>
      <c r="E2438">
        <v>0.33664500000000003</v>
      </c>
      <c r="F2438">
        <v>92.5</v>
      </c>
      <c r="G2438">
        <v>0.1008308</v>
      </c>
      <c r="H2438">
        <v>0</v>
      </c>
      <c r="I2438">
        <v>0</v>
      </c>
      <c r="J2438">
        <v>0</v>
      </c>
      <c r="K2438">
        <v>0</v>
      </c>
      <c r="L2438">
        <v>0</v>
      </c>
      <c r="M2438">
        <v>4.0525270000000004</v>
      </c>
      <c r="N2438">
        <v>3768.85</v>
      </c>
      <c r="O2438">
        <v>930</v>
      </c>
      <c r="P2438">
        <v>313.07990000000001</v>
      </c>
      <c r="Q2438">
        <v>313.07990000000001</v>
      </c>
    </row>
    <row r="2439" spans="1:17" hidden="1">
      <c r="A2439" t="s">
        <v>43</v>
      </c>
      <c r="B2439" s="93">
        <v>40413</v>
      </c>
      <c r="C2439">
        <v>14</v>
      </c>
      <c r="D2439">
        <v>0.54822680000000001</v>
      </c>
      <c r="E2439">
        <v>0.18691340000000001</v>
      </c>
      <c r="F2439">
        <v>93.75</v>
      </c>
      <c r="G2439">
        <v>0.1023329</v>
      </c>
      <c r="H2439">
        <v>0.2301686</v>
      </c>
      <c r="I2439">
        <v>0.30764999999999998</v>
      </c>
      <c r="J2439">
        <v>0.36131350000000001</v>
      </c>
      <c r="K2439">
        <v>0.41497689999999998</v>
      </c>
      <c r="L2439">
        <v>0.49245830000000002</v>
      </c>
      <c r="M2439">
        <v>4.0525270000000004</v>
      </c>
      <c r="N2439">
        <v>3768.85</v>
      </c>
      <c r="O2439">
        <v>930</v>
      </c>
      <c r="P2439">
        <v>509.851</v>
      </c>
      <c r="Q2439">
        <v>173.82939999999999</v>
      </c>
    </row>
    <row r="2440" spans="1:17" hidden="1">
      <c r="A2440" t="s">
        <v>43</v>
      </c>
      <c r="B2440" s="93">
        <v>40413</v>
      </c>
      <c r="C2440">
        <v>15</v>
      </c>
      <c r="D2440">
        <v>0.60181530000000005</v>
      </c>
      <c r="E2440">
        <v>0.18432090000000001</v>
      </c>
      <c r="F2440">
        <v>91.375</v>
      </c>
      <c r="G2440">
        <v>0.1026186</v>
      </c>
      <c r="H2440">
        <v>0.2859833</v>
      </c>
      <c r="I2440">
        <v>0.36368109999999998</v>
      </c>
      <c r="J2440">
        <v>0.41749439999999999</v>
      </c>
      <c r="K2440">
        <v>0.47130759999999999</v>
      </c>
      <c r="L2440">
        <v>0.54900539999999998</v>
      </c>
      <c r="M2440">
        <v>4.0525270000000004</v>
      </c>
      <c r="N2440">
        <v>3768.85</v>
      </c>
      <c r="O2440">
        <v>930</v>
      </c>
      <c r="P2440">
        <v>559.68820000000005</v>
      </c>
      <c r="Q2440">
        <v>171.41839999999999</v>
      </c>
    </row>
    <row r="2441" spans="1:17" hidden="1">
      <c r="A2441" t="s">
        <v>43</v>
      </c>
      <c r="B2441" s="93">
        <v>40413</v>
      </c>
      <c r="C2441">
        <v>16</v>
      </c>
      <c r="D2441">
        <v>0.6826487</v>
      </c>
      <c r="E2441">
        <v>0.2246792</v>
      </c>
      <c r="F2441">
        <v>89.875</v>
      </c>
      <c r="G2441">
        <v>0.1029321</v>
      </c>
      <c r="H2441">
        <v>0.32605669999999998</v>
      </c>
      <c r="I2441">
        <v>0.40399180000000001</v>
      </c>
      <c r="J2441">
        <v>0.45796949999999997</v>
      </c>
      <c r="K2441">
        <v>0.51194709999999999</v>
      </c>
      <c r="L2441">
        <v>0.58988229999999997</v>
      </c>
      <c r="M2441">
        <v>4.0525270000000004</v>
      </c>
      <c r="N2441">
        <v>3768.85</v>
      </c>
      <c r="O2441">
        <v>930</v>
      </c>
      <c r="P2441">
        <v>634.86329999999998</v>
      </c>
      <c r="Q2441">
        <v>208.95169999999999</v>
      </c>
    </row>
    <row r="2442" spans="1:17" hidden="1">
      <c r="A2442" t="s">
        <v>43</v>
      </c>
      <c r="B2442" s="93">
        <v>40413</v>
      </c>
      <c r="C2442">
        <v>17</v>
      </c>
      <c r="D2442">
        <v>0.84931869999999998</v>
      </c>
      <c r="E2442">
        <v>0.34032180000000001</v>
      </c>
      <c r="F2442">
        <v>90.25</v>
      </c>
      <c r="G2442">
        <v>0.1036132</v>
      </c>
      <c r="H2442">
        <v>0.37621130000000003</v>
      </c>
      <c r="I2442">
        <v>0.45466210000000001</v>
      </c>
      <c r="J2442">
        <v>0.50899700000000003</v>
      </c>
      <c r="K2442">
        <v>0.56333180000000005</v>
      </c>
      <c r="L2442">
        <v>0.64178259999999998</v>
      </c>
      <c r="M2442">
        <v>4.0525270000000004</v>
      </c>
      <c r="N2442">
        <v>3768.85</v>
      </c>
      <c r="O2442">
        <v>930</v>
      </c>
      <c r="P2442">
        <v>789.8664</v>
      </c>
      <c r="Q2442">
        <v>316.49919999999997</v>
      </c>
    </row>
    <row r="2443" spans="1:17" hidden="1">
      <c r="A2443" t="s">
        <v>43</v>
      </c>
      <c r="B2443" s="93">
        <v>40413</v>
      </c>
      <c r="C2443">
        <v>18</v>
      </c>
      <c r="D2443">
        <v>0.90459409999999996</v>
      </c>
      <c r="E2443">
        <v>0.75054719999999997</v>
      </c>
      <c r="F2443">
        <v>86.875</v>
      </c>
      <c r="G2443">
        <v>0.106198</v>
      </c>
      <c r="H2443">
        <v>1.7948800000000001E-2</v>
      </c>
      <c r="I2443">
        <v>9.8356700000000005E-2</v>
      </c>
      <c r="J2443">
        <v>0.15404699999999999</v>
      </c>
      <c r="K2443">
        <v>0.20973720000000001</v>
      </c>
      <c r="L2443">
        <v>0.29014509999999999</v>
      </c>
      <c r="M2443">
        <v>4.0525270000000004</v>
      </c>
      <c r="N2443">
        <v>3768.85</v>
      </c>
      <c r="O2443">
        <v>930</v>
      </c>
      <c r="P2443">
        <v>841.27250000000004</v>
      </c>
      <c r="Q2443">
        <v>698.00890000000004</v>
      </c>
    </row>
    <row r="2444" spans="1:17" hidden="1">
      <c r="A2444" t="s">
        <v>43</v>
      </c>
      <c r="B2444" s="93">
        <v>40413</v>
      </c>
      <c r="C2444">
        <v>19</v>
      </c>
      <c r="D2444">
        <v>0.93746300000000005</v>
      </c>
      <c r="E2444">
        <v>0.82406290000000004</v>
      </c>
      <c r="F2444">
        <v>80.875</v>
      </c>
      <c r="G2444">
        <v>0.1037691</v>
      </c>
      <c r="H2444">
        <v>-1.95853E-2</v>
      </c>
      <c r="I2444">
        <v>5.8983599999999997E-2</v>
      </c>
      <c r="J2444">
        <v>0.11340020000000001</v>
      </c>
      <c r="K2444">
        <v>0.16781670000000001</v>
      </c>
      <c r="L2444">
        <v>0.24638560000000001</v>
      </c>
      <c r="M2444">
        <v>4.0525270000000004</v>
      </c>
      <c r="N2444">
        <v>3768.85</v>
      </c>
      <c r="O2444">
        <v>930</v>
      </c>
      <c r="P2444">
        <v>871.84059999999999</v>
      </c>
      <c r="Q2444">
        <v>766.37850000000003</v>
      </c>
    </row>
    <row r="2445" spans="1:17" hidden="1">
      <c r="A2445" t="s">
        <v>43</v>
      </c>
      <c r="B2445" s="93">
        <v>40413</v>
      </c>
      <c r="C2445">
        <v>20</v>
      </c>
      <c r="D2445">
        <v>0.68139709999999998</v>
      </c>
      <c r="E2445">
        <v>0.60781929999999995</v>
      </c>
      <c r="F2445">
        <v>77.75</v>
      </c>
      <c r="G2445">
        <v>0.1037584</v>
      </c>
      <c r="H2445">
        <v>-5.9393899999999999E-2</v>
      </c>
      <c r="I2445">
        <v>1.9166900000000001E-2</v>
      </c>
      <c r="J2445">
        <v>7.3577799999999999E-2</v>
      </c>
      <c r="K2445">
        <v>0.12798880000000001</v>
      </c>
      <c r="L2445">
        <v>0.2065495</v>
      </c>
      <c r="M2445">
        <v>4.0525270000000004</v>
      </c>
      <c r="N2445">
        <v>3768.85</v>
      </c>
      <c r="O2445">
        <v>930</v>
      </c>
      <c r="P2445">
        <v>633.69929999999999</v>
      </c>
      <c r="Q2445">
        <v>565.27189999999996</v>
      </c>
    </row>
    <row r="2446" spans="1:17" hidden="1">
      <c r="A2446" t="s">
        <v>43</v>
      </c>
      <c r="B2446" s="93">
        <v>40413</v>
      </c>
      <c r="C2446">
        <v>21</v>
      </c>
      <c r="D2446">
        <v>0.58247309999999997</v>
      </c>
      <c r="E2446">
        <v>0.5363637</v>
      </c>
      <c r="F2446">
        <v>74.75</v>
      </c>
      <c r="G2446">
        <v>0.10439039999999999</v>
      </c>
      <c r="H2446">
        <v>-8.7672299999999995E-2</v>
      </c>
      <c r="I2446">
        <v>-8.633E-3</v>
      </c>
      <c r="J2446">
        <v>4.6109400000000002E-2</v>
      </c>
      <c r="K2446">
        <v>0.10085180000000001</v>
      </c>
      <c r="L2446">
        <v>0.1798911</v>
      </c>
      <c r="M2446">
        <v>4.0525270000000004</v>
      </c>
      <c r="N2446">
        <v>3768.85</v>
      </c>
      <c r="O2446">
        <v>930</v>
      </c>
      <c r="P2446">
        <v>541.70000000000005</v>
      </c>
      <c r="Q2446">
        <v>498.81819999999999</v>
      </c>
    </row>
    <row r="2447" spans="1:17" hidden="1">
      <c r="A2447" t="s">
        <v>43</v>
      </c>
      <c r="B2447" s="93">
        <v>40413</v>
      </c>
      <c r="C2447">
        <v>22</v>
      </c>
      <c r="D2447">
        <v>0.42937629999999999</v>
      </c>
      <c r="E2447">
        <v>0.39946779999999998</v>
      </c>
      <c r="F2447">
        <v>72.875</v>
      </c>
      <c r="G2447">
        <v>0.10542749999999999</v>
      </c>
      <c r="H2447">
        <v>-0.1052023</v>
      </c>
      <c r="I2447">
        <v>-2.53777E-2</v>
      </c>
      <c r="J2447">
        <v>2.9908500000000001E-2</v>
      </c>
      <c r="K2447">
        <v>8.5194800000000001E-2</v>
      </c>
      <c r="L2447">
        <v>0.16501940000000001</v>
      </c>
      <c r="M2447">
        <v>4.0525270000000004</v>
      </c>
      <c r="N2447">
        <v>3768.85</v>
      </c>
      <c r="O2447">
        <v>930</v>
      </c>
      <c r="P2447">
        <v>399.32</v>
      </c>
      <c r="Q2447">
        <v>371.505</v>
      </c>
    </row>
    <row r="2448" spans="1:17" hidden="1">
      <c r="A2448" t="s">
        <v>43</v>
      </c>
      <c r="B2448" s="93">
        <v>40413</v>
      </c>
      <c r="C2448">
        <v>23</v>
      </c>
      <c r="D2448">
        <v>0.28540900000000002</v>
      </c>
      <c r="E2448">
        <v>0.267681</v>
      </c>
      <c r="F2448">
        <v>70.25</v>
      </c>
      <c r="G2448">
        <v>0.1060926</v>
      </c>
      <c r="H2448">
        <v>-0.1182351</v>
      </c>
      <c r="I2448">
        <v>-3.7907000000000003E-2</v>
      </c>
      <c r="J2448">
        <v>1.7728000000000001E-2</v>
      </c>
      <c r="K2448">
        <v>7.3362999999999998E-2</v>
      </c>
      <c r="L2448">
        <v>0.1536911</v>
      </c>
      <c r="M2448">
        <v>4.0525270000000004</v>
      </c>
      <c r="N2448">
        <v>3768.85</v>
      </c>
      <c r="O2448">
        <v>930</v>
      </c>
      <c r="P2448">
        <v>265.43040000000002</v>
      </c>
      <c r="Q2448">
        <v>248.94329999999999</v>
      </c>
    </row>
    <row r="2449" spans="1:17" hidden="1">
      <c r="A2449" t="s">
        <v>43</v>
      </c>
      <c r="B2449" s="93">
        <v>40413</v>
      </c>
      <c r="C2449">
        <v>24</v>
      </c>
      <c r="D2449">
        <v>0.2148224</v>
      </c>
      <c r="E2449">
        <v>0.214284</v>
      </c>
      <c r="F2449">
        <v>66.75</v>
      </c>
      <c r="G2449">
        <v>0.1063688</v>
      </c>
      <c r="H2449">
        <v>-0.1357787</v>
      </c>
      <c r="I2449">
        <v>-5.5241400000000003E-2</v>
      </c>
      <c r="J2449">
        <v>5.3839999999999997E-4</v>
      </c>
      <c r="K2449">
        <v>5.6318300000000002E-2</v>
      </c>
      <c r="L2449">
        <v>0.13685559999999999</v>
      </c>
      <c r="M2449">
        <v>4.0525270000000004</v>
      </c>
      <c r="N2449">
        <v>3768.85</v>
      </c>
      <c r="O2449">
        <v>930</v>
      </c>
      <c r="P2449">
        <v>199.78489999999999</v>
      </c>
      <c r="Q2449">
        <v>199.2841</v>
      </c>
    </row>
    <row r="2450" spans="1:17" hidden="1">
      <c r="A2450" t="s">
        <v>43</v>
      </c>
      <c r="B2450" s="93">
        <v>40414</v>
      </c>
      <c r="C2450">
        <v>1</v>
      </c>
      <c r="D2450">
        <v>0.37405169999999999</v>
      </c>
      <c r="E2450">
        <v>0.37405169999999999</v>
      </c>
      <c r="F2450">
        <v>66.375</v>
      </c>
      <c r="G2450">
        <v>0.1075483</v>
      </c>
      <c r="H2450">
        <v>0</v>
      </c>
      <c r="I2450">
        <v>0</v>
      </c>
      <c r="J2450">
        <v>0</v>
      </c>
      <c r="K2450">
        <v>0</v>
      </c>
      <c r="L2450">
        <v>0</v>
      </c>
      <c r="M2450">
        <v>4.0525830000000003</v>
      </c>
      <c r="N2450">
        <v>3764.85</v>
      </c>
      <c r="O2450">
        <v>929</v>
      </c>
      <c r="P2450">
        <v>347.49400000000003</v>
      </c>
      <c r="Q2450">
        <v>347.49400000000003</v>
      </c>
    </row>
    <row r="2451" spans="1:17" hidden="1">
      <c r="A2451" t="s">
        <v>43</v>
      </c>
      <c r="B2451" s="93">
        <v>40414</v>
      </c>
      <c r="C2451">
        <v>2</v>
      </c>
      <c r="D2451">
        <v>0.1850533</v>
      </c>
      <c r="E2451">
        <v>0.1850533</v>
      </c>
      <c r="F2451">
        <v>64.875</v>
      </c>
      <c r="G2451">
        <v>0.1083855</v>
      </c>
      <c r="H2451">
        <v>0</v>
      </c>
      <c r="I2451">
        <v>0</v>
      </c>
      <c r="J2451">
        <v>0</v>
      </c>
      <c r="K2451">
        <v>0</v>
      </c>
      <c r="L2451">
        <v>0</v>
      </c>
      <c r="M2451">
        <v>4.0525830000000003</v>
      </c>
      <c r="N2451">
        <v>3764.85</v>
      </c>
      <c r="O2451">
        <v>929</v>
      </c>
      <c r="P2451">
        <v>171.9145</v>
      </c>
      <c r="Q2451">
        <v>171.9145</v>
      </c>
    </row>
    <row r="2452" spans="1:17" hidden="1">
      <c r="A2452" t="s">
        <v>43</v>
      </c>
      <c r="B2452" s="93">
        <v>40414</v>
      </c>
      <c r="C2452">
        <v>3</v>
      </c>
      <c r="D2452">
        <v>9.2447399999999999E-2</v>
      </c>
      <c r="E2452">
        <v>9.2447399999999999E-2</v>
      </c>
      <c r="F2452">
        <v>64.5</v>
      </c>
      <c r="G2452">
        <v>0.1093822</v>
      </c>
      <c r="H2452">
        <v>0</v>
      </c>
      <c r="I2452">
        <v>0</v>
      </c>
      <c r="J2452">
        <v>0</v>
      </c>
      <c r="K2452">
        <v>0</v>
      </c>
      <c r="L2452">
        <v>0</v>
      </c>
      <c r="M2452">
        <v>4.0525830000000003</v>
      </c>
      <c r="N2452">
        <v>3764.85</v>
      </c>
      <c r="O2452">
        <v>929</v>
      </c>
      <c r="P2452">
        <v>85.883650000000003</v>
      </c>
      <c r="Q2452">
        <v>85.883650000000003</v>
      </c>
    </row>
    <row r="2453" spans="1:17" hidden="1">
      <c r="A2453" t="s">
        <v>43</v>
      </c>
      <c r="B2453" s="93">
        <v>40414</v>
      </c>
      <c r="C2453">
        <v>4</v>
      </c>
      <c r="D2453">
        <v>9.3995700000000001E-2</v>
      </c>
      <c r="E2453">
        <v>9.3995700000000001E-2</v>
      </c>
      <c r="F2453">
        <v>64.75</v>
      </c>
      <c r="G2453">
        <v>0.111</v>
      </c>
      <c r="H2453">
        <v>0</v>
      </c>
      <c r="I2453">
        <v>0</v>
      </c>
      <c r="J2453">
        <v>0</v>
      </c>
      <c r="K2453">
        <v>0</v>
      </c>
      <c r="L2453">
        <v>0</v>
      </c>
      <c r="M2453">
        <v>4.0525830000000003</v>
      </c>
      <c r="N2453">
        <v>3764.85</v>
      </c>
      <c r="O2453">
        <v>929</v>
      </c>
      <c r="P2453">
        <v>87.322029999999998</v>
      </c>
      <c r="Q2453">
        <v>87.322029999999998</v>
      </c>
    </row>
    <row r="2454" spans="1:17" hidden="1">
      <c r="A2454" t="s">
        <v>43</v>
      </c>
      <c r="B2454" s="93">
        <v>40414</v>
      </c>
      <c r="C2454">
        <v>5</v>
      </c>
      <c r="D2454">
        <v>6.7019599999999999E-2</v>
      </c>
      <c r="E2454">
        <v>6.7019599999999999E-2</v>
      </c>
      <c r="F2454">
        <v>64.625</v>
      </c>
      <c r="G2454">
        <v>0.11401799999999999</v>
      </c>
      <c r="H2454">
        <v>0</v>
      </c>
      <c r="I2454">
        <v>0</v>
      </c>
      <c r="J2454">
        <v>0</v>
      </c>
      <c r="K2454">
        <v>0</v>
      </c>
      <c r="L2454">
        <v>0</v>
      </c>
      <c r="M2454">
        <v>4.0525830000000003</v>
      </c>
      <c r="N2454">
        <v>3764.85</v>
      </c>
      <c r="O2454">
        <v>929</v>
      </c>
      <c r="P2454">
        <v>62.26117</v>
      </c>
      <c r="Q2454">
        <v>62.26117</v>
      </c>
    </row>
    <row r="2455" spans="1:17" hidden="1">
      <c r="A2455" t="s">
        <v>43</v>
      </c>
      <c r="B2455" s="93">
        <v>40414</v>
      </c>
      <c r="C2455">
        <v>6</v>
      </c>
      <c r="D2455">
        <v>4.3750400000000002E-2</v>
      </c>
      <c r="E2455">
        <v>4.3750400000000002E-2</v>
      </c>
      <c r="F2455">
        <v>64.5</v>
      </c>
      <c r="G2455">
        <v>0.1157952</v>
      </c>
      <c r="H2455">
        <v>0</v>
      </c>
      <c r="I2455">
        <v>0</v>
      </c>
      <c r="J2455">
        <v>0</v>
      </c>
      <c r="K2455">
        <v>0</v>
      </c>
      <c r="L2455">
        <v>0</v>
      </c>
      <c r="M2455">
        <v>4.0525830000000003</v>
      </c>
      <c r="N2455">
        <v>3764.85</v>
      </c>
      <c r="O2455">
        <v>929</v>
      </c>
      <c r="P2455">
        <v>40.644089999999998</v>
      </c>
      <c r="Q2455">
        <v>40.644089999999998</v>
      </c>
    </row>
    <row r="2456" spans="1:17" hidden="1">
      <c r="A2456" t="s">
        <v>43</v>
      </c>
      <c r="B2456" s="93">
        <v>40414</v>
      </c>
      <c r="C2456">
        <v>7</v>
      </c>
      <c r="D2456">
        <v>8.2609199999999994E-2</v>
      </c>
      <c r="E2456">
        <v>8.2609199999999994E-2</v>
      </c>
      <c r="F2456">
        <v>65.75</v>
      </c>
      <c r="G2456">
        <v>0.11086260000000001</v>
      </c>
      <c r="H2456">
        <v>0</v>
      </c>
      <c r="I2456">
        <v>0</v>
      </c>
      <c r="J2456">
        <v>0</v>
      </c>
      <c r="K2456">
        <v>0</v>
      </c>
      <c r="L2456">
        <v>0</v>
      </c>
      <c r="M2456">
        <v>4.0525830000000003</v>
      </c>
      <c r="N2456">
        <v>3764.85</v>
      </c>
      <c r="O2456">
        <v>929</v>
      </c>
      <c r="P2456">
        <v>76.743970000000004</v>
      </c>
      <c r="Q2456">
        <v>76.743970000000004</v>
      </c>
    </row>
    <row r="2457" spans="1:17" hidden="1">
      <c r="A2457" t="s">
        <v>43</v>
      </c>
      <c r="B2457" s="93">
        <v>40414</v>
      </c>
      <c r="C2457">
        <v>8</v>
      </c>
      <c r="D2457">
        <v>8.9708899999999994E-2</v>
      </c>
      <c r="E2457">
        <v>8.9708899999999994E-2</v>
      </c>
      <c r="F2457">
        <v>72.5</v>
      </c>
      <c r="G2457">
        <v>0.1072835</v>
      </c>
      <c r="H2457">
        <v>0</v>
      </c>
      <c r="I2457">
        <v>0</v>
      </c>
      <c r="J2457">
        <v>0</v>
      </c>
      <c r="K2457">
        <v>0</v>
      </c>
      <c r="L2457">
        <v>0</v>
      </c>
      <c r="M2457">
        <v>4.0525830000000003</v>
      </c>
      <c r="N2457">
        <v>3764.85</v>
      </c>
      <c r="O2457">
        <v>929</v>
      </c>
      <c r="P2457">
        <v>83.339529999999996</v>
      </c>
      <c r="Q2457">
        <v>83.339529999999996</v>
      </c>
    </row>
    <row r="2458" spans="1:17" hidden="1">
      <c r="A2458" t="s">
        <v>43</v>
      </c>
      <c r="B2458" s="93">
        <v>40414</v>
      </c>
      <c r="C2458">
        <v>9</v>
      </c>
      <c r="D2458">
        <v>0.1009998</v>
      </c>
      <c r="E2458">
        <v>0.1009998</v>
      </c>
      <c r="F2458">
        <v>79.125</v>
      </c>
      <c r="G2458">
        <v>0.10367079999999999</v>
      </c>
      <c r="H2458">
        <v>0</v>
      </c>
      <c r="I2458">
        <v>0</v>
      </c>
      <c r="J2458">
        <v>0</v>
      </c>
      <c r="K2458">
        <v>0</v>
      </c>
      <c r="L2458">
        <v>0</v>
      </c>
      <c r="M2458">
        <v>4.0525830000000003</v>
      </c>
      <c r="N2458">
        <v>3764.85</v>
      </c>
      <c r="O2458">
        <v>929</v>
      </c>
      <c r="P2458">
        <v>93.828810000000004</v>
      </c>
      <c r="Q2458">
        <v>93.828810000000004</v>
      </c>
    </row>
    <row r="2459" spans="1:17" hidden="1">
      <c r="A2459" t="s">
        <v>43</v>
      </c>
      <c r="B2459" s="93">
        <v>40414</v>
      </c>
      <c r="C2459">
        <v>10</v>
      </c>
      <c r="D2459">
        <v>0.1677978</v>
      </c>
      <c r="E2459">
        <v>0.1677978</v>
      </c>
      <c r="F2459">
        <v>85.25</v>
      </c>
      <c r="G2459">
        <v>0.1029099</v>
      </c>
      <c r="H2459">
        <v>0</v>
      </c>
      <c r="I2459">
        <v>0</v>
      </c>
      <c r="J2459">
        <v>0</v>
      </c>
      <c r="K2459">
        <v>0</v>
      </c>
      <c r="L2459">
        <v>0</v>
      </c>
      <c r="M2459">
        <v>4.0525830000000003</v>
      </c>
      <c r="N2459">
        <v>3764.85</v>
      </c>
      <c r="O2459">
        <v>929</v>
      </c>
      <c r="P2459">
        <v>155.88419999999999</v>
      </c>
      <c r="Q2459">
        <v>155.88419999999999</v>
      </c>
    </row>
    <row r="2460" spans="1:17" hidden="1">
      <c r="A2460" t="s">
        <v>43</v>
      </c>
      <c r="B2460" s="93">
        <v>40414</v>
      </c>
      <c r="C2460">
        <v>11</v>
      </c>
      <c r="D2460">
        <v>0.1512193</v>
      </c>
      <c r="E2460">
        <v>0.1512193</v>
      </c>
      <c r="F2460">
        <v>87</v>
      </c>
      <c r="G2460">
        <v>0.1009191</v>
      </c>
      <c r="H2460">
        <v>0</v>
      </c>
      <c r="I2460">
        <v>0</v>
      </c>
      <c r="J2460">
        <v>0</v>
      </c>
      <c r="K2460">
        <v>0</v>
      </c>
      <c r="L2460">
        <v>0</v>
      </c>
      <c r="M2460">
        <v>4.0525830000000003</v>
      </c>
      <c r="N2460">
        <v>3764.85</v>
      </c>
      <c r="O2460">
        <v>929</v>
      </c>
      <c r="P2460">
        <v>140.48269999999999</v>
      </c>
      <c r="Q2460">
        <v>140.48269999999999</v>
      </c>
    </row>
    <row r="2461" spans="1:17" hidden="1">
      <c r="A2461" t="s">
        <v>43</v>
      </c>
      <c r="B2461" s="93">
        <v>40414</v>
      </c>
      <c r="C2461">
        <v>12</v>
      </c>
      <c r="D2461">
        <v>0.2297701</v>
      </c>
      <c r="E2461">
        <v>0.2297701</v>
      </c>
      <c r="F2461">
        <v>92.375</v>
      </c>
      <c r="G2461">
        <v>0.1009926</v>
      </c>
      <c r="H2461">
        <v>0</v>
      </c>
      <c r="I2461">
        <v>0</v>
      </c>
      <c r="J2461">
        <v>0</v>
      </c>
      <c r="K2461">
        <v>0</v>
      </c>
      <c r="L2461">
        <v>0</v>
      </c>
      <c r="M2461">
        <v>4.0525830000000003</v>
      </c>
      <c r="N2461">
        <v>3764.85</v>
      </c>
      <c r="O2461">
        <v>929</v>
      </c>
      <c r="P2461">
        <v>213.4564</v>
      </c>
      <c r="Q2461">
        <v>213.4564</v>
      </c>
    </row>
    <row r="2462" spans="1:17" hidden="1">
      <c r="A2462" t="s">
        <v>43</v>
      </c>
      <c r="B2462" s="93">
        <v>40414</v>
      </c>
      <c r="C2462">
        <v>13</v>
      </c>
      <c r="D2462">
        <v>0.31699460000000002</v>
      </c>
      <c r="E2462">
        <v>0.31699460000000002</v>
      </c>
      <c r="F2462">
        <v>89.875</v>
      </c>
      <c r="G2462">
        <v>0.1003599</v>
      </c>
      <c r="H2462">
        <v>0</v>
      </c>
      <c r="I2462">
        <v>0</v>
      </c>
      <c r="J2462">
        <v>0</v>
      </c>
      <c r="K2462">
        <v>0</v>
      </c>
      <c r="L2462">
        <v>0</v>
      </c>
      <c r="M2462">
        <v>4.0525830000000003</v>
      </c>
      <c r="N2462">
        <v>3764.85</v>
      </c>
      <c r="O2462">
        <v>929</v>
      </c>
      <c r="P2462">
        <v>294.488</v>
      </c>
      <c r="Q2462">
        <v>294.488</v>
      </c>
    </row>
    <row r="2463" spans="1:17" hidden="1">
      <c r="A2463" t="s">
        <v>43</v>
      </c>
      <c r="B2463" s="93">
        <v>40414</v>
      </c>
      <c r="C2463">
        <v>14</v>
      </c>
      <c r="D2463">
        <v>0.52131090000000002</v>
      </c>
      <c r="E2463">
        <v>0.16042439999999999</v>
      </c>
      <c r="F2463">
        <v>92.75</v>
      </c>
      <c r="G2463">
        <v>0.1017401</v>
      </c>
      <c r="H2463">
        <v>0.23050129999999999</v>
      </c>
      <c r="I2463">
        <v>0.30753390000000003</v>
      </c>
      <c r="J2463">
        <v>0.3608865</v>
      </c>
      <c r="K2463">
        <v>0.41423900000000002</v>
      </c>
      <c r="L2463">
        <v>0.49127159999999997</v>
      </c>
      <c r="M2463">
        <v>4.0525830000000003</v>
      </c>
      <c r="N2463">
        <v>3764.85</v>
      </c>
      <c r="O2463">
        <v>929</v>
      </c>
      <c r="P2463">
        <v>484.2978</v>
      </c>
      <c r="Q2463">
        <v>149.0343</v>
      </c>
    </row>
    <row r="2464" spans="1:17" hidden="1">
      <c r="A2464" t="s">
        <v>43</v>
      </c>
      <c r="B2464" s="93">
        <v>40414</v>
      </c>
      <c r="C2464">
        <v>15</v>
      </c>
      <c r="D2464">
        <v>0.59562760000000003</v>
      </c>
      <c r="E2464">
        <v>0.1653049</v>
      </c>
      <c r="F2464">
        <v>92.875</v>
      </c>
      <c r="G2464">
        <v>0.10213800000000001</v>
      </c>
      <c r="H2464">
        <v>0.29942760000000002</v>
      </c>
      <c r="I2464">
        <v>0.37676150000000003</v>
      </c>
      <c r="J2464">
        <v>0.4303227</v>
      </c>
      <c r="K2464">
        <v>0.48388389999999998</v>
      </c>
      <c r="L2464">
        <v>0.56121779999999999</v>
      </c>
      <c r="M2464">
        <v>4.0525830000000003</v>
      </c>
      <c r="N2464">
        <v>3764.85</v>
      </c>
      <c r="O2464">
        <v>929</v>
      </c>
      <c r="P2464">
        <v>553.33810000000005</v>
      </c>
      <c r="Q2464">
        <v>153.56819999999999</v>
      </c>
    </row>
    <row r="2465" spans="1:17" hidden="1">
      <c r="A2465" t="s">
        <v>43</v>
      </c>
      <c r="B2465" s="93">
        <v>40414</v>
      </c>
      <c r="C2465">
        <v>16</v>
      </c>
      <c r="D2465">
        <v>0.68932280000000001</v>
      </c>
      <c r="E2465">
        <v>0.21102679999999999</v>
      </c>
      <c r="F2465">
        <v>91</v>
      </c>
      <c r="G2465">
        <v>0.10255640000000001</v>
      </c>
      <c r="H2465">
        <v>0.34686470000000003</v>
      </c>
      <c r="I2465">
        <v>0.42451539999999999</v>
      </c>
      <c r="J2465">
        <v>0.478296</v>
      </c>
      <c r="K2465">
        <v>0.53207669999999996</v>
      </c>
      <c r="L2465">
        <v>0.60972740000000003</v>
      </c>
      <c r="M2465">
        <v>4.0525830000000003</v>
      </c>
      <c r="N2465">
        <v>3764.85</v>
      </c>
      <c r="O2465">
        <v>929</v>
      </c>
      <c r="P2465">
        <v>640.3809</v>
      </c>
      <c r="Q2465">
        <v>196.04390000000001</v>
      </c>
    </row>
    <row r="2466" spans="1:17" hidden="1">
      <c r="A2466" t="s">
        <v>43</v>
      </c>
      <c r="B2466" s="93">
        <v>40414</v>
      </c>
      <c r="C2466">
        <v>17</v>
      </c>
      <c r="D2466">
        <v>0.86388960000000004</v>
      </c>
      <c r="E2466">
        <v>0.34542129999999999</v>
      </c>
      <c r="F2466">
        <v>88</v>
      </c>
      <c r="G2466">
        <v>0.1030064</v>
      </c>
      <c r="H2466">
        <v>0.38646039999999998</v>
      </c>
      <c r="I2466">
        <v>0.46445180000000003</v>
      </c>
      <c r="J2466">
        <v>0.51846840000000005</v>
      </c>
      <c r="K2466">
        <v>0.57248500000000002</v>
      </c>
      <c r="L2466">
        <v>0.65047639999999995</v>
      </c>
      <c r="M2466">
        <v>4.0525830000000003</v>
      </c>
      <c r="N2466">
        <v>3764.85</v>
      </c>
      <c r="O2466">
        <v>929</v>
      </c>
      <c r="P2466">
        <v>802.55349999999999</v>
      </c>
      <c r="Q2466">
        <v>320.89640000000003</v>
      </c>
    </row>
    <row r="2467" spans="1:17" hidden="1">
      <c r="A2467" t="s">
        <v>43</v>
      </c>
      <c r="B2467" s="93">
        <v>40414</v>
      </c>
      <c r="C2467">
        <v>18</v>
      </c>
      <c r="D2467">
        <v>0.89832500000000004</v>
      </c>
      <c r="E2467">
        <v>0.74797089999999999</v>
      </c>
      <c r="F2467">
        <v>85.125</v>
      </c>
      <c r="G2467">
        <v>0.1054441</v>
      </c>
      <c r="H2467">
        <v>1.5222100000000001E-2</v>
      </c>
      <c r="I2467">
        <v>9.5059199999999996E-2</v>
      </c>
      <c r="J2467">
        <v>0.15035409999999999</v>
      </c>
      <c r="K2467">
        <v>0.2056491</v>
      </c>
      <c r="L2467">
        <v>0.28548620000000002</v>
      </c>
      <c r="M2467">
        <v>4.0525830000000003</v>
      </c>
      <c r="N2467">
        <v>3764.85</v>
      </c>
      <c r="O2467">
        <v>929</v>
      </c>
      <c r="P2467">
        <v>834.54399999999998</v>
      </c>
      <c r="Q2467">
        <v>694.86500000000001</v>
      </c>
    </row>
    <row r="2468" spans="1:17" hidden="1">
      <c r="A2468" t="s">
        <v>43</v>
      </c>
      <c r="B2468" s="93">
        <v>40414</v>
      </c>
      <c r="C2468">
        <v>19</v>
      </c>
      <c r="D2468">
        <v>0.94737300000000002</v>
      </c>
      <c r="E2468">
        <v>0.83299679999999998</v>
      </c>
      <c r="F2468">
        <v>81.25</v>
      </c>
      <c r="G2468">
        <v>0.1030837</v>
      </c>
      <c r="H2468">
        <v>-1.7730900000000001E-2</v>
      </c>
      <c r="I2468">
        <v>6.0318999999999998E-2</v>
      </c>
      <c r="J2468">
        <v>0.1143762</v>
      </c>
      <c r="K2468">
        <v>0.16843330000000001</v>
      </c>
      <c r="L2468">
        <v>0.24648329999999999</v>
      </c>
      <c r="M2468">
        <v>4.0525830000000003</v>
      </c>
      <c r="N2468">
        <v>3764.85</v>
      </c>
      <c r="O2468">
        <v>929</v>
      </c>
      <c r="P2468">
        <v>880.1096</v>
      </c>
      <c r="Q2468">
        <v>773.85410000000002</v>
      </c>
    </row>
    <row r="2469" spans="1:17" hidden="1">
      <c r="A2469" t="s">
        <v>43</v>
      </c>
      <c r="B2469" s="93">
        <v>40414</v>
      </c>
      <c r="C2469">
        <v>20</v>
      </c>
      <c r="D2469">
        <v>0.67031779999999996</v>
      </c>
      <c r="E2469">
        <v>0.5986688</v>
      </c>
      <c r="F2469">
        <v>74.375</v>
      </c>
      <c r="G2469">
        <v>0.1021193</v>
      </c>
      <c r="H2469">
        <v>-5.9222200000000003E-2</v>
      </c>
      <c r="I2469">
        <v>1.8097499999999999E-2</v>
      </c>
      <c r="J2469">
        <v>7.1649000000000004E-2</v>
      </c>
      <c r="K2469">
        <v>0.12520039999999999</v>
      </c>
      <c r="L2469">
        <v>0.20252010000000001</v>
      </c>
      <c r="M2469">
        <v>4.0525830000000003</v>
      </c>
      <c r="N2469">
        <v>3764.85</v>
      </c>
      <c r="O2469">
        <v>929</v>
      </c>
      <c r="P2469">
        <v>622.72519999999997</v>
      </c>
      <c r="Q2469">
        <v>556.16330000000005</v>
      </c>
    </row>
    <row r="2470" spans="1:17" hidden="1">
      <c r="A2470" t="s">
        <v>43</v>
      </c>
      <c r="B2470" s="93">
        <v>40414</v>
      </c>
      <c r="C2470">
        <v>21</v>
      </c>
      <c r="D2470">
        <v>0.58399920000000005</v>
      </c>
      <c r="E2470">
        <v>0.54164540000000005</v>
      </c>
      <c r="F2470">
        <v>71.75</v>
      </c>
      <c r="G2470">
        <v>0.1015548</v>
      </c>
      <c r="H2470">
        <v>-8.7793999999999997E-2</v>
      </c>
      <c r="I2470">
        <v>-1.09017E-2</v>
      </c>
      <c r="J2470">
        <v>4.2353700000000001E-2</v>
      </c>
      <c r="K2470">
        <v>9.5609200000000005E-2</v>
      </c>
      <c r="L2470">
        <v>0.1725015</v>
      </c>
      <c r="M2470">
        <v>4.0525830000000003</v>
      </c>
      <c r="N2470">
        <v>3764.85</v>
      </c>
      <c r="O2470">
        <v>929</v>
      </c>
      <c r="P2470">
        <v>542.53520000000003</v>
      </c>
      <c r="Q2470">
        <v>503.18860000000001</v>
      </c>
    </row>
    <row r="2471" spans="1:17" hidden="1">
      <c r="A2471" t="s">
        <v>43</v>
      </c>
      <c r="B2471" s="93">
        <v>40414</v>
      </c>
      <c r="C2471">
        <v>22</v>
      </c>
      <c r="D2471">
        <v>0.40377210000000002</v>
      </c>
      <c r="E2471">
        <v>0.37724619999999998</v>
      </c>
      <c r="F2471">
        <v>70.25</v>
      </c>
      <c r="G2471">
        <v>0.1011705</v>
      </c>
      <c r="H2471">
        <v>-0.10312929999999999</v>
      </c>
      <c r="I2471">
        <v>-2.6527999999999999E-2</v>
      </c>
      <c r="J2471">
        <v>2.6525900000000002E-2</v>
      </c>
      <c r="K2471">
        <v>7.9579700000000003E-2</v>
      </c>
      <c r="L2471">
        <v>0.15618099999999999</v>
      </c>
      <c r="M2471">
        <v>4.0525830000000003</v>
      </c>
      <c r="N2471">
        <v>3764.85</v>
      </c>
      <c r="O2471">
        <v>929</v>
      </c>
      <c r="P2471">
        <v>375.10430000000002</v>
      </c>
      <c r="Q2471">
        <v>350.46179999999998</v>
      </c>
    </row>
    <row r="2472" spans="1:17" hidden="1">
      <c r="A2472" t="s">
        <v>43</v>
      </c>
      <c r="B2472" s="93">
        <v>40414</v>
      </c>
      <c r="C2472">
        <v>23</v>
      </c>
      <c r="D2472">
        <v>0.24457039999999999</v>
      </c>
      <c r="E2472">
        <v>0.22941500000000001</v>
      </c>
      <c r="F2472">
        <v>69.75</v>
      </c>
      <c r="G2472">
        <v>0.1009256</v>
      </c>
      <c r="H2472">
        <v>-0.114186</v>
      </c>
      <c r="I2472">
        <v>-3.7770100000000001E-2</v>
      </c>
      <c r="J2472">
        <v>1.5155399999999999E-2</v>
      </c>
      <c r="K2472">
        <v>6.80809E-2</v>
      </c>
      <c r="L2472">
        <v>0.14449680000000001</v>
      </c>
      <c r="M2472">
        <v>4.0525830000000003</v>
      </c>
      <c r="N2472">
        <v>3764.85</v>
      </c>
      <c r="O2472">
        <v>929</v>
      </c>
      <c r="P2472">
        <v>227.20590000000001</v>
      </c>
      <c r="Q2472">
        <v>213.12649999999999</v>
      </c>
    </row>
    <row r="2473" spans="1:17" hidden="1">
      <c r="A2473" t="s">
        <v>43</v>
      </c>
      <c r="B2473" s="93">
        <v>40414</v>
      </c>
      <c r="C2473">
        <v>24</v>
      </c>
      <c r="D2473">
        <v>0.2009803</v>
      </c>
      <c r="E2473">
        <v>0.1992951</v>
      </c>
      <c r="F2473">
        <v>69.25</v>
      </c>
      <c r="G2473">
        <v>0.100967</v>
      </c>
      <c r="H2473">
        <v>-0.12770919999999999</v>
      </c>
      <c r="I2473">
        <v>-5.1261899999999999E-2</v>
      </c>
      <c r="J2473">
        <v>1.6852E-3</v>
      </c>
      <c r="K2473">
        <v>5.4632300000000002E-2</v>
      </c>
      <c r="L2473">
        <v>0.13107959999999999</v>
      </c>
      <c r="M2473">
        <v>4.0525830000000003</v>
      </c>
      <c r="N2473">
        <v>3764.85</v>
      </c>
      <c r="O2473">
        <v>929</v>
      </c>
      <c r="P2473">
        <v>186.7107</v>
      </c>
      <c r="Q2473">
        <v>185.14519999999999</v>
      </c>
    </row>
    <row r="2474" spans="1:17" hidden="1">
      <c r="A2474" t="s">
        <v>43</v>
      </c>
      <c r="B2474" s="93">
        <v>40415</v>
      </c>
      <c r="C2474">
        <v>1</v>
      </c>
      <c r="D2474">
        <v>0.3191369</v>
      </c>
      <c r="E2474">
        <v>0.3191369</v>
      </c>
      <c r="F2474">
        <v>68.625</v>
      </c>
      <c r="G2474">
        <v>0.10110959999999999</v>
      </c>
      <c r="H2474">
        <v>0</v>
      </c>
      <c r="I2474">
        <v>0</v>
      </c>
      <c r="J2474">
        <v>0</v>
      </c>
      <c r="K2474">
        <v>0</v>
      </c>
      <c r="L2474">
        <v>0</v>
      </c>
      <c r="M2474">
        <v>4.0548539999999997</v>
      </c>
      <c r="N2474">
        <v>3758.85</v>
      </c>
      <c r="O2474">
        <v>927</v>
      </c>
      <c r="P2474">
        <v>295.8399</v>
      </c>
      <c r="Q2474">
        <v>295.8399</v>
      </c>
    </row>
    <row r="2475" spans="1:17" hidden="1">
      <c r="A2475" t="s">
        <v>43</v>
      </c>
      <c r="B2475" s="93">
        <v>40415</v>
      </c>
      <c r="C2475">
        <v>2</v>
      </c>
      <c r="D2475">
        <v>0.1352872</v>
      </c>
      <c r="E2475">
        <v>0.1352872</v>
      </c>
      <c r="F2475">
        <v>67.25</v>
      </c>
      <c r="G2475">
        <v>0.1013534</v>
      </c>
      <c r="H2475">
        <v>0</v>
      </c>
      <c r="I2475">
        <v>0</v>
      </c>
      <c r="J2475">
        <v>0</v>
      </c>
      <c r="K2475">
        <v>0</v>
      </c>
      <c r="L2475">
        <v>0</v>
      </c>
      <c r="M2475">
        <v>4.0548539999999997</v>
      </c>
      <c r="N2475">
        <v>3758.85</v>
      </c>
      <c r="O2475">
        <v>927</v>
      </c>
      <c r="P2475">
        <v>125.4113</v>
      </c>
      <c r="Q2475">
        <v>125.4113</v>
      </c>
    </row>
    <row r="2476" spans="1:17" hidden="1">
      <c r="A2476" t="s">
        <v>43</v>
      </c>
      <c r="B2476" s="93">
        <v>40415</v>
      </c>
      <c r="C2476">
        <v>3</v>
      </c>
      <c r="D2476">
        <v>5.2603799999999999E-2</v>
      </c>
      <c r="E2476">
        <v>5.2603799999999999E-2</v>
      </c>
      <c r="F2476">
        <v>67.25</v>
      </c>
      <c r="G2476">
        <v>0.1012662</v>
      </c>
      <c r="H2476">
        <v>0</v>
      </c>
      <c r="I2476">
        <v>0</v>
      </c>
      <c r="J2476">
        <v>0</v>
      </c>
      <c r="K2476">
        <v>0</v>
      </c>
      <c r="L2476">
        <v>0</v>
      </c>
      <c r="M2476">
        <v>4.0548539999999997</v>
      </c>
      <c r="N2476">
        <v>3758.85</v>
      </c>
      <c r="O2476">
        <v>927</v>
      </c>
      <c r="P2476">
        <v>48.763770000000001</v>
      </c>
      <c r="Q2476">
        <v>48.763770000000001</v>
      </c>
    </row>
    <row r="2477" spans="1:17" hidden="1">
      <c r="A2477" t="s">
        <v>43</v>
      </c>
      <c r="B2477" s="93">
        <v>40415</v>
      </c>
      <c r="C2477">
        <v>4</v>
      </c>
      <c r="D2477">
        <v>4.3802000000000001E-2</v>
      </c>
      <c r="E2477">
        <v>4.3802000000000001E-2</v>
      </c>
      <c r="F2477">
        <v>67.25</v>
      </c>
      <c r="G2477">
        <v>0.1010424</v>
      </c>
      <c r="H2477">
        <v>0</v>
      </c>
      <c r="I2477">
        <v>0</v>
      </c>
      <c r="J2477">
        <v>0</v>
      </c>
      <c r="K2477">
        <v>0</v>
      </c>
      <c r="L2477">
        <v>0</v>
      </c>
      <c r="M2477">
        <v>4.0548539999999997</v>
      </c>
      <c r="N2477">
        <v>3758.85</v>
      </c>
      <c r="O2477">
        <v>927</v>
      </c>
      <c r="P2477">
        <v>40.604469999999999</v>
      </c>
      <c r="Q2477">
        <v>40.604469999999999</v>
      </c>
    </row>
    <row r="2478" spans="1:17" hidden="1">
      <c r="A2478" t="s">
        <v>43</v>
      </c>
      <c r="B2478" s="93">
        <v>40415</v>
      </c>
      <c r="C2478">
        <v>5</v>
      </c>
      <c r="D2478">
        <v>2.0736500000000001E-2</v>
      </c>
      <c r="E2478">
        <v>2.0736500000000001E-2</v>
      </c>
      <c r="F2478">
        <v>67.125</v>
      </c>
      <c r="G2478">
        <v>0.1008366</v>
      </c>
      <c r="H2478">
        <v>0</v>
      </c>
      <c r="I2478">
        <v>0</v>
      </c>
      <c r="J2478">
        <v>0</v>
      </c>
      <c r="K2478">
        <v>0</v>
      </c>
      <c r="L2478">
        <v>0</v>
      </c>
      <c r="M2478">
        <v>4.0548539999999997</v>
      </c>
      <c r="N2478">
        <v>3758.85</v>
      </c>
      <c r="O2478">
        <v>927</v>
      </c>
      <c r="P2478">
        <v>19.222750000000001</v>
      </c>
      <c r="Q2478">
        <v>19.222750000000001</v>
      </c>
    </row>
    <row r="2479" spans="1:17" hidden="1">
      <c r="A2479" t="s">
        <v>43</v>
      </c>
      <c r="B2479" s="93">
        <v>40415</v>
      </c>
      <c r="C2479">
        <v>6</v>
      </c>
      <c r="D2479">
        <v>1.03315E-2</v>
      </c>
      <c r="E2479">
        <v>1.03315E-2</v>
      </c>
      <c r="F2479">
        <v>66.125</v>
      </c>
      <c r="G2479">
        <v>0.10081710000000001</v>
      </c>
      <c r="H2479">
        <v>0</v>
      </c>
      <c r="I2479">
        <v>0</v>
      </c>
      <c r="J2479">
        <v>0</v>
      </c>
      <c r="K2479">
        <v>0</v>
      </c>
      <c r="L2479">
        <v>0</v>
      </c>
      <c r="M2479">
        <v>4.0548539999999997</v>
      </c>
      <c r="N2479">
        <v>3758.85</v>
      </c>
      <c r="O2479">
        <v>927</v>
      </c>
      <c r="P2479">
        <v>9.5773340000000005</v>
      </c>
      <c r="Q2479">
        <v>9.5773340000000005</v>
      </c>
    </row>
    <row r="2480" spans="1:17" hidden="1">
      <c r="A2480" t="s">
        <v>43</v>
      </c>
      <c r="B2480" s="93">
        <v>40415</v>
      </c>
      <c r="C2480">
        <v>7</v>
      </c>
      <c r="D2480">
        <v>1.2463999999999999E-2</v>
      </c>
      <c r="E2480">
        <v>1.2463999999999999E-2</v>
      </c>
      <c r="F2480">
        <v>68.25</v>
      </c>
      <c r="G2480">
        <v>0.1016026</v>
      </c>
      <c r="H2480">
        <v>0</v>
      </c>
      <c r="I2480">
        <v>0</v>
      </c>
      <c r="J2480">
        <v>0</v>
      </c>
      <c r="K2480">
        <v>0</v>
      </c>
      <c r="L2480">
        <v>0</v>
      </c>
      <c r="M2480">
        <v>4.0548539999999997</v>
      </c>
      <c r="N2480">
        <v>3758.85</v>
      </c>
      <c r="O2480">
        <v>927</v>
      </c>
      <c r="P2480">
        <v>11.55411</v>
      </c>
      <c r="Q2480">
        <v>11.55411</v>
      </c>
    </row>
    <row r="2481" spans="1:17" hidden="1">
      <c r="A2481" t="s">
        <v>43</v>
      </c>
      <c r="B2481" s="93">
        <v>40415</v>
      </c>
      <c r="C2481">
        <v>8</v>
      </c>
      <c r="D2481">
        <v>3.7147E-3</v>
      </c>
      <c r="E2481">
        <v>3.7147E-3</v>
      </c>
      <c r="F2481">
        <v>72</v>
      </c>
      <c r="G2481">
        <v>0.1020028</v>
      </c>
      <c r="H2481">
        <v>0</v>
      </c>
      <c r="I2481">
        <v>0</v>
      </c>
      <c r="J2481">
        <v>0</v>
      </c>
      <c r="K2481">
        <v>0</v>
      </c>
      <c r="L2481">
        <v>0</v>
      </c>
      <c r="M2481">
        <v>4.0548539999999997</v>
      </c>
      <c r="N2481">
        <v>3758.85</v>
      </c>
      <c r="O2481">
        <v>927</v>
      </c>
      <c r="P2481">
        <v>3.4435250000000002</v>
      </c>
      <c r="Q2481">
        <v>3.4435250000000002</v>
      </c>
    </row>
    <row r="2482" spans="1:17" hidden="1">
      <c r="A2482" t="s">
        <v>43</v>
      </c>
      <c r="B2482" s="93">
        <v>40415</v>
      </c>
      <c r="C2482">
        <v>9</v>
      </c>
      <c r="D2482">
        <v>6.4124200000000006E-2</v>
      </c>
      <c r="E2482">
        <v>6.4124200000000006E-2</v>
      </c>
      <c r="F2482">
        <v>78.875</v>
      </c>
      <c r="G2482">
        <v>0.1014379</v>
      </c>
      <c r="H2482">
        <v>0</v>
      </c>
      <c r="I2482">
        <v>0</v>
      </c>
      <c r="J2482">
        <v>0</v>
      </c>
      <c r="K2482">
        <v>0</v>
      </c>
      <c r="L2482">
        <v>0</v>
      </c>
      <c r="M2482">
        <v>4.0548539999999997</v>
      </c>
      <c r="N2482">
        <v>3758.85</v>
      </c>
      <c r="O2482">
        <v>927</v>
      </c>
      <c r="P2482">
        <v>59.443129999999996</v>
      </c>
      <c r="Q2482">
        <v>59.443129999999996</v>
      </c>
    </row>
    <row r="2483" spans="1:17" hidden="1">
      <c r="A2483" t="s">
        <v>43</v>
      </c>
      <c r="B2483" s="93">
        <v>40415</v>
      </c>
      <c r="C2483">
        <v>10</v>
      </c>
      <c r="D2483">
        <v>0.1713866</v>
      </c>
      <c r="E2483">
        <v>0.1713866</v>
      </c>
      <c r="F2483">
        <v>85.5</v>
      </c>
      <c r="G2483">
        <v>0.10281029999999999</v>
      </c>
      <c r="H2483">
        <v>0</v>
      </c>
      <c r="I2483">
        <v>0</v>
      </c>
      <c r="J2483">
        <v>0</v>
      </c>
      <c r="K2483">
        <v>0</v>
      </c>
      <c r="L2483">
        <v>0</v>
      </c>
      <c r="M2483">
        <v>4.0548539999999997</v>
      </c>
      <c r="N2483">
        <v>3758.85</v>
      </c>
      <c r="O2483">
        <v>927</v>
      </c>
      <c r="P2483">
        <v>158.87540000000001</v>
      </c>
      <c r="Q2483">
        <v>158.87540000000001</v>
      </c>
    </row>
    <row r="2484" spans="1:17" hidden="1">
      <c r="A2484" t="s">
        <v>43</v>
      </c>
      <c r="B2484" s="93">
        <v>40415</v>
      </c>
      <c r="C2484">
        <v>11</v>
      </c>
      <c r="D2484">
        <v>0.25710100000000002</v>
      </c>
      <c r="E2484">
        <v>0.25710100000000002</v>
      </c>
      <c r="F2484">
        <v>89.625</v>
      </c>
      <c r="G2484">
        <v>0.1040382</v>
      </c>
      <c r="H2484">
        <v>0</v>
      </c>
      <c r="I2484">
        <v>0</v>
      </c>
      <c r="J2484">
        <v>0</v>
      </c>
      <c r="K2484">
        <v>0</v>
      </c>
      <c r="L2484">
        <v>0</v>
      </c>
      <c r="M2484">
        <v>4.0548539999999997</v>
      </c>
      <c r="N2484">
        <v>3758.85</v>
      </c>
      <c r="O2484">
        <v>927</v>
      </c>
      <c r="P2484">
        <v>238.33260000000001</v>
      </c>
      <c r="Q2484">
        <v>238.33260000000001</v>
      </c>
    </row>
    <row r="2485" spans="1:17" hidden="1">
      <c r="A2485" t="s">
        <v>43</v>
      </c>
      <c r="B2485" s="93">
        <v>40415</v>
      </c>
      <c r="C2485">
        <v>12</v>
      </c>
      <c r="D2485">
        <v>0.26346829999999999</v>
      </c>
      <c r="E2485">
        <v>0.26346829999999999</v>
      </c>
      <c r="F2485">
        <v>89.125</v>
      </c>
      <c r="G2485">
        <v>0.1019558</v>
      </c>
      <c r="H2485">
        <v>0</v>
      </c>
      <c r="I2485">
        <v>0</v>
      </c>
      <c r="J2485">
        <v>0</v>
      </c>
      <c r="K2485">
        <v>0</v>
      </c>
      <c r="L2485">
        <v>0</v>
      </c>
      <c r="M2485">
        <v>4.0548539999999997</v>
      </c>
      <c r="N2485">
        <v>3758.85</v>
      </c>
      <c r="O2485">
        <v>927</v>
      </c>
      <c r="P2485">
        <v>244.23509999999999</v>
      </c>
      <c r="Q2485">
        <v>244.23509999999999</v>
      </c>
    </row>
    <row r="2486" spans="1:17" hidden="1">
      <c r="A2486" t="s">
        <v>43</v>
      </c>
      <c r="B2486" s="93">
        <v>40415</v>
      </c>
      <c r="C2486">
        <v>13</v>
      </c>
      <c r="D2486">
        <v>0.36111369999999998</v>
      </c>
      <c r="E2486">
        <v>0.36111369999999998</v>
      </c>
      <c r="F2486">
        <v>91</v>
      </c>
      <c r="G2486">
        <v>0.1015519</v>
      </c>
      <c r="H2486">
        <v>0</v>
      </c>
      <c r="I2486">
        <v>0</v>
      </c>
      <c r="J2486">
        <v>0</v>
      </c>
      <c r="K2486">
        <v>0</v>
      </c>
      <c r="L2486">
        <v>0</v>
      </c>
      <c r="M2486">
        <v>4.0548539999999997</v>
      </c>
      <c r="N2486">
        <v>3758.85</v>
      </c>
      <c r="O2486">
        <v>927</v>
      </c>
      <c r="P2486">
        <v>334.75240000000002</v>
      </c>
      <c r="Q2486">
        <v>334.75240000000002</v>
      </c>
    </row>
    <row r="2487" spans="1:17" hidden="1">
      <c r="A2487" t="s">
        <v>43</v>
      </c>
      <c r="B2487" s="93">
        <v>40415</v>
      </c>
      <c r="C2487">
        <v>14</v>
      </c>
      <c r="D2487">
        <v>0.57818890000000001</v>
      </c>
      <c r="E2487">
        <v>0.2253211</v>
      </c>
      <c r="F2487">
        <v>92.875</v>
      </c>
      <c r="G2487">
        <v>0.1031584</v>
      </c>
      <c r="H2487">
        <v>0.220665</v>
      </c>
      <c r="I2487">
        <v>0.29877150000000002</v>
      </c>
      <c r="J2487">
        <v>0.35286780000000001</v>
      </c>
      <c r="K2487">
        <v>0.4069642</v>
      </c>
      <c r="L2487">
        <v>0.48507070000000002</v>
      </c>
      <c r="M2487">
        <v>4.0548539999999997</v>
      </c>
      <c r="N2487">
        <v>3758.85</v>
      </c>
      <c r="O2487">
        <v>927</v>
      </c>
      <c r="P2487">
        <v>535.98109999999997</v>
      </c>
      <c r="Q2487">
        <v>208.87260000000001</v>
      </c>
    </row>
    <row r="2488" spans="1:17" hidden="1">
      <c r="A2488" t="s">
        <v>43</v>
      </c>
      <c r="B2488" s="93">
        <v>40415</v>
      </c>
      <c r="C2488">
        <v>15</v>
      </c>
      <c r="D2488">
        <v>0.60891439999999997</v>
      </c>
      <c r="E2488">
        <v>0.2120319</v>
      </c>
      <c r="F2488">
        <v>90</v>
      </c>
      <c r="G2488">
        <v>0.10337689999999999</v>
      </c>
      <c r="H2488">
        <v>0.26439970000000002</v>
      </c>
      <c r="I2488">
        <v>0.34267170000000002</v>
      </c>
      <c r="J2488">
        <v>0.39688259999999997</v>
      </c>
      <c r="K2488">
        <v>0.45109349999999998</v>
      </c>
      <c r="L2488">
        <v>0.52936539999999999</v>
      </c>
      <c r="M2488">
        <v>4.0548539999999997</v>
      </c>
      <c r="N2488">
        <v>3758.85</v>
      </c>
      <c r="O2488">
        <v>927</v>
      </c>
      <c r="P2488">
        <v>564.46370000000002</v>
      </c>
      <c r="Q2488">
        <v>196.55350000000001</v>
      </c>
    </row>
    <row r="2489" spans="1:17" hidden="1">
      <c r="A2489" t="s">
        <v>43</v>
      </c>
      <c r="B2489" s="93">
        <v>40415</v>
      </c>
      <c r="C2489">
        <v>16</v>
      </c>
      <c r="D2489">
        <v>0.67627110000000001</v>
      </c>
      <c r="E2489">
        <v>0.24594289999999999</v>
      </c>
      <c r="F2489">
        <v>89.125</v>
      </c>
      <c r="G2489">
        <v>0.1037264</v>
      </c>
      <c r="H2489">
        <v>0.29739749999999998</v>
      </c>
      <c r="I2489">
        <v>0.37593399999999999</v>
      </c>
      <c r="J2489">
        <v>0.43032819999999999</v>
      </c>
      <c r="K2489">
        <v>0.48472229999999999</v>
      </c>
      <c r="L2489">
        <v>0.56325890000000001</v>
      </c>
      <c r="M2489">
        <v>4.0548539999999997</v>
      </c>
      <c r="N2489">
        <v>3758.85</v>
      </c>
      <c r="O2489">
        <v>927</v>
      </c>
      <c r="P2489">
        <v>626.90329999999994</v>
      </c>
      <c r="Q2489">
        <v>227.98910000000001</v>
      </c>
    </row>
    <row r="2490" spans="1:17" hidden="1">
      <c r="A2490" t="s">
        <v>43</v>
      </c>
      <c r="B2490" s="93">
        <v>40415</v>
      </c>
      <c r="C2490">
        <v>17</v>
      </c>
      <c r="D2490">
        <v>0.7839817</v>
      </c>
      <c r="E2490">
        <v>0.32695370000000001</v>
      </c>
      <c r="F2490">
        <v>88</v>
      </c>
      <c r="G2490">
        <v>0.1041923</v>
      </c>
      <c r="H2490">
        <v>0.32350030000000002</v>
      </c>
      <c r="I2490">
        <v>0.40238960000000001</v>
      </c>
      <c r="J2490">
        <v>0.45702799999999999</v>
      </c>
      <c r="K2490">
        <v>0.51166650000000002</v>
      </c>
      <c r="L2490">
        <v>0.59055579999999996</v>
      </c>
      <c r="M2490">
        <v>4.0548539999999997</v>
      </c>
      <c r="N2490">
        <v>3758.85</v>
      </c>
      <c r="O2490">
        <v>927</v>
      </c>
      <c r="P2490">
        <v>726.75099999999998</v>
      </c>
      <c r="Q2490">
        <v>303.08609999999999</v>
      </c>
    </row>
    <row r="2491" spans="1:17" hidden="1">
      <c r="A2491" t="s">
        <v>43</v>
      </c>
      <c r="B2491" s="93">
        <v>40415</v>
      </c>
      <c r="C2491">
        <v>18</v>
      </c>
      <c r="D2491">
        <v>0.87645289999999998</v>
      </c>
      <c r="E2491">
        <v>0.71048350000000005</v>
      </c>
      <c r="F2491">
        <v>86.5</v>
      </c>
      <c r="G2491">
        <v>0.10651529999999999</v>
      </c>
      <c r="H2491">
        <v>2.9464600000000001E-2</v>
      </c>
      <c r="I2491">
        <v>0.1101128</v>
      </c>
      <c r="J2491">
        <v>0.16596939999999999</v>
      </c>
      <c r="K2491">
        <v>0.2218261</v>
      </c>
      <c r="L2491">
        <v>0.30247420000000003</v>
      </c>
      <c r="M2491">
        <v>4.0548539999999997</v>
      </c>
      <c r="N2491">
        <v>3758.85</v>
      </c>
      <c r="O2491">
        <v>927</v>
      </c>
      <c r="P2491">
        <v>812.47190000000001</v>
      </c>
      <c r="Q2491">
        <v>658.6182</v>
      </c>
    </row>
    <row r="2492" spans="1:17" hidden="1">
      <c r="A2492" t="s">
        <v>43</v>
      </c>
      <c r="B2492" s="93">
        <v>40415</v>
      </c>
      <c r="C2492">
        <v>19</v>
      </c>
      <c r="D2492">
        <v>0.8676817</v>
      </c>
      <c r="E2492">
        <v>0.75374540000000001</v>
      </c>
      <c r="F2492">
        <v>79.875</v>
      </c>
      <c r="G2492">
        <v>0.1044105</v>
      </c>
      <c r="H2492">
        <v>-1.9871199999999999E-2</v>
      </c>
      <c r="I2492">
        <v>5.9183399999999997E-2</v>
      </c>
      <c r="J2492">
        <v>0.1139363</v>
      </c>
      <c r="K2492">
        <v>0.16868920000000001</v>
      </c>
      <c r="L2492">
        <v>0.24774379999999999</v>
      </c>
      <c r="M2492">
        <v>4.0548539999999997</v>
      </c>
      <c r="N2492">
        <v>3758.85</v>
      </c>
      <c r="O2492">
        <v>927</v>
      </c>
      <c r="P2492">
        <v>804.34090000000003</v>
      </c>
      <c r="Q2492">
        <v>698.72199999999998</v>
      </c>
    </row>
    <row r="2493" spans="1:17" hidden="1">
      <c r="A2493" t="s">
        <v>43</v>
      </c>
      <c r="B2493" s="93">
        <v>40415</v>
      </c>
      <c r="C2493">
        <v>20</v>
      </c>
      <c r="D2493">
        <v>0.60850159999999998</v>
      </c>
      <c r="E2493">
        <v>0.53785740000000004</v>
      </c>
      <c r="F2493">
        <v>73.125</v>
      </c>
      <c r="G2493">
        <v>0.1033302</v>
      </c>
      <c r="H2493">
        <v>-6.1778800000000002E-2</v>
      </c>
      <c r="I2493">
        <v>1.6457800000000002E-2</v>
      </c>
      <c r="J2493">
        <v>7.0644200000000004E-2</v>
      </c>
      <c r="K2493">
        <v>0.1248306</v>
      </c>
      <c r="L2493">
        <v>0.2030672</v>
      </c>
      <c r="M2493">
        <v>4.0548539999999997</v>
      </c>
      <c r="N2493">
        <v>3758.85</v>
      </c>
      <c r="O2493">
        <v>927</v>
      </c>
      <c r="P2493">
        <v>564.08090000000004</v>
      </c>
      <c r="Q2493">
        <v>498.59379999999999</v>
      </c>
    </row>
    <row r="2494" spans="1:17" hidden="1">
      <c r="A2494" t="s">
        <v>43</v>
      </c>
      <c r="B2494" s="93">
        <v>40415</v>
      </c>
      <c r="C2494">
        <v>21</v>
      </c>
      <c r="D2494">
        <v>0.48757119999999998</v>
      </c>
      <c r="E2494">
        <v>0.4442565</v>
      </c>
      <c r="F2494">
        <v>73.75</v>
      </c>
      <c r="G2494">
        <v>0.1033492</v>
      </c>
      <c r="H2494">
        <v>-8.9132600000000006E-2</v>
      </c>
      <c r="I2494">
        <v>-1.0881699999999999E-2</v>
      </c>
      <c r="J2494">
        <v>4.3314699999999998E-2</v>
      </c>
      <c r="K2494">
        <v>9.7511100000000003E-2</v>
      </c>
      <c r="L2494">
        <v>0.1757621</v>
      </c>
      <c r="M2494">
        <v>4.0548539999999997</v>
      </c>
      <c r="N2494">
        <v>3758.85</v>
      </c>
      <c r="O2494">
        <v>927</v>
      </c>
      <c r="P2494">
        <v>451.9785</v>
      </c>
      <c r="Q2494">
        <v>411.82569999999998</v>
      </c>
    </row>
    <row r="2495" spans="1:17" hidden="1">
      <c r="A2495" t="s">
        <v>43</v>
      </c>
      <c r="B2495" s="93">
        <v>40415</v>
      </c>
      <c r="C2495">
        <v>22</v>
      </c>
      <c r="D2495">
        <v>0.34745199999999998</v>
      </c>
      <c r="E2495">
        <v>0.3208492</v>
      </c>
      <c r="F2495">
        <v>70.75</v>
      </c>
      <c r="G2495">
        <v>0.1030213</v>
      </c>
      <c r="H2495">
        <v>-0.1054244</v>
      </c>
      <c r="I2495">
        <v>-2.74217E-2</v>
      </c>
      <c r="J2495">
        <v>2.66027E-2</v>
      </c>
      <c r="K2495">
        <v>8.0627199999999996E-2</v>
      </c>
      <c r="L2495">
        <v>0.15862979999999999</v>
      </c>
      <c r="M2495">
        <v>4.0548539999999997</v>
      </c>
      <c r="N2495">
        <v>3758.85</v>
      </c>
      <c r="O2495">
        <v>927</v>
      </c>
      <c r="P2495">
        <v>322.08800000000002</v>
      </c>
      <c r="Q2495">
        <v>297.42720000000003</v>
      </c>
    </row>
    <row r="2496" spans="1:17" hidden="1">
      <c r="A2496" t="s">
        <v>43</v>
      </c>
      <c r="B2496" s="93">
        <v>40415</v>
      </c>
      <c r="C2496">
        <v>23</v>
      </c>
      <c r="D2496">
        <v>0.2270028</v>
      </c>
      <c r="E2496">
        <v>0.21154029999999999</v>
      </c>
      <c r="F2496">
        <v>69.875</v>
      </c>
      <c r="G2496">
        <v>0.10285710000000001</v>
      </c>
      <c r="H2496">
        <v>-0.1163542</v>
      </c>
      <c r="I2496">
        <v>-3.8475799999999998E-2</v>
      </c>
      <c r="J2496">
        <v>1.5462500000000001E-2</v>
      </c>
      <c r="K2496">
        <v>6.9400799999999999E-2</v>
      </c>
      <c r="L2496">
        <v>0.1472792</v>
      </c>
      <c r="M2496">
        <v>4.0548539999999997</v>
      </c>
      <c r="N2496">
        <v>3758.85</v>
      </c>
      <c r="O2496">
        <v>927</v>
      </c>
      <c r="P2496">
        <v>210.4316</v>
      </c>
      <c r="Q2496">
        <v>196.09780000000001</v>
      </c>
    </row>
    <row r="2497" spans="1:17" hidden="1">
      <c r="A2497" t="s">
        <v>43</v>
      </c>
      <c r="B2497" s="93">
        <v>40415</v>
      </c>
      <c r="C2497">
        <v>24</v>
      </c>
      <c r="D2497">
        <v>0.17597360000000001</v>
      </c>
      <c r="E2497">
        <v>0.17543520000000001</v>
      </c>
      <c r="F2497">
        <v>68.875</v>
      </c>
      <c r="G2497">
        <v>0.10282819999999999</v>
      </c>
      <c r="H2497">
        <v>-0.1312412</v>
      </c>
      <c r="I2497">
        <v>-5.33847E-2</v>
      </c>
      <c r="J2497">
        <v>5.3839999999999997E-4</v>
      </c>
      <c r="K2497">
        <v>5.4461599999999999E-2</v>
      </c>
      <c r="L2497">
        <v>0.13231809999999999</v>
      </c>
      <c r="M2497">
        <v>4.0548539999999997</v>
      </c>
      <c r="N2497">
        <v>3758.85</v>
      </c>
      <c r="O2497">
        <v>927</v>
      </c>
      <c r="P2497">
        <v>163.1275</v>
      </c>
      <c r="Q2497">
        <v>162.6284</v>
      </c>
    </row>
    <row r="2498" spans="1:17" hidden="1">
      <c r="A2498" t="s">
        <v>43</v>
      </c>
      <c r="B2498" s="93">
        <v>40448</v>
      </c>
      <c r="C2498">
        <v>1</v>
      </c>
      <c r="D2498">
        <v>0.45821669999999998</v>
      </c>
      <c r="E2498">
        <v>0.45821669999999998</v>
      </c>
      <c r="F2498">
        <v>69.428600000000003</v>
      </c>
      <c r="G2498">
        <v>0.1075889</v>
      </c>
      <c r="H2498">
        <v>0</v>
      </c>
      <c r="I2498">
        <v>0</v>
      </c>
      <c r="J2498">
        <v>0</v>
      </c>
      <c r="K2498">
        <v>0</v>
      </c>
      <c r="L2498">
        <v>0</v>
      </c>
      <c r="M2498">
        <v>4.0566050000000002</v>
      </c>
      <c r="N2498">
        <v>3715.85</v>
      </c>
      <c r="O2498">
        <v>916</v>
      </c>
      <c r="P2498">
        <v>419.72649999999999</v>
      </c>
      <c r="Q2498">
        <v>419.72649999999999</v>
      </c>
    </row>
    <row r="2499" spans="1:17" hidden="1">
      <c r="A2499" t="s">
        <v>43</v>
      </c>
      <c r="B2499" s="93">
        <v>40448</v>
      </c>
      <c r="C2499">
        <v>2</v>
      </c>
      <c r="D2499">
        <v>0.20770130000000001</v>
      </c>
      <c r="E2499">
        <v>0.20770130000000001</v>
      </c>
      <c r="F2499">
        <v>68.857100000000003</v>
      </c>
      <c r="G2499">
        <v>0.1085159</v>
      </c>
      <c r="H2499">
        <v>0</v>
      </c>
      <c r="I2499">
        <v>0</v>
      </c>
      <c r="J2499">
        <v>0</v>
      </c>
      <c r="K2499">
        <v>0</v>
      </c>
      <c r="L2499">
        <v>0</v>
      </c>
      <c r="M2499">
        <v>4.0566050000000002</v>
      </c>
      <c r="N2499">
        <v>3715.85</v>
      </c>
      <c r="O2499">
        <v>916</v>
      </c>
      <c r="P2499">
        <v>190.2544</v>
      </c>
      <c r="Q2499">
        <v>190.2544</v>
      </c>
    </row>
    <row r="2500" spans="1:17" hidden="1">
      <c r="A2500" t="s">
        <v>43</v>
      </c>
      <c r="B2500" s="93">
        <v>40448</v>
      </c>
      <c r="C2500">
        <v>3</v>
      </c>
      <c r="D2500">
        <v>9.5090400000000005E-2</v>
      </c>
      <c r="E2500">
        <v>9.5090400000000005E-2</v>
      </c>
      <c r="F2500">
        <v>69.714299999999994</v>
      </c>
      <c r="G2500">
        <v>0.1084232</v>
      </c>
      <c r="H2500">
        <v>0</v>
      </c>
      <c r="I2500">
        <v>0</v>
      </c>
      <c r="J2500">
        <v>0</v>
      </c>
      <c r="K2500">
        <v>0</v>
      </c>
      <c r="L2500">
        <v>0</v>
      </c>
      <c r="M2500">
        <v>4.0566050000000002</v>
      </c>
      <c r="N2500">
        <v>3715.85</v>
      </c>
      <c r="O2500">
        <v>916</v>
      </c>
      <c r="P2500">
        <v>87.102770000000007</v>
      </c>
      <c r="Q2500">
        <v>87.102770000000007</v>
      </c>
    </row>
    <row r="2501" spans="1:17" hidden="1">
      <c r="A2501" t="s">
        <v>43</v>
      </c>
      <c r="B2501" s="93">
        <v>40448</v>
      </c>
      <c r="C2501">
        <v>4</v>
      </c>
      <c r="D2501">
        <v>8.8294600000000001E-2</v>
      </c>
      <c r="E2501">
        <v>8.8294600000000001E-2</v>
      </c>
      <c r="F2501">
        <v>68.571399999999997</v>
      </c>
      <c r="G2501">
        <v>0.1089135</v>
      </c>
      <c r="H2501">
        <v>0</v>
      </c>
      <c r="I2501">
        <v>0</v>
      </c>
      <c r="J2501">
        <v>0</v>
      </c>
      <c r="K2501">
        <v>0</v>
      </c>
      <c r="L2501">
        <v>0</v>
      </c>
      <c r="M2501">
        <v>4.0566050000000002</v>
      </c>
      <c r="N2501">
        <v>3715.85</v>
      </c>
      <c r="O2501">
        <v>916</v>
      </c>
      <c r="P2501">
        <v>80.877849999999995</v>
      </c>
      <c r="Q2501">
        <v>80.877849999999995</v>
      </c>
    </row>
    <row r="2502" spans="1:17" hidden="1">
      <c r="A2502" t="s">
        <v>43</v>
      </c>
      <c r="B2502" s="93">
        <v>40448</v>
      </c>
      <c r="C2502">
        <v>5</v>
      </c>
      <c r="D2502">
        <v>4.7481799999999998E-2</v>
      </c>
      <c r="E2502">
        <v>4.7481799999999998E-2</v>
      </c>
      <c r="F2502">
        <v>68.428600000000003</v>
      </c>
      <c r="G2502">
        <v>0.1084847</v>
      </c>
      <c r="H2502">
        <v>0</v>
      </c>
      <c r="I2502">
        <v>0</v>
      </c>
      <c r="J2502">
        <v>0</v>
      </c>
      <c r="K2502">
        <v>0</v>
      </c>
      <c r="L2502">
        <v>0</v>
      </c>
      <c r="M2502">
        <v>4.0566050000000002</v>
      </c>
      <c r="N2502">
        <v>3715.85</v>
      </c>
      <c r="O2502">
        <v>916</v>
      </c>
      <c r="P2502">
        <v>43.493290000000002</v>
      </c>
      <c r="Q2502">
        <v>43.493290000000002</v>
      </c>
    </row>
    <row r="2503" spans="1:17" hidden="1">
      <c r="A2503" t="s">
        <v>43</v>
      </c>
      <c r="B2503" s="93">
        <v>40448</v>
      </c>
      <c r="C2503">
        <v>6</v>
      </c>
      <c r="D2503">
        <v>2.2685899999999998E-2</v>
      </c>
      <c r="E2503">
        <v>2.2685899999999998E-2</v>
      </c>
      <c r="F2503">
        <v>70.571399999999997</v>
      </c>
      <c r="G2503">
        <v>0.1092436</v>
      </c>
      <c r="H2503">
        <v>0</v>
      </c>
      <c r="I2503">
        <v>0</v>
      </c>
      <c r="J2503">
        <v>0</v>
      </c>
      <c r="K2503">
        <v>0</v>
      </c>
      <c r="L2503">
        <v>0</v>
      </c>
      <c r="M2503">
        <v>4.0566050000000002</v>
      </c>
      <c r="N2503">
        <v>3715.85</v>
      </c>
      <c r="O2503">
        <v>916</v>
      </c>
      <c r="P2503">
        <v>20.780270000000002</v>
      </c>
      <c r="Q2503">
        <v>20.780270000000002</v>
      </c>
    </row>
    <row r="2504" spans="1:17" hidden="1">
      <c r="A2504" t="s">
        <v>43</v>
      </c>
      <c r="B2504" s="93">
        <v>40448</v>
      </c>
      <c r="C2504">
        <v>7</v>
      </c>
      <c r="D2504">
        <v>2.5373900000000001E-2</v>
      </c>
      <c r="E2504">
        <v>2.5373900000000001E-2</v>
      </c>
      <c r="F2504">
        <v>70.857100000000003</v>
      </c>
      <c r="G2504">
        <v>0.11135249999999999</v>
      </c>
      <c r="H2504">
        <v>0</v>
      </c>
      <c r="I2504">
        <v>0</v>
      </c>
      <c r="J2504">
        <v>0</v>
      </c>
      <c r="K2504">
        <v>0</v>
      </c>
      <c r="L2504">
        <v>0</v>
      </c>
      <c r="M2504">
        <v>4.0566050000000002</v>
      </c>
      <c r="N2504">
        <v>3715.85</v>
      </c>
      <c r="O2504">
        <v>916</v>
      </c>
      <c r="P2504">
        <v>23.242460000000001</v>
      </c>
      <c r="Q2504">
        <v>23.242460000000001</v>
      </c>
    </row>
    <row r="2505" spans="1:17" hidden="1">
      <c r="A2505" t="s">
        <v>43</v>
      </c>
      <c r="B2505" s="93">
        <v>40448</v>
      </c>
      <c r="C2505">
        <v>8</v>
      </c>
      <c r="D2505">
        <v>8.6581900000000003E-2</v>
      </c>
      <c r="E2505">
        <v>8.6581900000000003E-2</v>
      </c>
      <c r="F2505">
        <v>83.571399999999997</v>
      </c>
      <c r="G2505">
        <v>0.111632</v>
      </c>
      <c r="H2505">
        <v>0</v>
      </c>
      <c r="I2505">
        <v>0</v>
      </c>
      <c r="J2505">
        <v>0</v>
      </c>
      <c r="K2505">
        <v>0</v>
      </c>
      <c r="L2505">
        <v>0</v>
      </c>
      <c r="M2505">
        <v>4.0566050000000002</v>
      </c>
      <c r="N2505">
        <v>3715.85</v>
      </c>
      <c r="O2505">
        <v>916</v>
      </c>
      <c r="P2505">
        <v>79.308980000000005</v>
      </c>
      <c r="Q2505">
        <v>79.308980000000005</v>
      </c>
    </row>
    <row r="2506" spans="1:17" hidden="1">
      <c r="A2506" t="s">
        <v>43</v>
      </c>
      <c r="B2506" s="93">
        <v>40448</v>
      </c>
      <c r="C2506">
        <v>9</v>
      </c>
      <c r="D2506">
        <v>5.8444200000000002E-2</v>
      </c>
      <c r="E2506">
        <v>5.8444200000000002E-2</v>
      </c>
      <c r="F2506">
        <v>89.428600000000003</v>
      </c>
      <c r="G2506">
        <v>0.1169663</v>
      </c>
      <c r="H2506">
        <v>0</v>
      </c>
      <c r="I2506">
        <v>0</v>
      </c>
      <c r="J2506">
        <v>0</v>
      </c>
      <c r="K2506">
        <v>0</v>
      </c>
      <c r="L2506">
        <v>0</v>
      </c>
      <c r="M2506">
        <v>4.0566050000000002</v>
      </c>
      <c r="N2506">
        <v>3715.85</v>
      </c>
      <c r="O2506">
        <v>916</v>
      </c>
      <c r="P2506">
        <v>53.534860000000002</v>
      </c>
      <c r="Q2506">
        <v>53.534860000000002</v>
      </c>
    </row>
    <row r="2507" spans="1:17" hidden="1">
      <c r="A2507" t="s">
        <v>43</v>
      </c>
      <c r="B2507" s="93">
        <v>40448</v>
      </c>
      <c r="C2507">
        <v>10</v>
      </c>
      <c r="D2507">
        <v>0.20604500000000001</v>
      </c>
      <c r="E2507">
        <v>0.20604500000000001</v>
      </c>
      <c r="F2507">
        <v>98.857100000000003</v>
      </c>
      <c r="G2507">
        <v>0.12523500000000001</v>
      </c>
      <c r="H2507">
        <v>0</v>
      </c>
      <c r="I2507">
        <v>0</v>
      </c>
      <c r="J2507">
        <v>0</v>
      </c>
      <c r="K2507">
        <v>0</v>
      </c>
      <c r="L2507">
        <v>0</v>
      </c>
      <c r="M2507">
        <v>4.0566050000000002</v>
      </c>
      <c r="N2507">
        <v>3715.85</v>
      </c>
      <c r="O2507">
        <v>916</v>
      </c>
      <c r="P2507">
        <v>188.7372</v>
      </c>
      <c r="Q2507">
        <v>188.7372</v>
      </c>
    </row>
    <row r="2508" spans="1:17" hidden="1">
      <c r="A2508" t="s">
        <v>43</v>
      </c>
      <c r="B2508" s="93">
        <v>40448</v>
      </c>
      <c r="C2508">
        <v>11</v>
      </c>
      <c r="D2508">
        <v>0.29128860000000001</v>
      </c>
      <c r="E2508">
        <v>0.29128860000000001</v>
      </c>
      <c r="F2508">
        <v>106.286</v>
      </c>
      <c r="G2508">
        <v>0.12903390000000001</v>
      </c>
      <c r="H2508">
        <v>0</v>
      </c>
      <c r="I2508">
        <v>0</v>
      </c>
      <c r="J2508">
        <v>0</v>
      </c>
      <c r="K2508">
        <v>0</v>
      </c>
      <c r="L2508">
        <v>0</v>
      </c>
      <c r="M2508">
        <v>4.0566050000000002</v>
      </c>
      <c r="N2508">
        <v>3715.85</v>
      </c>
      <c r="O2508">
        <v>916</v>
      </c>
      <c r="P2508">
        <v>266.82029999999997</v>
      </c>
      <c r="Q2508">
        <v>266.82029999999997</v>
      </c>
    </row>
    <row r="2509" spans="1:17" hidden="1">
      <c r="A2509" t="s">
        <v>43</v>
      </c>
      <c r="B2509" s="93">
        <v>40448</v>
      </c>
      <c r="C2509">
        <v>12</v>
      </c>
      <c r="D2509">
        <v>0.4123269</v>
      </c>
      <c r="E2509">
        <v>0.4123269</v>
      </c>
      <c r="F2509">
        <v>107</v>
      </c>
      <c r="G2509">
        <v>0.12948309999999999</v>
      </c>
      <c r="H2509">
        <v>0</v>
      </c>
      <c r="I2509">
        <v>0</v>
      </c>
      <c r="J2509">
        <v>0</v>
      </c>
      <c r="K2509">
        <v>0</v>
      </c>
      <c r="L2509">
        <v>0</v>
      </c>
      <c r="M2509">
        <v>4.0566050000000002</v>
      </c>
      <c r="N2509">
        <v>3715.85</v>
      </c>
      <c r="O2509">
        <v>916</v>
      </c>
      <c r="P2509">
        <v>377.69139999999999</v>
      </c>
      <c r="Q2509">
        <v>377.69139999999999</v>
      </c>
    </row>
    <row r="2510" spans="1:17" hidden="1">
      <c r="A2510" t="s">
        <v>43</v>
      </c>
      <c r="B2510" s="93">
        <v>40448</v>
      </c>
      <c r="C2510">
        <v>13</v>
      </c>
      <c r="D2510">
        <v>0.5469965</v>
      </c>
      <c r="E2510">
        <v>0.5469965</v>
      </c>
      <c r="F2510">
        <v>106</v>
      </c>
      <c r="G2510">
        <v>0.12869349999999999</v>
      </c>
      <c r="H2510">
        <v>0</v>
      </c>
      <c r="I2510">
        <v>0</v>
      </c>
      <c r="J2510">
        <v>0</v>
      </c>
      <c r="K2510">
        <v>0</v>
      </c>
      <c r="L2510">
        <v>0</v>
      </c>
      <c r="M2510">
        <v>4.0566050000000002</v>
      </c>
      <c r="N2510">
        <v>3715.85</v>
      </c>
      <c r="O2510">
        <v>916</v>
      </c>
      <c r="P2510">
        <v>501.04880000000003</v>
      </c>
      <c r="Q2510">
        <v>501.04880000000003</v>
      </c>
    </row>
    <row r="2511" spans="1:17" hidden="1">
      <c r="A2511" t="s">
        <v>43</v>
      </c>
      <c r="B2511" s="93">
        <v>40448</v>
      </c>
      <c r="C2511">
        <v>14</v>
      </c>
      <c r="D2511">
        <v>0.63215509999999997</v>
      </c>
      <c r="E2511">
        <v>0.63215509999999997</v>
      </c>
      <c r="F2511">
        <v>101.429</v>
      </c>
      <c r="G2511">
        <v>0.1272838</v>
      </c>
      <c r="H2511">
        <v>-0.16312080000000001</v>
      </c>
      <c r="I2511">
        <v>-6.6747699999999993E-2</v>
      </c>
      <c r="J2511">
        <v>0</v>
      </c>
      <c r="K2511">
        <v>6.6747699999999993E-2</v>
      </c>
      <c r="L2511">
        <v>0.16312080000000001</v>
      </c>
      <c r="M2511">
        <v>4.0566050000000002</v>
      </c>
      <c r="N2511">
        <v>3715.85</v>
      </c>
      <c r="O2511">
        <v>916</v>
      </c>
      <c r="P2511">
        <v>579.05399999999997</v>
      </c>
      <c r="Q2511">
        <v>579.05399999999997</v>
      </c>
    </row>
    <row r="2512" spans="1:17" hidden="1">
      <c r="A2512" t="s">
        <v>43</v>
      </c>
      <c r="B2512" s="93">
        <v>40448</v>
      </c>
      <c r="C2512">
        <v>15</v>
      </c>
      <c r="D2512">
        <v>0.73212279999999996</v>
      </c>
      <c r="E2512">
        <v>0.1374396</v>
      </c>
      <c r="F2512">
        <v>101.286</v>
      </c>
      <c r="G2512">
        <v>0.12873470000000001</v>
      </c>
      <c r="H2512">
        <v>0.429703</v>
      </c>
      <c r="I2512">
        <v>0.5271747</v>
      </c>
      <c r="J2512">
        <v>0.59468319999999997</v>
      </c>
      <c r="K2512">
        <v>0.6621918</v>
      </c>
      <c r="L2512">
        <v>0.75966350000000005</v>
      </c>
      <c r="M2512">
        <v>4.0566050000000002</v>
      </c>
      <c r="N2512">
        <v>3715.85</v>
      </c>
      <c r="O2512">
        <v>916</v>
      </c>
      <c r="P2512">
        <v>670.62450000000001</v>
      </c>
      <c r="Q2512">
        <v>125.8946</v>
      </c>
    </row>
    <row r="2513" spans="1:17" hidden="1">
      <c r="A2513" t="s">
        <v>43</v>
      </c>
      <c r="B2513" s="93">
        <v>40448</v>
      </c>
      <c r="C2513">
        <v>16</v>
      </c>
      <c r="D2513">
        <v>0.72847209999999996</v>
      </c>
      <c r="E2513">
        <v>9.3528899999999998E-2</v>
      </c>
      <c r="F2513">
        <v>98.571399999999997</v>
      </c>
      <c r="G2513">
        <v>0.12811629999999999</v>
      </c>
      <c r="H2513">
        <v>0.47075549999999999</v>
      </c>
      <c r="I2513">
        <v>0.56775889999999996</v>
      </c>
      <c r="J2513">
        <v>0.63494309999999998</v>
      </c>
      <c r="K2513">
        <v>0.70212739999999996</v>
      </c>
      <c r="L2513">
        <v>0.79913080000000003</v>
      </c>
      <c r="M2513">
        <v>4.0566050000000002</v>
      </c>
      <c r="N2513">
        <v>3715.85</v>
      </c>
      <c r="O2513">
        <v>916</v>
      </c>
      <c r="P2513">
        <v>667.28039999999999</v>
      </c>
      <c r="Q2513">
        <v>85.672479999999993</v>
      </c>
    </row>
    <row r="2514" spans="1:17" hidden="1">
      <c r="A2514" t="s">
        <v>43</v>
      </c>
      <c r="B2514" s="93">
        <v>40448</v>
      </c>
      <c r="C2514">
        <v>17</v>
      </c>
      <c r="D2514">
        <v>1.276349</v>
      </c>
      <c r="E2514">
        <v>0.65800369999999997</v>
      </c>
      <c r="F2514">
        <v>95.285700000000006</v>
      </c>
      <c r="G2514">
        <v>0.12803610000000001</v>
      </c>
      <c r="H2514">
        <v>0.45426060000000001</v>
      </c>
      <c r="I2514">
        <v>0.55120329999999995</v>
      </c>
      <c r="J2514">
        <v>0.61834549999999999</v>
      </c>
      <c r="K2514">
        <v>0.68548770000000003</v>
      </c>
      <c r="L2514">
        <v>0.78243039999999997</v>
      </c>
      <c r="M2514">
        <v>4.0566050000000002</v>
      </c>
      <c r="N2514">
        <v>3715.85</v>
      </c>
      <c r="O2514">
        <v>916</v>
      </c>
      <c r="P2514">
        <v>1169.136</v>
      </c>
      <c r="Q2514">
        <v>602.73140000000001</v>
      </c>
    </row>
    <row r="2515" spans="1:17" hidden="1">
      <c r="A2515" t="s">
        <v>43</v>
      </c>
      <c r="B2515" s="93">
        <v>40448</v>
      </c>
      <c r="C2515">
        <v>18</v>
      </c>
      <c r="D2515">
        <v>0.6617151</v>
      </c>
      <c r="E2515">
        <v>0.1392447</v>
      </c>
      <c r="F2515">
        <v>90</v>
      </c>
      <c r="G2515">
        <v>0.13390340000000001</v>
      </c>
      <c r="H2515">
        <v>0.35086630000000002</v>
      </c>
      <c r="I2515">
        <v>0.45225140000000003</v>
      </c>
      <c r="J2515">
        <v>0.5224704</v>
      </c>
      <c r="K2515">
        <v>0.59268940000000003</v>
      </c>
      <c r="L2515">
        <v>0.69407450000000004</v>
      </c>
      <c r="M2515">
        <v>4.0566050000000002</v>
      </c>
      <c r="N2515">
        <v>3715.85</v>
      </c>
      <c r="O2515">
        <v>916</v>
      </c>
      <c r="P2515">
        <v>606.13099999999997</v>
      </c>
      <c r="Q2515">
        <v>127.54810000000001</v>
      </c>
    </row>
    <row r="2516" spans="1:17" hidden="1">
      <c r="A2516" t="s">
        <v>43</v>
      </c>
      <c r="B2516" s="93">
        <v>40448</v>
      </c>
      <c r="C2516">
        <v>19</v>
      </c>
      <c r="D2516">
        <v>1.2409129999999999</v>
      </c>
      <c r="E2516">
        <v>0.95742159999999998</v>
      </c>
      <c r="F2516">
        <v>83.428600000000003</v>
      </c>
      <c r="G2516">
        <v>0.13137070000000001</v>
      </c>
      <c r="H2516">
        <v>0.1151329</v>
      </c>
      <c r="I2516">
        <v>0.21460029999999999</v>
      </c>
      <c r="J2516">
        <v>0.2834912</v>
      </c>
      <c r="K2516">
        <v>0.35238209999999998</v>
      </c>
      <c r="L2516">
        <v>0.45184950000000002</v>
      </c>
      <c r="M2516">
        <v>4.0566050000000002</v>
      </c>
      <c r="N2516">
        <v>3715.85</v>
      </c>
      <c r="O2516">
        <v>916</v>
      </c>
      <c r="P2516">
        <v>1136.6759999999999</v>
      </c>
      <c r="Q2516">
        <v>876.9982</v>
      </c>
    </row>
    <row r="2517" spans="1:17" hidden="1">
      <c r="A2517" t="s">
        <v>43</v>
      </c>
      <c r="B2517" s="93">
        <v>40448</v>
      </c>
      <c r="C2517">
        <v>20</v>
      </c>
      <c r="D2517">
        <v>0.70480039999999999</v>
      </c>
      <c r="E2517">
        <v>0.52258190000000004</v>
      </c>
      <c r="F2517">
        <v>80.714299999999994</v>
      </c>
      <c r="G2517">
        <v>0.12673300000000001</v>
      </c>
      <c r="H2517">
        <v>1.9803600000000001E-2</v>
      </c>
      <c r="I2517">
        <v>0.1157596</v>
      </c>
      <c r="J2517">
        <v>0.18221850000000001</v>
      </c>
      <c r="K2517">
        <v>0.24867729999999999</v>
      </c>
      <c r="L2517">
        <v>0.34463329999999998</v>
      </c>
      <c r="M2517">
        <v>4.0566050000000002</v>
      </c>
      <c r="N2517">
        <v>3715.85</v>
      </c>
      <c r="O2517">
        <v>916</v>
      </c>
      <c r="P2517">
        <v>645.59709999999995</v>
      </c>
      <c r="Q2517">
        <v>478.685</v>
      </c>
    </row>
    <row r="2518" spans="1:17" hidden="1">
      <c r="A2518" t="s">
        <v>43</v>
      </c>
      <c r="B2518" s="93">
        <v>40448</v>
      </c>
      <c r="C2518">
        <v>21</v>
      </c>
      <c r="D2518">
        <v>1.014921</v>
      </c>
      <c r="E2518">
        <v>0.87975139999999996</v>
      </c>
      <c r="F2518">
        <v>78.571399999999997</v>
      </c>
      <c r="G2518">
        <v>0.1242234</v>
      </c>
      <c r="H2518">
        <v>-2.4028899999999999E-2</v>
      </c>
      <c r="I2518">
        <v>7.0027000000000006E-2</v>
      </c>
      <c r="J2518">
        <v>0.13516980000000001</v>
      </c>
      <c r="K2518">
        <v>0.20031260000000001</v>
      </c>
      <c r="L2518">
        <v>0.29436849999999998</v>
      </c>
      <c r="M2518">
        <v>4.0566050000000002</v>
      </c>
      <c r="N2518">
        <v>3715.85</v>
      </c>
      <c r="O2518">
        <v>916</v>
      </c>
      <c r="P2518">
        <v>929.66780000000006</v>
      </c>
      <c r="Q2518">
        <v>805.85220000000004</v>
      </c>
    </row>
    <row r="2519" spans="1:17" hidden="1">
      <c r="A2519" t="s">
        <v>43</v>
      </c>
      <c r="B2519" s="93">
        <v>40448</v>
      </c>
      <c r="C2519">
        <v>22</v>
      </c>
      <c r="D2519">
        <v>0.84383509999999995</v>
      </c>
      <c r="E2519">
        <v>0.76062549999999995</v>
      </c>
      <c r="F2519">
        <v>78</v>
      </c>
      <c r="G2519">
        <v>0.12347809999999999</v>
      </c>
      <c r="H2519">
        <v>-7.5034000000000003E-2</v>
      </c>
      <c r="I2519">
        <v>1.8457600000000001E-2</v>
      </c>
      <c r="J2519">
        <v>8.3209500000000006E-2</v>
      </c>
      <c r="K2519">
        <v>0.1479615</v>
      </c>
      <c r="L2519">
        <v>0.241453</v>
      </c>
      <c r="M2519">
        <v>4.0566050000000002</v>
      </c>
      <c r="N2519">
        <v>3715.85</v>
      </c>
      <c r="O2519">
        <v>916</v>
      </c>
      <c r="P2519">
        <v>772.9529</v>
      </c>
      <c r="Q2519">
        <v>696.73299999999995</v>
      </c>
    </row>
    <row r="2520" spans="1:17" hidden="1">
      <c r="A2520" t="s">
        <v>43</v>
      </c>
      <c r="B2520" s="93">
        <v>40448</v>
      </c>
      <c r="C2520">
        <v>23</v>
      </c>
      <c r="D2520">
        <v>0.47013310000000003</v>
      </c>
      <c r="E2520">
        <v>0.42012139999999998</v>
      </c>
      <c r="F2520">
        <v>75.285700000000006</v>
      </c>
      <c r="G2520">
        <v>0.1230386</v>
      </c>
      <c r="H2520">
        <v>-0.1076685</v>
      </c>
      <c r="I2520">
        <v>-1.45098E-2</v>
      </c>
      <c r="J2520">
        <v>5.0011699999999999E-2</v>
      </c>
      <c r="K2520">
        <v>0.1145332</v>
      </c>
      <c r="L2520">
        <v>0.20769199999999999</v>
      </c>
      <c r="M2520">
        <v>4.0566050000000002</v>
      </c>
      <c r="N2520">
        <v>3715.85</v>
      </c>
      <c r="O2520">
        <v>916</v>
      </c>
      <c r="P2520">
        <v>430.64190000000002</v>
      </c>
      <c r="Q2520">
        <v>384.83120000000002</v>
      </c>
    </row>
    <row r="2521" spans="1:17" hidden="1">
      <c r="A2521" t="s">
        <v>43</v>
      </c>
      <c r="B2521" s="93">
        <v>40448</v>
      </c>
      <c r="C2521">
        <v>24</v>
      </c>
      <c r="D2521">
        <v>0.33381110000000003</v>
      </c>
      <c r="E2521">
        <v>0.30948829999999999</v>
      </c>
      <c r="F2521">
        <v>73</v>
      </c>
      <c r="G2521">
        <v>0.1225987</v>
      </c>
      <c r="H2521">
        <v>-0.13279379999999999</v>
      </c>
      <c r="I2521">
        <v>-3.9968099999999999E-2</v>
      </c>
      <c r="J2521">
        <v>2.4322799999999999E-2</v>
      </c>
      <c r="K2521">
        <v>8.8613600000000001E-2</v>
      </c>
      <c r="L2521">
        <v>0.1814394</v>
      </c>
      <c r="M2521">
        <v>4.0566050000000002</v>
      </c>
      <c r="N2521">
        <v>3715.85</v>
      </c>
      <c r="O2521">
        <v>916</v>
      </c>
      <c r="P2521">
        <v>305.77089999999998</v>
      </c>
      <c r="Q2521">
        <v>283.49130000000002</v>
      </c>
    </row>
    <row r="2522" spans="1:17" hidden="1">
      <c r="A2522" t="s">
        <v>43</v>
      </c>
      <c r="B2522" s="93">
        <v>40449</v>
      </c>
      <c r="C2522">
        <v>1</v>
      </c>
      <c r="D2522">
        <v>0.43152190000000001</v>
      </c>
      <c r="E2522">
        <v>0.43152190000000001</v>
      </c>
      <c r="F2522">
        <v>73.857100000000003</v>
      </c>
      <c r="G2522">
        <v>0.1216402</v>
      </c>
      <c r="H2522">
        <v>0</v>
      </c>
      <c r="I2522">
        <v>0</v>
      </c>
      <c r="J2522">
        <v>0</v>
      </c>
      <c r="K2522">
        <v>0</v>
      </c>
      <c r="L2522">
        <v>0</v>
      </c>
      <c r="M2522">
        <v>4.057823</v>
      </c>
      <c r="N2522">
        <v>3708.85</v>
      </c>
      <c r="O2522">
        <v>914</v>
      </c>
      <c r="P2522">
        <v>394.411</v>
      </c>
      <c r="Q2522">
        <v>394.411</v>
      </c>
    </row>
    <row r="2523" spans="1:17" hidden="1">
      <c r="A2523" t="s">
        <v>43</v>
      </c>
      <c r="B2523" s="93">
        <v>40449</v>
      </c>
      <c r="C2523">
        <v>2</v>
      </c>
      <c r="D2523">
        <v>0.15013180000000001</v>
      </c>
      <c r="E2523">
        <v>0.15013180000000001</v>
      </c>
      <c r="F2523">
        <v>71.428600000000003</v>
      </c>
      <c r="G2523">
        <v>0.1209354</v>
      </c>
      <c r="H2523">
        <v>0</v>
      </c>
      <c r="I2523">
        <v>0</v>
      </c>
      <c r="J2523">
        <v>0</v>
      </c>
      <c r="K2523">
        <v>0</v>
      </c>
      <c r="L2523">
        <v>0</v>
      </c>
      <c r="M2523">
        <v>4.057823</v>
      </c>
      <c r="N2523">
        <v>3708.85</v>
      </c>
      <c r="O2523">
        <v>914</v>
      </c>
      <c r="P2523">
        <v>137.22049999999999</v>
      </c>
      <c r="Q2523">
        <v>137.22049999999999</v>
      </c>
    </row>
    <row r="2524" spans="1:17" hidden="1">
      <c r="A2524" t="s">
        <v>43</v>
      </c>
      <c r="B2524" s="93">
        <v>40449</v>
      </c>
      <c r="C2524">
        <v>3</v>
      </c>
      <c r="D2524">
        <v>0.1089836</v>
      </c>
      <c r="E2524">
        <v>0.1089836</v>
      </c>
      <c r="F2524">
        <v>72.142899999999997</v>
      </c>
      <c r="G2524">
        <v>0.1210156</v>
      </c>
      <c r="H2524">
        <v>0</v>
      </c>
      <c r="I2524">
        <v>0</v>
      </c>
      <c r="J2524">
        <v>0</v>
      </c>
      <c r="K2524">
        <v>0</v>
      </c>
      <c r="L2524">
        <v>0</v>
      </c>
      <c r="M2524">
        <v>4.057823</v>
      </c>
      <c r="N2524">
        <v>3708.85</v>
      </c>
      <c r="O2524">
        <v>914</v>
      </c>
      <c r="P2524">
        <v>99.610990000000001</v>
      </c>
      <c r="Q2524">
        <v>99.610990000000001</v>
      </c>
    </row>
    <row r="2525" spans="1:17" hidden="1">
      <c r="A2525" t="s">
        <v>43</v>
      </c>
      <c r="B2525" s="93">
        <v>40449</v>
      </c>
      <c r="C2525">
        <v>4</v>
      </c>
      <c r="D2525">
        <v>6.8733000000000002E-2</v>
      </c>
      <c r="E2525">
        <v>6.8733000000000002E-2</v>
      </c>
      <c r="F2525">
        <v>74.285700000000006</v>
      </c>
      <c r="G2525">
        <v>0.12094820000000001</v>
      </c>
      <c r="H2525">
        <v>0</v>
      </c>
      <c r="I2525">
        <v>0</v>
      </c>
      <c r="J2525">
        <v>0</v>
      </c>
      <c r="K2525">
        <v>0</v>
      </c>
      <c r="L2525">
        <v>0</v>
      </c>
      <c r="M2525">
        <v>4.057823</v>
      </c>
      <c r="N2525">
        <v>3708.85</v>
      </c>
      <c r="O2525">
        <v>914</v>
      </c>
      <c r="P2525">
        <v>62.821930000000002</v>
      </c>
      <c r="Q2525">
        <v>62.821930000000002</v>
      </c>
    </row>
    <row r="2526" spans="1:17" hidden="1">
      <c r="A2526" t="s">
        <v>43</v>
      </c>
      <c r="B2526" s="93">
        <v>40449</v>
      </c>
      <c r="C2526">
        <v>5</v>
      </c>
      <c r="D2526">
        <v>9.7184800000000002E-2</v>
      </c>
      <c r="E2526">
        <v>9.7184800000000002E-2</v>
      </c>
      <c r="F2526">
        <v>73</v>
      </c>
      <c r="G2526">
        <v>0.1210784</v>
      </c>
      <c r="H2526">
        <v>0</v>
      </c>
      <c r="I2526">
        <v>0</v>
      </c>
      <c r="J2526">
        <v>0</v>
      </c>
      <c r="K2526">
        <v>0</v>
      </c>
      <c r="L2526">
        <v>0</v>
      </c>
      <c r="M2526">
        <v>4.057823</v>
      </c>
      <c r="N2526">
        <v>3708.85</v>
      </c>
      <c r="O2526">
        <v>914</v>
      </c>
      <c r="P2526">
        <v>88.826949999999997</v>
      </c>
      <c r="Q2526">
        <v>88.826949999999997</v>
      </c>
    </row>
    <row r="2527" spans="1:17" hidden="1">
      <c r="A2527" t="s">
        <v>43</v>
      </c>
      <c r="B2527" s="93">
        <v>40449</v>
      </c>
      <c r="C2527">
        <v>6</v>
      </c>
      <c r="D2527">
        <v>3.3888300000000003E-2</v>
      </c>
      <c r="E2527">
        <v>3.3888300000000003E-2</v>
      </c>
      <c r="F2527">
        <v>73.285700000000006</v>
      </c>
      <c r="G2527">
        <v>0.1218299</v>
      </c>
      <c r="H2527">
        <v>0</v>
      </c>
      <c r="I2527">
        <v>0</v>
      </c>
      <c r="J2527">
        <v>0</v>
      </c>
      <c r="K2527">
        <v>0</v>
      </c>
      <c r="L2527">
        <v>0</v>
      </c>
      <c r="M2527">
        <v>4.057823</v>
      </c>
      <c r="N2527">
        <v>3708.85</v>
      </c>
      <c r="O2527">
        <v>914</v>
      </c>
      <c r="P2527">
        <v>30.973880000000001</v>
      </c>
      <c r="Q2527">
        <v>30.973880000000001</v>
      </c>
    </row>
    <row r="2528" spans="1:17" hidden="1">
      <c r="A2528" t="s">
        <v>43</v>
      </c>
      <c r="B2528" s="93">
        <v>40449</v>
      </c>
      <c r="C2528">
        <v>7</v>
      </c>
      <c r="D2528">
        <v>0.1172976</v>
      </c>
      <c r="E2528">
        <v>0.1172976</v>
      </c>
      <c r="F2528">
        <v>74.285700000000006</v>
      </c>
      <c r="G2528">
        <v>0.1290327</v>
      </c>
      <c r="H2528">
        <v>0</v>
      </c>
      <c r="I2528">
        <v>0</v>
      </c>
      <c r="J2528">
        <v>0</v>
      </c>
      <c r="K2528">
        <v>0</v>
      </c>
      <c r="L2528">
        <v>0</v>
      </c>
      <c r="M2528">
        <v>4.057823</v>
      </c>
      <c r="N2528">
        <v>3708.85</v>
      </c>
      <c r="O2528">
        <v>914</v>
      </c>
      <c r="P2528">
        <v>107.21</v>
      </c>
      <c r="Q2528">
        <v>107.21</v>
      </c>
    </row>
    <row r="2529" spans="1:17" hidden="1">
      <c r="A2529" t="s">
        <v>43</v>
      </c>
      <c r="B2529" s="93">
        <v>40449</v>
      </c>
      <c r="C2529">
        <v>8</v>
      </c>
      <c r="D2529">
        <v>0.20064409999999999</v>
      </c>
      <c r="E2529">
        <v>0.20064409999999999</v>
      </c>
      <c r="F2529">
        <v>74.714299999999994</v>
      </c>
      <c r="G2529">
        <v>0.12813640000000001</v>
      </c>
      <c r="H2529">
        <v>0</v>
      </c>
      <c r="I2529">
        <v>0</v>
      </c>
      <c r="J2529">
        <v>0</v>
      </c>
      <c r="K2529">
        <v>0</v>
      </c>
      <c r="L2529">
        <v>0</v>
      </c>
      <c r="M2529">
        <v>4.057823</v>
      </c>
      <c r="N2529">
        <v>3708.85</v>
      </c>
      <c r="O2529">
        <v>914</v>
      </c>
      <c r="P2529">
        <v>183.3887</v>
      </c>
      <c r="Q2529">
        <v>183.3887</v>
      </c>
    </row>
    <row r="2530" spans="1:17" hidden="1">
      <c r="A2530" t="s">
        <v>43</v>
      </c>
      <c r="B2530" s="93">
        <v>40449</v>
      </c>
      <c r="C2530">
        <v>9</v>
      </c>
      <c r="D2530">
        <v>7.2214700000000007E-2</v>
      </c>
      <c r="E2530">
        <v>7.2214700000000007E-2</v>
      </c>
      <c r="F2530">
        <v>76.142899999999997</v>
      </c>
      <c r="G2530">
        <v>0.1108137</v>
      </c>
      <c r="H2530">
        <v>0</v>
      </c>
      <c r="I2530">
        <v>0</v>
      </c>
      <c r="J2530">
        <v>0</v>
      </c>
      <c r="K2530">
        <v>0</v>
      </c>
      <c r="L2530">
        <v>0</v>
      </c>
      <c r="M2530">
        <v>4.057823</v>
      </c>
      <c r="N2530">
        <v>3708.85</v>
      </c>
      <c r="O2530">
        <v>914</v>
      </c>
      <c r="P2530">
        <v>66.004199999999997</v>
      </c>
      <c r="Q2530">
        <v>66.004199999999997</v>
      </c>
    </row>
    <row r="2531" spans="1:17" hidden="1">
      <c r="A2531" t="s">
        <v>43</v>
      </c>
      <c r="B2531" s="93">
        <v>40449</v>
      </c>
      <c r="C2531">
        <v>10</v>
      </c>
      <c r="D2531">
        <v>6.0276799999999998E-2</v>
      </c>
      <c r="E2531">
        <v>6.0276799999999998E-2</v>
      </c>
      <c r="F2531">
        <v>80.428600000000003</v>
      </c>
      <c r="G2531">
        <v>0.10486529999999999</v>
      </c>
      <c r="H2531">
        <v>0</v>
      </c>
      <c r="I2531">
        <v>0</v>
      </c>
      <c r="J2531">
        <v>0</v>
      </c>
      <c r="K2531">
        <v>0</v>
      </c>
      <c r="L2531">
        <v>0</v>
      </c>
      <c r="M2531">
        <v>4.057823</v>
      </c>
      <c r="N2531">
        <v>3708.85</v>
      </c>
      <c r="O2531">
        <v>914</v>
      </c>
      <c r="P2531">
        <v>55.093040000000002</v>
      </c>
      <c r="Q2531">
        <v>55.093040000000002</v>
      </c>
    </row>
    <row r="2532" spans="1:17" hidden="1">
      <c r="A2532" t="s">
        <v>43</v>
      </c>
      <c r="B2532" s="93">
        <v>40449</v>
      </c>
      <c r="C2532">
        <v>11</v>
      </c>
      <c r="D2532">
        <v>7.5217699999999998E-2</v>
      </c>
      <c r="E2532">
        <v>7.5217699999999998E-2</v>
      </c>
      <c r="F2532">
        <v>85.285700000000006</v>
      </c>
      <c r="G2532">
        <v>0.1033632</v>
      </c>
      <c r="H2532">
        <v>0</v>
      </c>
      <c r="I2532">
        <v>0</v>
      </c>
      <c r="J2532">
        <v>0</v>
      </c>
      <c r="K2532">
        <v>0</v>
      </c>
      <c r="L2532">
        <v>0</v>
      </c>
      <c r="M2532">
        <v>4.057823</v>
      </c>
      <c r="N2532">
        <v>3708.85</v>
      </c>
      <c r="O2532">
        <v>914</v>
      </c>
      <c r="P2532">
        <v>68.748990000000006</v>
      </c>
      <c r="Q2532">
        <v>68.748990000000006</v>
      </c>
    </row>
    <row r="2533" spans="1:17" hidden="1">
      <c r="A2533" t="s">
        <v>43</v>
      </c>
      <c r="B2533" s="93">
        <v>40449</v>
      </c>
      <c r="C2533">
        <v>12</v>
      </c>
      <c r="D2533">
        <v>0.14137849999999999</v>
      </c>
      <c r="E2533">
        <v>0.14137849999999999</v>
      </c>
      <c r="F2533">
        <v>87.285700000000006</v>
      </c>
      <c r="G2533">
        <v>0.1025792</v>
      </c>
      <c r="H2533">
        <v>0</v>
      </c>
      <c r="I2533">
        <v>0</v>
      </c>
      <c r="J2533">
        <v>0</v>
      </c>
      <c r="K2533">
        <v>0</v>
      </c>
      <c r="L2533">
        <v>0</v>
      </c>
      <c r="M2533">
        <v>4.057823</v>
      </c>
      <c r="N2533">
        <v>3708.85</v>
      </c>
      <c r="O2533">
        <v>914</v>
      </c>
      <c r="P2533">
        <v>129.22</v>
      </c>
      <c r="Q2533">
        <v>129.22</v>
      </c>
    </row>
    <row r="2534" spans="1:17" hidden="1">
      <c r="A2534" t="s">
        <v>43</v>
      </c>
      <c r="B2534" s="93">
        <v>40449</v>
      </c>
      <c r="C2534">
        <v>13</v>
      </c>
      <c r="D2534">
        <v>0.2362581</v>
      </c>
      <c r="E2534">
        <v>0.2362581</v>
      </c>
      <c r="F2534">
        <v>86.571399999999997</v>
      </c>
      <c r="G2534">
        <v>0.1020375</v>
      </c>
      <c r="H2534">
        <v>0</v>
      </c>
      <c r="I2534">
        <v>0</v>
      </c>
      <c r="J2534">
        <v>0</v>
      </c>
      <c r="K2534">
        <v>0</v>
      </c>
      <c r="L2534">
        <v>0</v>
      </c>
      <c r="M2534">
        <v>4.057823</v>
      </c>
      <c r="N2534">
        <v>3708.85</v>
      </c>
      <c r="O2534">
        <v>914</v>
      </c>
      <c r="P2534">
        <v>215.93989999999999</v>
      </c>
      <c r="Q2534">
        <v>215.93989999999999</v>
      </c>
    </row>
    <row r="2535" spans="1:17" hidden="1">
      <c r="A2535" t="s">
        <v>43</v>
      </c>
      <c r="B2535" s="93">
        <v>40449</v>
      </c>
      <c r="C2535">
        <v>14</v>
      </c>
      <c r="D2535">
        <v>0.37073529999999999</v>
      </c>
      <c r="E2535">
        <v>0.37073529999999999</v>
      </c>
      <c r="F2535">
        <v>86.714299999999994</v>
      </c>
      <c r="G2535">
        <v>0.1018511</v>
      </c>
      <c r="H2535">
        <v>-0.13052739999999999</v>
      </c>
      <c r="I2535">
        <v>-5.3410800000000001E-2</v>
      </c>
      <c r="J2535">
        <v>0</v>
      </c>
      <c r="K2535">
        <v>5.3410800000000001E-2</v>
      </c>
      <c r="L2535">
        <v>0.13052739999999999</v>
      </c>
      <c r="M2535">
        <v>4.057823</v>
      </c>
      <c r="N2535">
        <v>3708.85</v>
      </c>
      <c r="O2535">
        <v>914</v>
      </c>
      <c r="P2535">
        <v>338.85210000000001</v>
      </c>
      <c r="Q2535">
        <v>338.85210000000001</v>
      </c>
    </row>
    <row r="2536" spans="1:17" hidden="1">
      <c r="A2536" t="s">
        <v>43</v>
      </c>
      <c r="B2536" s="93">
        <v>40449</v>
      </c>
      <c r="C2536">
        <v>15</v>
      </c>
      <c r="D2536">
        <v>0.44966230000000001</v>
      </c>
      <c r="E2536">
        <v>0.10889939999999999</v>
      </c>
      <c r="F2536">
        <v>88</v>
      </c>
      <c r="G2536">
        <v>0.10280540000000001</v>
      </c>
      <c r="H2536">
        <v>0.20901249999999999</v>
      </c>
      <c r="I2536">
        <v>0.28685169999999999</v>
      </c>
      <c r="J2536">
        <v>0.34076289999999998</v>
      </c>
      <c r="K2536">
        <v>0.39467410000000003</v>
      </c>
      <c r="L2536">
        <v>0.47251330000000002</v>
      </c>
      <c r="M2536">
        <v>4.057823</v>
      </c>
      <c r="N2536">
        <v>3708.85</v>
      </c>
      <c r="O2536">
        <v>914</v>
      </c>
      <c r="P2536">
        <v>410.99130000000002</v>
      </c>
      <c r="Q2536">
        <v>99.534009999999995</v>
      </c>
    </row>
    <row r="2537" spans="1:17" hidden="1">
      <c r="A2537" t="s">
        <v>43</v>
      </c>
      <c r="B2537" s="93">
        <v>40449</v>
      </c>
      <c r="C2537">
        <v>16</v>
      </c>
      <c r="D2537">
        <v>0.52804770000000001</v>
      </c>
      <c r="E2537">
        <v>0.14883489999999999</v>
      </c>
      <c r="F2537">
        <v>87.142899999999997</v>
      </c>
      <c r="G2537">
        <v>0.1030196</v>
      </c>
      <c r="H2537">
        <v>0.24718789999999999</v>
      </c>
      <c r="I2537">
        <v>0.32518930000000001</v>
      </c>
      <c r="J2537">
        <v>0.37921280000000002</v>
      </c>
      <c r="K2537">
        <v>0.43323630000000002</v>
      </c>
      <c r="L2537">
        <v>0.51123770000000002</v>
      </c>
      <c r="M2537">
        <v>4.057823</v>
      </c>
      <c r="N2537">
        <v>3708.85</v>
      </c>
      <c r="O2537">
        <v>914</v>
      </c>
      <c r="P2537">
        <v>482.63569999999999</v>
      </c>
      <c r="Q2537">
        <v>136.0351</v>
      </c>
    </row>
    <row r="2538" spans="1:17" hidden="1">
      <c r="A2538" t="s">
        <v>43</v>
      </c>
      <c r="B2538" s="93">
        <v>40449</v>
      </c>
      <c r="C2538">
        <v>17</v>
      </c>
      <c r="D2538">
        <v>0.64887760000000005</v>
      </c>
      <c r="E2538">
        <v>0.23841290000000001</v>
      </c>
      <c r="F2538">
        <v>84.857100000000003</v>
      </c>
      <c r="G2538">
        <v>0.1031735</v>
      </c>
      <c r="H2538">
        <v>0.27824260000000001</v>
      </c>
      <c r="I2538">
        <v>0.35636050000000002</v>
      </c>
      <c r="J2538">
        <v>0.41046470000000002</v>
      </c>
      <c r="K2538">
        <v>0.46456890000000001</v>
      </c>
      <c r="L2538">
        <v>0.54268680000000002</v>
      </c>
      <c r="M2538">
        <v>4.057823</v>
      </c>
      <c r="N2538">
        <v>3708.85</v>
      </c>
      <c r="O2538">
        <v>914</v>
      </c>
      <c r="P2538">
        <v>593.07410000000004</v>
      </c>
      <c r="Q2538">
        <v>217.9093</v>
      </c>
    </row>
    <row r="2539" spans="1:17" hidden="1">
      <c r="A2539" t="s">
        <v>43</v>
      </c>
      <c r="B2539" s="93">
        <v>40449</v>
      </c>
      <c r="C2539">
        <v>18</v>
      </c>
      <c r="D2539">
        <v>0.61114970000000002</v>
      </c>
      <c r="E2539">
        <v>0.20408219999999999</v>
      </c>
      <c r="F2539">
        <v>80.571399999999997</v>
      </c>
      <c r="G2539">
        <v>0.1046134</v>
      </c>
      <c r="H2539">
        <v>0.27300000000000002</v>
      </c>
      <c r="I2539">
        <v>0.35220820000000003</v>
      </c>
      <c r="J2539">
        <v>0.40706750000000003</v>
      </c>
      <c r="K2539">
        <v>0.46192689999999997</v>
      </c>
      <c r="L2539">
        <v>0.54113509999999998</v>
      </c>
      <c r="M2539">
        <v>4.057823</v>
      </c>
      <c r="N2539">
        <v>3708.85</v>
      </c>
      <c r="O2539">
        <v>914</v>
      </c>
      <c r="P2539">
        <v>558.59090000000003</v>
      </c>
      <c r="Q2539">
        <v>186.53110000000001</v>
      </c>
    </row>
    <row r="2540" spans="1:17" hidden="1">
      <c r="A2540" t="s">
        <v>43</v>
      </c>
      <c r="B2540" s="93">
        <v>40449</v>
      </c>
      <c r="C2540">
        <v>19</v>
      </c>
      <c r="D2540">
        <v>0.72062700000000002</v>
      </c>
      <c r="E2540">
        <v>0.57355619999999996</v>
      </c>
      <c r="F2540">
        <v>76.428600000000003</v>
      </c>
      <c r="G2540">
        <v>0.1051014</v>
      </c>
      <c r="H2540">
        <v>1.2377900000000001E-2</v>
      </c>
      <c r="I2540">
        <v>9.1955499999999996E-2</v>
      </c>
      <c r="J2540">
        <v>0.1470708</v>
      </c>
      <c r="K2540">
        <v>0.202186</v>
      </c>
      <c r="L2540">
        <v>0.28176370000000001</v>
      </c>
      <c r="M2540">
        <v>4.057823</v>
      </c>
      <c r="N2540">
        <v>3708.85</v>
      </c>
      <c r="O2540">
        <v>914</v>
      </c>
      <c r="P2540">
        <v>658.65300000000002</v>
      </c>
      <c r="Q2540">
        <v>524.23030000000006</v>
      </c>
    </row>
    <row r="2541" spans="1:17" hidden="1">
      <c r="A2541" t="s">
        <v>43</v>
      </c>
      <c r="B2541" s="93">
        <v>40449</v>
      </c>
      <c r="C2541">
        <v>20</v>
      </c>
      <c r="D2541">
        <v>0.67383029999999999</v>
      </c>
      <c r="E2541">
        <v>0.58275540000000003</v>
      </c>
      <c r="F2541">
        <v>73.714299999999994</v>
      </c>
      <c r="G2541">
        <v>0.1030816</v>
      </c>
      <c r="H2541">
        <v>-4.1029599999999999E-2</v>
      </c>
      <c r="I2541">
        <v>3.7018799999999998E-2</v>
      </c>
      <c r="J2541">
        <v>9.1074799999999997E-2</v>
      </c>
      <c r="K2541">
        <v>0.14513090000000001</v>
      </c>
      <c r="L2541">
        <v>0.2231793</v>
      </c>
      <c r="M2541">
        <v>4.057823</v>
      </c>
      <c r="N2541">
        <v>3708.85</v>
      </c>
      <c r="O2541">
        <v>914</v>
      </c>
      <c r="P2541">
        <v>615.8809</v>
      </c>
      <c r="Q2541">
        <v>532.63850000000002</v>
      </c>
    </row>
    <row r="2542" spans="1:17" hidden="1">
      <c r="A2542" t="s">
        <v>43</v>
      </c>
      <c r="B2542" s="93">
        <v>40449</v>
      </c>
      <c r="C2542">
        <v>21</v>
      </c>
      <c r="D2542">
        <v>0.66819269999999997</v>
      </c>
      <c r="E2542">
        <v>0.61267769999999999</v>
      </c>
      <c r="F2542">
        <v>72.285700000000006</v>
      </c>
      <c r="G2542">
        <v>0.1022991</v>
      </c>
      <c r="H2542">
        <v>-7.5586500000000001E-2</v>
      </c>
      <c r="I2542">
        <v>1.8694E-3</v>
      </c>
      <c r="J2542">
        <v>5.5515099999999998E-2</v>
      </c>
      <c r="K2542">
        <v>0.1091607</v>
      </c>
      <c r="L2542">
        <v>0.18661659999999999</v>
      </c>
      <c r="M2542">
        <v>4.057823</v>
      </c>
      <c r="N2542">
        <v>3708.85</v>
      </c>
      <c r="O2542">
        <v>914</v>
      </c>
      <c r="P2542">
        <v>610.72810000000004</v>
      </c>
      <c r="Q2542">
        <v>559.98739999999998</v>
      </c>
    </row>
    <row r="2543" spans="1:17" hidden="1">
      <c r="A2543" t="s">
        <v>43</v>
      </c>
      <c r="B2543" s="93">
        <v>40449</v>
      </c>
      <c r="C2543">
        <v>22</v>
      </c>
      <c r="D2543">
        <v>0.43724859999999999</v>
      </c>
      <c r="E2543">
        <v>0.40100459999999999</v>
      </c>
      <c r="F2543">
        <v>71.428600000000003</v>
      </c>
      <c r="G2543">
        <v>0.1020249</v>
      </c>
      <c r="H2543">
        <v>-9.4506099999999996E-2</v>
      </c>
      <c r="I2543">
        <v>-1.72579E-2</v>
      </c>
      <c r="J2543">
        <v>3.6243999999999998E-2</v>
      </c>
      <c r="K2543">
        <v>8.9745900000000003E-2</v>
      </c>
      <c r="L2543">
        <v>0.16699420000000001</v>
      </c>
      <c r="M2543">
        <v>4.057823</v>
      </c>
      <c r="N2543">
        <v>3708.85</v>
      </c>
      <c r="O2543">
        <v>914</v>
      </c>
      <c r="P2543">
        <v>399.64519999999999</v>
      </c>
      <c r="Q2543">
        <v>366.51819999999998</v>
      </c>
    </row>
    <row r="2544" spans="1:17" hidden="1">
      <c r="A2544" t="s">
        <v>43</v>
      </c>
      <c r="B2544" s="93">
        <v>40449</v>
      </c>
      <c r="C2544">
        <v>23</v>
      </c>
      <c r="D2544">
        <v>0.23928140000000001</v>
      </c>
      <c r="E2544">
        <v>0.21817880000000001</v>
      </c>
      <c r="F2544">
        <v>70.142899999999997</v>
      </c>
      <c r="G2544">
        <v>0.1019357</v>
      </c>
      <c r="H2544">
        <v>-0.1095332</v>
      </c>
      <c r="I2544">
        <v>-3.2352499999999999E-2</v>
      </c>
      <c r="J2544">
        <v>2.1102599999999999E-2</v>
      </c>
      <c r="K2544">
        <v>7.4557700000000005E-2</v>
      </c>
      <c r="L2544">
        <v>0.1517384</v>
      </c>
      <c r="M2544">
        <v>4.057823</v>
      </c>
      <c r="N2544">
        <v>3708.85</v>
      </c>
      <c r="O2544">
        <v>914</v>
      </c>
      <c r="P2544">
        <v>218.70320000000001</v>
      </c>
      <c r="Q2544">
        <v>199.41540000000001</v>
      </c>
    </row>
    <row r="2545" spans="1:17" hidden="1">
      <c r="A2545" t="s">
        <v>43</v>
      </c>
      <c r="B2545" s="93">
        <v>40449</v>
      </c>
      <c r="C2545">
        <v>24</v>
      </c>
      <c r="D2545">
        <v>0.21853040000000001</v>
      </c>
      <c r="E2545">
        <v>0.20868999999999999</v>
      </c>
      <c r="F2545">
        <v>69.142899999999997</v>
      </c>
      <c r="G2545">
        <v>0.10193720000000001</v>
      </c>
      <c r="H2545">
        <v>-0.1207974</v>
      </c>
      <c r="I2545">
        <v>-4.3615500000000001E-2</v>
      </c>
      <c r="J2545">
        <v>9.8403999999999991E-3</v>
      </c>
      <c r="K2545">
        <v>6.32963E-2</v>
      </c>
      <c r="L2545">
        <v>0.1404782</v>
      </c>
      <c r="M2545">
        <v>4.057823</v>
      </c>
      <c r="N2545">
        <v>3708.85</v>
      </c>
      <c r="O2545">
        <v>914</v>
      </c>
      <c r="P2545">
        <v>199.73679999999999</v>
      </c>
      <c r="Q2545">
        <v>190.74270000000001</v>
      </c>
    </row>
    <row r="2546" spans="1:17" hidden="1">
      <c r="A2546" t="s">
        <v>43</v>
      </c>
      <c r="B2546" s="93">
        <v>40450</v>
      </c>
      <c r="C2546">
        <v>1</v>
      </c>
      <c r="D2546">
        <v>0.3156619</v>
      </c>
      <c r="E2546">
        <v>0.3156619</v>
      </c>
      <c r="F2546">
        <v>69.285700000000006</v>
      </c>
      <c r="G2546">
        <v>0.1019055</v>
      </c>
      <c r="H2546">
        <v>0</v>
      </c>
      <c r="I2546">
        <v>0</v>
      </c>
      <c r="J2546">
        <v>0</v>
      </c>
      <c r="K2546">
        <v>0</v>
      </c>
      <c r="L2546">
        <v>0</v>
      </c>
      <c r="M2546">
        <v>4.0568530000000003</v>
      </c>
      <c r="N2546">
        <v>3699.85</v>
      </c>
      <c r="O2546">
        <v>912</v>
      </c>
      <c r="P2546">
        <v>287.8836</v>
      </c>
      <c r="Q2546">
        <v>287.8836</v>
      </c>
    </row>
    <row r="2547" spans="1:17" hidden="1">
      <c r="A2547" t="s">
        <v>43</v>
      </c>
      <c r="B2547" s="93">
        <v>40450</v>
      </c>
      <c r="C2547">
        <v>2</v>
      </c>
      <c r="D2547">
        <v>0.1064894</v>
      </c>
      <c r="E2547">
        <v>0.1064894</v>
      </c>
      <c r="F2547">
        <v>67.285700000000006</v>
      </c>
      <c r="G2547">
        <v>0.10207040000000001</v>
      </c>
      <c r="H2547">
        <v>0</v>
      </c>
      <c r="I2547">
        <v>0</v>
      </c>
      <c r="J2547">
        <v>0</v>
      </c>
      <c r="K2547">
        <v>0</v>
      </c>
      <c r="L2547">
        <v>0</v>
      </c>
      <c r="M2547">
        <v>4.0568530000000003</v>
      </c>
      <c r="N2547">
        <v>3699.85</v>
      </c>
      <c r="O2547">
        <v>912</v>
      </c>
      <c r="P2547">
        <v>97.118290000000002</v>
      </c>
      <c r="Q2547">
        <v>97.118290000000002</v>
      </c>
    </row>
    <row r="2548" spans="1:17" hidden="1">
      <c r="A2548" t="s">
        <v>43</v>
      </c>
      <c r="B2548" s="93">
        <v>40450</v>
      </c>
      <c r="C2548">
        <v>3</v>
      </c>
      <c r="D2548">
        <v>2.7988300000000001E-2</v>
      </c>
      <c r="E2548">
        <v>2.7988300000000001E-2</v>
      </c>
      <c r="F2548">
        <v>66.142899999999997</v>
      </c>
      <c r="G2548">
        <v>0.1023271</v>
      </c>
      <c r="H2548">
        <v>0</v>
      </c>
      <c r="I2548">
        <v>0</v>
      </c>
      <c r="J2548">
        <v>0</v>
      </c>
      <c r="K2548">
        <v>0</v>
      </c>
      <c r="L2548">
        <v>0</v>
      </c>
      <c r="M2548">
        <v>4.0568530000000003</v>
      </c>
      <c r="N2548">
        <v>3699.85</v>
      </c>
      <c r="O2548">
        <v>912</v>
      </c>
      <c r="P2548">
        <v>25.525369999999999</v>
      </c>
      <c r="Q2548">
        <v>25.525369999999999</v>
      </c>
    </row>
    <row r="2549" spans="1:17" hidden="1">
      <c r="A2549" t="s">
        <v>43</v>
      </c>
      <c r="B2549" s="93">
        <v>40450</v>
      </c>
      <c r="C2549">
        <v>4</v>
      </c>
      <c r="D2549">
        <v>2.06946E-2</v>
      </c>
      <c r="E2549">
        <v>2.06946E-2</v>
      </c>
      <c r="F2549">
        <v>67</v>
      </c>
      <c r="G2549">
        <v>0.1026126</v>
      </c>
      <c r="H2549">
        <v>0</v>
      </c>
      <c r="I2549">
        <v>0</v>
      </c>
      <c r="J2549">
        <v>0</v>
      </c>
      <c r="K2549">
        <v>0</v>
      </c>
      <c r="L2549">
        <v>0</v>
      </c>
      <c r="M2549">
        <v>4.0568530000000003</v>
      </c>
      <c r="N2549">
        <v>3699.85</v>
      </c>
      <c r="O2549">
        <v>912</v>
      </c>
      <c r="P2549">
        <v>18.87349</v>
      </c>
      <c r="Q2549">
        <v>18.87349</v>
      </c>
    </row>
    <row r="2550" spans="1:17" hidden="1">
      <c r="A2550" t="s">
        <v>43</v>
      </c>
      <c r="B2550" s="93">
        <v>40450</v>
      </c>
      <c r="C2550">
        <v>5</v>
      </c>
      <c r="D2550">
        <v>5.8931000000000001E-3</v>
      </c>
      <c r="E2550">
        <v>5.8931000000000001E-3</v>
      </c>
      <c r="F2550">
        <v>66</v>
      </c>
      <c r="G2550">
        <v>0.1028217</v>
      </c>
      <c r="H2550">
        <v>0</v>
      </c>
      <c r="I2550">
        <v>0</v>
      </c>
      <c r="J2550">
        <v>0</v>
      </c>
      <c r="K2550">
        <v>0</v>
      </c>
      <c r="L2550">
        <v>0</v>
      </c>
      <c r="M2550">
        <v>4.0568530000000003</v>
      </c>
      <c r="N2550">
        <v>3699.85</v>
      </c>
      <c r="O2550">
        <v>912</v>
      </c>
      <c r="P2550">
        <v>5.3745269999999996</v>
      </c>
      <c r="Q2550">
        <v>5.3745269999999996</v>
      </c>
    </row>
    <row r="2551" spans="1:17" hidden="1">
      <c r="A2551" t="s">
        <v>43</v>
      </c>
      <c r="B2551" s="93">
        <v>40450</v>
      </c>
      <c r="C2551">
        <v>6</v>
      </c>
      <c r="D2551">
        <v>4.2464E-3</v>
      </c>
      <c r="E2551">
        <v>4.2464E-3</v>
      </c>
      <c r="F2551">
        <v>64.714299999999994</v>
      </c>
      <c r="G2551">
        <v>0.1028748</v>
      </c>
      <c r="H2551">
        <v>0</v>
      </c>
      <c r="I2551">
        <v>0</v>
      </c>
      <c r="J2551">
        <v>0</v>
      </c>
      <c r="K2551">
        <v>0</v>
      </c>
      <c r="L2551">
        <v>0</v>
      </c>
      <c r="M2551">
        <v>4.0568530000000003</v>
      </c>
      <c r="N2551">
        <v>3699.85</v>
      </c>
      <c r="O2551">
        <v>912</v>
      </c>
      <c r="P2551">
        <v>3.87276</v>
      </c>
      <c r="Q2551">
        <v>3.87276</v>
      </c>
    </row>
    <row r="2552" spans="1:17" hidden="1">
      <c r="A2552" t="s">
        <v>43</v>
      </c>
      <c r="B2552" s="93">
        <v>40450</v>
      </c>
      <c r="C2552">
        <v>7</v>
      </c>
      <c r="D2552">
        <v>5.8992999999999997E-3</v>
      </c>
      <c r="E2552">
        <v>5.8992999999999997E-3</v>
      </c>
      <c r="F2552">
        <v>66.428600000000003</v>
      </c>
      <c r="G2552">
        <v>0.1024332</v>
      </c>
      <c r="H2552">
        <v>0</v>
      </c>
      <c r="I2552">
        <v>0</v>
      </c>
      <c r="J2552">
        <v>0</v>
      </c>
      <c r="K2552">
        <v>0</v>
      </c>
      <c r="L2552">
        <v>0</v>
      </c>
      <c r="M2552">
        <v>4.0568530000000003</v>
      </c>
      <c r="N2552">
        <v>3699.85</v>
      </c>
      <c r="O2552">
        <v>912</v>
      </c>
      <c r="P2552">
        <v>5.3801649999999999</v>
      </c>
      <c r="Q2552">
        <v>5.3801649999999999</v>
      </c>
    </row>
    <row r="2553" spans="1:17" hidden="1">
      <c r="A2553" t="s">
        <v>43</v>
      </c>
      <c r="B2553" s="93">
        <v>40450</v>
      </c>
      <c r="C2553">
        <v>8</v>
      </c>
      <c r="D2553">
        <v>3.0349000000000001E-3</v>
      </c>
      <c r="E2553">
        <v>3.0349000000000001E-3</v>
      </c>
      <c r="F2553">
        <v>70.428600000000003</v>
      </c>
      <c r="G2553">
        <v>0.10231179999999999</v>
      </c>
      <c r="H2553">
        <v>0</v>
      </c>
      <c r="I2553">
        <v>0</v>
      </c>
      <c r="J2553">
        <v>0</v>
      </c>
      <c r="K2553">
        <v>0</v>
      </c>
      <c r="L2553">
        <v>0</v>
      </c>
      <c r="M2553">
        <v>4.0568530000000003</v>
      </c>
      <c r="N2553">
        <v>3699.85</v>
      </c>
      <c r="O2553">
        <v>912</v>
      </c>
      <c r="P2553">
        <v>2.7678219999999998</v>
      </c>
      <c r="Q2553">
        <v>2.7678219999999998</v>
      </c>
    </row>
    <row r="2554" spans="1:17" hidden="1">
      <c r="A2554" t="s">
        <v>43</v>
      </c>
      <c r="B2554" s="93">
        <v>40450</v>
      </c>
      <c r="C2554">
        <v>9</v>
      </c>
      <c r="D2554">
        <v>4.4613999999999999E-3</v>
      </c>
      <c r="E2554">
        <v>4.4613999999999999E-3</v>
      </c>
      <c r="F2554">
        <v>75.428600000000003</v>
      </c>
      <c r="G2554">
        <v>0.1034311</v>
      </c>
      <c r="H2554">
        <v>0</v>
      </c>
      <c r="I2554">
        <v>0</v>
      </c>
      <c r="J2554">
        <v>0</v>
      </c>
      <c r="K2554">
        <v>0</v>
      </c>
      <c r="L2554">
        <v>0</v>
      </c>
      <c r="M2554">
        <v>4.0568530000000003</v>
      </c>
      <c r="N2554">
        <v>3699.85</v>
      </c>
      <c r="O2554">
        <v>912</v>
      </c>
      <c r="P2554">
        <v>4.0688190000000004</v>
      </c>
      <c r="Q2554">
        <v>4.0688190000000004</v>
      </c>
    </row>
    <row r="2555" spans="1:17" hidden="1">
      <c r="A2555" t="s">
        <v>43</v>
      </c>
      <c r="B2555" s="93">
        <v>40450</v>
      </c>
      <c r="C2555">
        <v>10</v>
      </c>
      <c r="D2555">
        <v>5.6277999999999996E-3</v>
      </c>
      <c r="E2555">
        <v>5.6277999999999996E-3</v>
      </c>
      <c r="F2555">
        <v>78.857100000000003</v>
      </c>
      <c r="G2555">
        <v>0.1032966</v>
      </c>
      <c r="H2555">
        <v>0</v>
      </c>
      <c r="I2555">
        <v>0</v>
      </c>
      <c r="J2555">
        <v>0</v>
      </c>
      <c r="K2555">
        <v>0</v>
      </c>
      <c r="L2555">
        <v>0</v>
      </c>
      <c r="M2555">
        <v>4.0568530000000003</v>
      </c>
      <c r="N2555">
        <v>3699.85</v>
      </c>
      <c r="O2555">
        <v>912</v>
      </c>
      <c r="P2555">
        <v>5.1325859999999999</v>
      </c>
      <c r="Q2555">
        <v>5.1325859999999999</v>
      </c>
    </row>
    <row r="2556" spans="1:17" hidden="1">
      <c r="A2556" t="s">
        <v>43</v>
      </c>
      <c r="B2556" s="93">
        <v>40450</v>
      </c>
      <c r="C2556">
        <v>11</v>
      </c>
      <c r="D2556">
        <v>2.0973100000000001E-2</v>
      </c>
      <c r="E2556">
        <v>2.0973100000000001E-2</v>
      </c>
      <c r="F2556">
        <v>86.142899999999997</v>
      </c>
      <c r="G2556">
        <v>0.10216649999999999</v>
      </c>
      <c r="H2556">
        <v>0</v>
      </c>
      <c r="I2556">
        <v>0</v>
      </c>
      <c r="J2556">
        <v>0</v>
      </c>
      <c r="K2556">
        <v>0</v>
      </c>
      <c r="L2556">
        <v>0</v>
      </c>
      <c r="M2556">
        <v>4.0568530000000003</v>
      </c>
      <c r="N2556">
        <v>3699.85</v>
      </c>
      <c r="O2556">
        <v>912</v>
      </c>
      <c r="P2556">
        <v>19.127500000000001</v>
      </c>
      <c r="Q2556">
        <v>19.127500000000001</v>
      </c>
    </row>
    <row r="2557" spans="1:17" hidden="1">
      <c r="A2557" t="s">
        <v>43</v>
      </c>
      <c r="B2557" s="93">
        <v>40450</v>
      </c>
      <c r="C2557">
        <v>12</v>
      </c>
      <c r="D2557">
        <v>8.1763799999999998E-2</v>
      </c>
      <c r="E2557">
        <v>8.1763799999999998E-2</v>
      </c>
      <c r="F2557">
        <v>85.285700000000006</v>
      </c>
      <c r="G2557">
        <v>0.1017875</v>
      </c>
      <c r="H2557">
        <v>0</v>
      </c>
      <c r="I2557">
        <v>0</v>
      </c>
      <c r="J2557">
        <v>0</v>
      </c>
      <c r="K2557">
        <v>0</v>
      </c>
      <c r="L2557">
        <v>0</v>
      </c>
      <c r="M2557">
        <v>4.0568530000000003</v>
      </c>
      <c r="N2557">
        <v>3699.85</v>
      </c>
      <c r="O2557">
        <v>912</v>
      </c>
      <c r="P2557">
        <v>74.568610000000007</v>
      </c>
      <c r="Q2557">
        <v>74.568610000000007</v>
      </c>
    </row>
    <row r="2558" spans="1:17" hidden="1">
      <c r="A2558" t="s">
        <v>43</v>
      </c>
      <c r="B2558" s="93">
        <v>40450</v>
      </c>
      <c r="C2558">
        <v>13</v>
      </c>
      <c r="D2558">
        <v>0.1694021</v>
      </c>
      <c r="E2558">
        <v>0.1694021</v>
      </c>
      <c r="F2558">
        <v>86.142899999999997</v>
      </c>
      <c r="G2558">
        <v>0.1015239</v>
      </c>
      <c r="H2558">
        <v>0</v>
      </c>
      <c r="I2558">
        <v>0</v>
      </c>
      <c r="J2558">
        <v>0</v>
      </c>
      <c r="K2558">
        <v>0</v>
      </c>
      <c r="L2558">
        <v>0</v>
      </c>
      <c r="M2558">
        <v>4.0568530000000003</v>
      </c>
      <c r="N2558">
        <v>3699.85</v>
      </c>
      <c r="O2558">
        <v>912</v>
      </c>
      <c r="P2558">
        <v>154.49469999999999</v>
      </c>
      <c r="Q2558">
        <v>154.49469999999999</v>
      </c>
    </row>
    <row r="2559" spans="1:17" hidden="1">
      <c r="A2559" t="s">
        <v>43</v>
      </c>
      <c r="B2559" s="93">
        <v>40450</v>
      </c>
      <c r="C2559">
        <v>14</v>
      </c>
      <c r="D2559">
        <v>0.31255440000000001</v>
      </c>
      <c r="E2559">
        <v>0.31255440000000001</v>
      </c>
      <c r="F2559">
        <v>88.142899999999997</v>
      </c>
      <c r="G2559">
        <v>0.1015206</v>
      </c>
      <c r="H2559">
        <v>-0.13010389999999999</v>
      </c>
      <c r="I2559">
        <v>-5.3237399999999997E-2</v>
      </c>
      <c r="J2559">
        <v>0</v>
      </c>
      <c r="K2559">
        <v>5.3237399999999997E-2</v>
      </c>
      <c r="L2559">
        <v>0.13010389999999999</v>
      </c>
      <c r="M2559">
        <v>4.0568530000000003</v>
      </c>
      <c r="N2559">
        <v>3699.85</v>
      </c>
      <c r="O2559">
        <v>912</v>
      </c>
      <c r="P2559">
        <v>285.04969999999997</v>
      </c>
      <c r="Q2559">
        <v>285.04969999999997</v>
      </c>
    </row>
    <row r="2560" spans="1:17" hidden="1">
      <c r="A2560" t="s">
        <v>43</v>
      </c>
      <c r="B2560" s="93">
        <v>40450</v>
      </c>
      <c r="C2560">
        <v>15</v>
      </c>
      <c r="D2560">
        <v>0.37373489999999998</v>
      </c>
      <c r="E2560">
        <v>0.1066652</v>
      </c>
      <c r="F2560">
        <v>83.857100000000003</v>
      </c>
      <c r="G2560">
        <v>0.1022507</v>
      </c>
      <c r="H2560">
        <v>0.13603019999999999</v>
      </c>
      <c r="I2560">
        <v>0.21344940000000001</v>
      </c>
      <c r="J2560">
        <v>0.26706970000000002</v>
      </c>
      <c r="K2560">
        <v>0.32068999999999998</v>
      </c>
      <c r="L2560">
        <v>0.3981092</v>
      </c>
      <c r="M2560">
        <v>4.0568530000000003</v>
      </c>
      <c r="N2560">
        <v>3699.85</v>
      </c>
      <c r="O2560">
        <v>912</v>
      </c>
      <c r="P2560">
        <v>340.84620000000001</v>
      </c>
      <c r="Q2560">
        <v>97.278660000000002</v>
      </c>
    </row>
    <row r="2561" spans="1:17" hidden="1">
      <c r="A2561" t="s">
        <v>43</v>
      </c>
      <c r="B2561" s="93">
        <v>40450</v>
      </c>
      <c r="C2561">
        <v>16</v>
      </c>
      <c r="D2561">
        <v>0.4417044</v>
      </c>
      <c r="E2561">
        <v>0.153333</v>
      </c>
      <c r="F2561">
        <v>84.571399999999997</v>
      </c>
      <c r="G2561">
        <v>0.1024534</v>
      </c>
      <c r="H2561">
        <v>0.15707209999999999</v>
      </c>
      <c r="I2561">
        <v>0.23464479999999999</v>
      </c>
      <c r="J2561">
        <v>0.2883714</v>
      </c>
      <c r="K2561">
        <v>0.34209800000000001</v>
      </c>
      <c r="L2561">
        <v>0.41967070000000001</v>
      </c>
      <c r="M2561">
        <v>4.0568530000000003</v>
      </c>
      <c r="N2561">
        <v>3699.85</v>
      </c>
      <c r="O2561">
        <v>912</v>
      </c>
      <c r="P2561">
        <v>402.83440000000002</v>
      </c>
      <c r="Q2561">
        <v>139.83969999999999</v>
      </c>
    </row>
    <row r="2562" spans="1:17" hidden="1">
      <c r="A2562" t="s">
        <v>43</v>
      </c>
      <c r="B2562" s="93">
        <v>40450</v>
      </c>
      <c r="C2562">
        <v>17</v>
      </c>
      <c r="D2562">
        <v>0.48683070000000001</v>
      </c>
      <c r="E2562">
        <v>0.17741029999999999</v>
      </c>
      <c r="F2562">
        <v>80.571399999999997</v>
      </c>
      <c r="G2562">
        <v>0.10255590000000001</v>
      </c>
      <c r="H2562">
        <v>0.1779897</v>
      </c>
      <c r="I2562">
        <v>0.25563999999999998</v>
      </c>
      <c r="J2562">
        <v>0.30942029999999998</v>
      </c>
      <c r="K2562">
        <v>0.36320069999999999</v>
      </c>
      <c r="L2562">
        <v>0.44085099999999999</v>
      </c>
      <c r="M2562">
        <v>4.0568530000000003</v>
      </c>
      <c r="N2562">
        <v>3699.85</v>
      </c>
      <c r="O2562">
        <v>912</v>
      </c>
      <c r="P2562">
        <v>443.9896</v>
      </c>
      <c r="Q2562">
        <v>161.79820000000001</v>
      </c>
    </row>
    <row r="2563" spans="1:17" hidden="1">
      <c r="A2563" t="s">
        <v>43</v>
      </c>
      <c r="B2563" s="93">
        <v>40450</v>
      </c>
      <c r="C2563">
        <v>18</v>
      </c>
      <c r="D2563">
        <v>0.53691860000000002</v>
      </c>
      <c r="E2563">
        <v>0.21693470000000001</v>
      </c>
      <c r="F2563">
        <v>80.571399999999997</v>
      </c>
      <c r="G2563">
        <v>0.1037979</v>
      </c>
      <c r="H2563">
        <v>0.18696170000000001</v>
      </c>
      <c r="I2563">
        <v>0.26555230000000002</v>
      </c>
      <c r="J2563">
        <v>0.31998399999999999</v>
      </c>
      <c r="K2563">
        <v>0.37441560000000002</v>
      </c>
      <c r="L2563">
        <v>0.45300629999999997</v>
      </c>
      <c r="M2563">
        <v>4.0568530000000003</v>
      </c>
      <c r="N2563">
        <v>3699.85</v>
      </c>
      <c r="O2563">
        <v>912</v>
      </c>
      <c r="P2563">
        <v>489.66980000000001</v>
      </c>
      <c r="Q2563">
        <v>197.84440000000001</v>
      </c>
    </row>
    <row r="2564" spans="1:17" hidden="1">
      <c r="A2564" t="s">
        <v>43</v>
      </c>
      <c r="B2564" s="93">
        <v>40450</v>
      </c>
      <c r="C2564">
        <v>19</v>
      </c>
      <c r="D2564">
        <v>0.57182290000000002</v>
      </c>
      <c r="E2564">
        <v>0.4489455</v>
      </c>
      <c r="F2564">
        <v>73.714299999999994</v>
      </c>
      <c r="G2564">
        <v>0.1041588</v>
      </c>
      <c r="H2564">
        <v>-1.0607399999999999E-2</v>
      </c>
      <c r="I2564">
        <v>6.8256499999999998E-2</v>
      </c>
      <c r="J2564">
        <v>0.1228775</v>
      </c>
      <c r="K2564">
        <v>0.1774984</v>
      </c>
      <c r="L2564">
        <v>0.25636239999999999</v>
      </c>
      <c r="M2564">
        <v>4.0568530000000003</v>
      </c>
      <c r="N2564">
        <v>3699.85</v>
      </c>
      <c r="O2564">
        <v>912</v>
      </c>
      <c r="P2564">
        <v>521.50250000000005</v>
      </c>
      <c r="Q2564">
        <v>409.43819999999999</v>
      </c>
    </row>
    <row r="2565" spans="1:17" hidden="1">
      <c r="A2565" t="s">
        <v>43</v>
      </c>
      <c r="B2565" s="93">
        <v>40450</v>
      </c>
      <c r="C2565">
        <v>20</v>
      </c>
      <c r="D2565">
        <v>0.58134129999999995</v>
      </c>
      <c r="E2565">
        <v>0.50605279999999997</v>
      </c>
      <c r="F2565">
        <v>71.142899999999997</v>
      </c>
      <c r="G2565">
        <v>0.1024984</v>
      </c>
      <c r="H2565">
        <v>-5.6068399999999997E-2</v>
      </c>
      <c r="I2565">
        <v>2.15383E-2</v>
      </c>
      <c r="J2565">
        <v>7.5288499999999994E-2</v>
      </c>
      <c r="K2565">
        <v>0.12903870000000001</v>
      </c>
      <c r="L2565">
        <v>0.20664550000000001</v>
      </c>
      <c r="M2565">
        <v>4.0568530000000003</v>
      </c>
      <c r="N2565">
        <v>3699.85</v>
      </c>
      <c r="O2565">
        <v>912</v>
      </c>
      <c r="P2565">
        <v>530.18330000000003</v>
      </c>
      <c r="Q2565">
        <v>461.52010000000001</v>
      </c>
    </row>
    <row r="2566" spans="1:17" hidden="1">
      <c r="A2566" t="s">
        <v>43</v>
      </c>
      <c r="B2566" s="93">
        <v>40450</v>
      </c>
      <c r="C2566">
        <v>21</v>
      </c>
      <c r="D2566">
        <v>0.54128200000000004</v>
      </c>
      <c r="E2566">
        <v>0.49566860000000001</v>
      </c>
      <c r="F2566">
        <v>69.428600000000003</v>
      </c>
      <c r="G2566">
        <v>0.1018449</v>
      </c>
      <c r="H2566">
        <v>-8.4906099999999998E-2</v>
      </c>
      <c r="I2566">
        <v>-7.7941E-3</v>
      </c>
      <c r="J2566">
        <v>4.5613399999999998E-2</v>
      </c>
      <c r="K2566">
        <v>9.9020899999999995E-2</v>
      </c>
      <c r="L2566">
        <v>0.17613290000000001</v>
      </c>
      <c r="M2566">
        <v>4.0568530000000003</v>
      </c>
      <c r="N2566">
        <v>3699.85</v>
      </c>
      <c r="O2566">
        <v>912</v>
      </c>
      <c r="P2566">
        <v>493.64909999999998</v>
      </c>
      <c r="Q2566">
        <v>452.04969999999997</v>
      </c>
    </row>
    <row r="2567" spans="1:17" hidden="1">
      <c r="A2567" t="s">
        <v>43</v>
      </c>
      <c r="B2567" s="93">
        <v>40450</v>
      </c>
      <c r="C2567">
        <v>22</v>
      </c>
      <c r="D2567">
        <v>0.3376229</v>
      </c>
      <c r="E2567">
        <v>0.30956980000000001</v>
      </c>
      <c r="F2567">
        <v>68.571399999999997</v>
      </c>
      <c r="G2567">
        <v>0.1015775</v>
      </c>
      <c r="H2567">
        <v>-0.1021237</v>
      </c>
      <c r="I2567">
        <v>-2.5214199999999999E-2</v>
      </c>
      <c r="J2567">
        <v>2.8053000000000002E-2</v>
      </c>
      <c r="K2567">
        <v>8.1320299999999998E-2</v>
      </c>
      <c r="L2567">
        <v>0.1582298</v>
      </c>
      <c r="M2567">
        <v>4.0568530000000003</v>
      </c>
      <c r="N2567">
        <v>3699.85</v>
      </c>
      <c r="O2567">
        <v>912</v>
      </c>
      <c r="P2567">
        <v>307.91199999999998</v>
      </c>
      <c r="Q2567">
        <v>282.32769999999999</v>
      </c>
    </row>
    <row r="2568" spans="1:17" hidden="1">
      <c r="A2568" t="s">
        <v>43</v>
      </c>
      <c r="B2568" s="93">
        <v>40450</v>
      </c>
      <c r="C2568">
        <v>23</v>
      </c>
      <c r="D2568">
        <v>0.1879972</v>
      </c>
      <c r="E2568">
        <v>0.17174400000000001</v>
      </c>
      <c r="F2568">
        <v>67.428600000000003</v>
      </c>
      <c r="G2568">
        <v>0.10146230000000001</v>
      </c>
      <c r="H2568">
        <v>-0.113776</v>
      </c>
      <c r="I2568">
        <v>-3.6953699999999999E-2</v>
      </c>
      <c r="J2568">
        <v>1.6253199999999999E-2</v>
      </c>
      <c r="K2568">
        <v>6.9460099999999997E-2</v>
      </c>
      <c r="L2568">
        <v>0.14628240000000001</v>
      </c>
      <c r="M2568">
        <v>4.0568530000000003</v>
      </c>
      <c r="N2568">
        <v>3699.85</v>
      </c>
      <c r="O2568">
        <v>912</v>
      </c>
      <c r="P2568">
        <v>171.45349999999999</v>
      </c>
      <c r="Q2568">
        <v>156.63050000000001</v>
      </c>
    </row>
    <row r="2569" spans="1:17" hidden="1">
      <c r="A2569" t="s">
        <v>43</v>
      </c>
      <c r="B2569" s="93">
        <v>40450</v>
      </c>
      <c r="C2569">
        <v>24</v>
      </c>
      <c r="D2569">
        <v>0.17442550000000001</v>
      </c>
      <c r="E2569">
        <v>0.1668936</v>
      </c>
      <c r="F2569">
        <v>66.857100000000003</v>
      </c>
      <c r="G2569">
        <v>0.101393</v>
      </c>
      <c r="H2569">
        <v>-0.1224085</v>
      </c>
      <c r="I2569">
        <v>-4.5638699999999997E-2</v>
      </c>
      <c r="J2569">
        <v>7.5319000000000002E-3</v>
      </c>
      <c r="K2569">
        <v>6.0702399999999997E-2</v>
      </c>
      <c r="L2569">
        <v>0.13747229999999999</v>
      </c>
      <c r="M2569">
        <v>4.0568530000000003</v>
      </c>
      <c r="N2569">
        <v>3699.85</v>
      </c>
      <c r="O2569">
        <v>912</v>
      </c>
      <c r="P2569">
        <v>159.07599999999999</v>
      </c>
      <c r="Q2569">
        <v>152.20699999999999</v>
      </c>
    </row>
    <row r="2594" spans="2:2">
      <c r="B2594" s="93"/>
    </row>
    <row r="2595" spans="2:2">
      <c r="B2595" s="93"/>
    </row>
    <row r="2596" spans="2:2">
      <c r="B2596" s="93"/>
    </row>
    <row r="2597" spans="2:2">
      <c r="B2597" s="93"/>
    </row>
    <row r="2598" spans="2:2">
      <c r="B2598" s="93"/>
    </row>
    <row r="2599" spans="2:2">
      <c r="B2599" s="93"/>
    </row>
    <row r="2600" spans="2:2">
      <c r="B2600" s="93"/>
    </row>
    <row r="2601" spans="2:2">
      <c r="B2601" s="93"/>
    </row>
    <row r="2602" spans="2:2">
      <c r="B2602" s="93"/>
    </row>
    <row r="2603" spans="2:2">
      <c r="B2603" s="93"/>
    </row>
    <row r="2604" spans="2:2">
      <c r="B2604" s="93"/>
    </row>
    <row r="2605" spans="2:2">
      <c r="B2605" s="93"/>
    </row>
    <row r="2606" spans="2:2">
      <c r="B2606" s="93"/>
    </row>
    <row r="2607" spans="2:2">
      <c r="B2607" s="93"/>
    </row>
    <row r="2608" spans="2:2">
      <c r="B2608" s="93"/>
    </row>
    <row r="2609" spans="2:2">
      <c r="B2609" s="93"/>
    </row>
    <row r="2610" spans="2:2">
      <c r="B2610" s="93"/>
    </row>
    <row r="2611" spans="2:2">
      <c r="B2611" s="93"/>
    </row>
    <row r="2612" spans="2:2">
      <c r="B2612" s="93"/>
    </row>
    <row r="2613" spans="2:2">
      <c r="B2613" s="93"/>
    </row>
    <row r="2614" spans="2:2">
      <c r="B2614" s="93"/>
    </row>
    <row r="2615" spans="2:2">
      <c r="B2615" s="93"/>
    </row>
    <row r="2616" spans="2:2">
      <c r="B2616" s="93"/>
    </row>
    <row r="2617" spans="2:2">
      <c r="B2617" s="93"/>
    </row>
    <row r="2618" spans="2:2">
      <c r="B2618" s="93"/>
    </row>
    <row r="2619" spans="2:2">
      <c r="B2619" s="93"/>
    </row>
    <row r="2620" spans="2:2">
      <c r="B2620" s="93"/>
    </row>
    <row r="2621" spans="2:2">
      <c r="B2621" s="93"/>
    </row>
    <row r="2622" spans="2:2">
      <c r="B2622" s="93"/>
    </row>
    <row r="2623" spans="2:2">
      <c r="B2623" s="93"/>
    </row>
    <row r="2624" spans="2:2">
      <c r="B2624" s="93"/>
    </row>
    <row r="2625" spans="2:2">
      <c r="B2625" s="93"/>
    </row>
    <row r="2626" spans="2:2">
      <c r="B2626" s="93"/>
    </row>
    <row r="2627" spans="2:2">
      <c r="B2627" s="93"/>
    </row>
    <row r="2628" spans="2:2">
      <c r="B2628" s="93"/>
    </row>
    <row r="2629" spans="2:2">
      <c r="B2629" s="93"/>
    </row>
    <row r="2630" spans="2:2">
      <c r="B2630" s="93"/>
    </row>
    <row r="2631" spans="2:2">
      <c r="B2631" s="93"/>
    </row>
    <row r="2632" spans="2:2">
      <c r="B2632" s="93"/>
    </row>
    <row r="2633" spans="2:2">
      <c r="B2633" s="93"/>
    </row>
    <row r="2634" spans="2:2">
      <c r="B2634" s="93"/>
    </row>
    <row r="2635" spans="2:2">
      <c r="B2635" s="93"/>
    </row>
    <row r="2636" spans="2:2">
      <c r="B2636" s="93"/>
    </row>
    <row r="2637" spans="2:2">
      <c r="B2637" s="93"/>
    </row>
    <row r="2638" spans="2:2">
      <c r="B2638" s="93"/>
    </row>
    <row r="2639" spans="2:2">
      <c r="B2639" s="93"/>
    </row>
    <row r="2640" spans="2:2">
      <c r="B2640" s="93"/>
    </row>
    <row r="2641" spans="2:2">
      <c r="B2641" s="93"/>
    </row>
    <row r="2642" spans="2:2">
      <c r="B2642" s="93"/>
    </row>
    <row r="2643" spans="2:2">
      <c r="B2643" s="93"/>
    </row>
    <row r="2644" spans="2:2">
      <c r="B2644" s="93"/>
    </row>
    <row r="2645" spans="2:2">
      <c r="B2645" s="93"/>
    </row>
    <row r="2646" spans="2:2">
      <c r="B2646" s="93"/>
    </row>
    <row r="2647" spans="2:2">
      <c r="B2647" s="93"/>
    </row>
    <row r="2648" spans="2:2">
      <c r="B2648" s="93"/>
    </row>
    <row r="2649" spans="2:2">
      <c r="B2649" s="93"/>
    </row>
    <row r="2650" spans="2:2">
      <c r="B2650" s="93"/>
    </row>
    <row r="2651" spans="2:2">
      <c r="B2651" s="93"/>
    </row>
    <row r="2652" spans="2:2">
      <c r="B2652" s="93"/>
    </row>
    <row r="2653" spans="2:2">
      <c r="B2653" s="93"/>
    </row>
    <row r="2654" spans="2:2">
      <c r="B2654" s="93"/>
    </row>
    <row r="2655" spans="2:2">
      <c r="B2655" s="93"/>
    </row>
    <row r="2656" spans="2:2">
      <c r="B2656" s="93"/>
    </row>
    <row r="2657" spans="2:2">
      <c r="B2657" s="93"/>
    </row>
    <row r="2658" spans="2:2">
      <c r="B2658" s="93"/>
    </row>
    <row r="2659" spans="2:2">
      <c r="B2659" s="93"/>
    </row>
    <row r="2660" spans="2:2">
      <c r="B2660" s="93"/>
    </row>
    <row r="2661" spans="2:2">
      <c r="B2661" s="93"/>
    </row>
    <row r="2662" spans="2:2">
      <c r="B2662" s="93"/>
    </row>
    <row r="2663" spans="2:2">
      <c r="B2663" s="93"/>
    </row>
    <row r="2664" spans="2:2">
      <c r="B2664" s="93"/>
    </row>
    <row r="2665" spans="2:2">
      <c r="B2665" s="93"/>
    </row>
    <row r="2666" spans="2:2">
      <c r="B2666" s="93"/>
    </row>
    <row r="2667" spans="2:2">
      <c r="B2667" s="93"/>
    </row>
    <row r="2668" spans="2:2">
      <c r="B2668" s="93"/>
    </row>
    <row r="2669" spans="2:2">
      <c r="B2669" s="93"/>
    </row>
    <row r="2670" spans="2:2">
      <c r="B2670" s="93"/>
    </row>
    <row r="2671" spans="2:2">
      <c r="B2671" s="93"/>
    </row>
    <row r="2672" spans="2:2">
      <c r="B2672" s="93"/>
    </row>
    <row r="2673" spans="2:2">
      <c r="B2673" s="93"/>
    </row>
    <row r="2674" spans="2:2">
      <c r="B2674" s="93"/>
    </row>
    <row r="2675" spans="2:2">
      <c r="B2675" s="93"/>
    </row>
    <row r="2676" spans="2:2">
      <c r="B2676" s="93"/>
    </row>
    <row r="2677" spans="2:2">
      <c r="B2677" s="93"/>
    </row>
    <row r="2678" spans="2:2">
      <c r="B2678" s="93"/>
    </row>
    <row r="2679" spans="2:2">
      <c r="B2679" s="93"/>
    </row>
    <row r="2680" spans="2:2">
      <c r="B2680" s="93"/>
    </row>
    <row r="2681" spans="2:2">
      <c r="B2681" s="93"/>
    </row>
    <row r="2682" spans="2:2">
      <c r="B2682" s="93"/>
    </row>
    <row r="2683" spans="2:2">
      <c r="B2683" s="93"/>
    </row>
    <row r="2684" spans="2:2">
      <c r="B2684" s="93"/>
    </row>
    <row r="2685" spans="2:2">
      <c r="B2685" s="93"/>
    </row>
    <row r="2686" spans="2:2">
      <c r="B2686" s="93"/>
    </row>
    <row r="2687" spans="2:2">
      <c r="B2687" s="93"/>
    </row>
    <row r="2688" spans="2:2">
      <c r="B2688" s="93"/>
    </row>
    <row r="2689" spans="2:2">
      <c r="B2689" s="93"/>
    </row>
    <row r="2690" spans="2:2">
      <c r="B2690" s="93"/>
    </row>
    <row r="2691" spans="2:2">
      <c r="B2691" s="93"/>
    </row>
    <row r="2692" spans="2:2">
      <c r="B2692" s="93"/>
    </row>
    <row r="2693" spans="2:2">
      <c r="B2693" s="93"/>
    </row>
    <row r="2694" spans="2:2">
      <c r="B2694" s="93"/>
    </row>
    <row r="2695" spans="2:2">
      <c r="B2695" s="93"/>
    </row>
    <row r="2696" spans="2:2">
      <c r="B2696" s="93"/>
    </row>
    <row r="2697" spans="2:2">
      <c r="B2697" s="93"/>
    </row>
    <row r="2698" spans="2:2">
      <c r="B2698" s="93"/>
    </row>
    <row r="2699" spans="2:2">
      <c r="B2699" s="93"/>
    </row>
    <row r="2700" spans="2:2">
      <c r="B2700" s="93"/>
    </row>
    <row r="2701" spans="2:2">
      <c r="B2701" s="93"/>
    </row>
    <row r="2702" spans="2:2">
      <c r="B2702" s="93"/>
    </row>
    <row r="2703" spans="2:2">
      <c r="B2703" s="93"/>
    </row>
    <row r="2704" spans="2:2">
      <c r="B2704" s="93"/>
    </row>
    <row r="2705" spans="2:2">
      <c r="B2705" s="93"/>
    </row>
    <row r="2706" spans="2:2">
      <c r="B2706" s="93"/>
    </row>
    <row r="2707" spans="2:2">
      <c r="B2707" s="93"/>
    </row>
    <row r="2708" spans="2:2">
      <c r="B2708" s="93"/>
    </row>
    <row r="2709" spans="2:2">
      <c r="B2709" s="93"/>
    </row>
    <row r="2710" spans="2:2">
      <c r="B2710" s="93"/>
    </row>
    <row r="2711" spans="2:2">
      <c r="B2711" s="93"/>
    </row>
    <row r="2712" spans="2:2">
      <c r="B2712" s="93"/>
    </row>
    <row r="2713" spans="2:2">
      <c r="B2713" s="93"/>
    </row>
    <row r="2714" spans="2:2">
      <c r="B2714" s="93"/>
    </row>
    <row r="2715" spans="2:2">
      <c r="B2715" s="93"/>
    </row>
    <row r="2716" spans="2:2">
      <c r="B2716" s="93"/>
    </row>
    <row r="2717" spans="2:2">
      <c r="B2717" s="93"/>
    </row>
    <row r="2718" spans="2:2">
      <c r="B2718" s="93"/>
    </row>
    <row r="2719" spans="2:2">
      <c r="B2719" s="93"/>
    </row>
    <row r="2720" spans="2:2">
      <c r="B2720" s="93"/>
    </row>
    <row r="2721" spans="2:2">
      <c r="B2721" s="93"/>
    </row>
    <row r="2722" spans="2:2">
      <c r="B2722" s="93"/>
    </row>
    <row r="2723" spans="2:2">
      <c r="B2723" s="93"/>
    </row>
    <row r="2724" spans="2:2">
      <c r="B2724" s="93"/>
    </row>
    <row r="2725" spans="2:2">
      <c r="B2725" s="93"/>
    </row>
    <row r="2726" spans="2:2">
      <c r="B2726" s="93"/>
    </row>
    <row r="2727" spans="2:2">
      <c r="B2727" s="93"/>
    </row>
    <row r="2728" spans="2:2">
      <c r="B2728" s="93"/>
    </row>
    <row r="2729" spans="2:2">
      <c r="B2729" s="93"/>
    </row>
    <row r="2730" spans="2:2">
      <c r="B2730" s="93"/>
    </row>
    <row r="2731" spans="2:2">
      <c r="B2731" s="93"/>
    </row>
    <row r="2732" spans="2:2">
      <c r="B2732" s="93"/>
    </row>
    <row r="2733" spans="2:2">
      <c r="B2733" s="93"/>
    </row>
    <row r="2734" spans="2:2">
      <c r="B2734" s="93"/>
    </row>
    <row r="2735" spans="2:2">
      <c r="B2735" s="93"/>
    </row>
    <row r="2736" spans="2:2">
      <c r="B2736" s="93"/>
    </row>
    <row r="2737" spans="2:2">
      <c r="B2737" s="93"/>
    </row>
    <row r="2738" spans="2:2">
      <c r="B2738" s="93"/>
    </row>
    <row r="2739" spans="2:2">
      <c r="B2739" s="93"/>
    </row>
    <row r="2740" spans="2:2">
      <c r="B2740" s="93"/>
    </row>
    <row r="2741" spans="2:2">
      <c r="B2741" s="93"/>
    </row>
    <row r="2742" spans="2:2">
      <c r="B2742" s="93"/>
    </row>
    <row r="2743" spans="2:2">
      <c r="B2743" s="93"/>
    </row>
    <row r="2744" spans="2:2">
      <c r="B2744" s="93"/>
    </row>
    <row r="2745" spans="2:2">
      <c r="B2745" s="93"/>
    </row>
    <row r="2746" spans="2:2">
      <c r="B2746" s="93"/>
    </row>
    <row r="2747" spans="2:2">
      <c r="B2747" s="93"/>
    </row>
    <row r="2748" spans="2:2">
      <c r="B2748" s="93"/>
    </row>
    <row r="2749" spans="2:2">
      <c r="B2749" s="93"/>
    </row>
    <row r="2750" spans="2:2">
      <c r="B2750" s="93"/>
    </row>
    <row r="2751" spans="2:2">
      <c r="B2751" s="93"/>
    </row>
    <row r="2752" spans="2:2">
      <c r="B2752" s="93"/>
    </row>
    <row r="2753" spans="2:2">
      <c r="B2753" s="93"/>
    </row>
    <row r="2754" spans="2:2">
      <c r="B2754" s="93"/>
    </row>
    <row r="2755" spans="2:2">
      <c r="B2755" s="93"/>
    </row>
    <row r="2756" spans="2:2">
      <c r="B2756" s="93"/>
    </row>
    <row r="2757" spans="2:2">
      <c r="B2757" s="93"/>
    </row>
    <row r="2758" spans="2:2">
      <c r="B2758" s="93"/>
    </row>
    <row r="2759" spans="2:2">
      <c r="B2759" s="93"/>
    </row>
    <row r="2760" spans="2:2">
      <c r="B2760" s="93"/>
    </row>
    <row r="2761" spans="2:2">
      <c r="B2761" s="93"/>
    </row>
    <row r="2762" spans="2:2">
      <c r="B2762" s="93"/>
    </row>
    <row r="2763" spans="2:2">
      <c r="B2763" s="93"/>
    </row>
    <row r="2764" spans="2:2">
      <c r="B2764" s="93"/>
    </row>
    <row r="2765" spans="2:2">
      <c r="B2765" s="93"/>
    </row>
    <row r="2766" spans="2:2">
      <c r="B2766" s="93"/>
    </row>
    <row r="2767" spans="2:2">
      <c r="B2767" s="93"/>
    </row>
    <row r="2768" spans="2:2">
      <c r="B2768" s="93"/>
    </row>
    <row r="2769" spans="2:2">
      <c r="B2769" s="93"/>
    </row>
    <row r="2770" spans="2:2">
      <c r="B2770" s="93"/>
    </row>
    <row r="2771" spans="2:2">
      <c r="B2771" s="93"/>
    </row>
    <row r="2772" spans="2:2">
      <c r="B2772" s="93"/>
    </row>
    <row r="2773" spans="2:2">
      <c r="B2773" s="93"/>
    </row>
    <row r="2774" spans="2:2">
      <c r="B2774" s="93"/>
    </row>
    <row r="2775" spans="2:2">
      <c r="B2775" s="93"/>
    </row>
    <row r="2776" spans="2:2">
      <c r="B2776" s="93"/>
    </row>
    <row r="2777" spans="2:2">
      <c r="B2777" s="93"/>
    </row>
    <row r="2778" spans="2:2">
      <c r="B2778" s="93"/>
    </row>
    <row r="2779" spans="2:2">
      <c r="B2779" s="93"/>
    </row>
    <row r="2780" spans="2:2">
      <c r="B2780" s="93"/>
    </row>
    <row r="2781" spans="2:2">
      <c r="B2781" s="93"/>
    </row>
    <row r="2782" spans="2:2">
      <c r="B2782" s="93"/>
    </row>
    <row r="2783" spans="2:2">
      <c r="B2783" s="93"/>
    </row>
    <row r="2784" spans="2:2">
      <c r="B2784" s="93"/>
    </row>
    <row r="2785" spans="2:2">
      <c r="B2785" s="93"/>
    </row>
    <row r="2786" spans="2:2">
      <c r="B2786" s="93"/>
    </row>
    <row r="2787" spans="2:2">
      <c r="B2787" s="93"/>
    </row>
    <row r="2788" spans="2:2">
      <c r="B2788" s="93"/>
    </row>
    <row r="2789" spans="2:2">
      <c r="B2789" s="93"/>
    </row>
    <row r="2790" spans="2:2">
      <c r="B2790" s="93"/>
    </row>
    <row r="2791" spans="2:2">
      <c r="B2791" s="93"/>
    </row>
    <row r="2792" spans="2:2">
      <c r="B2792" s="93"/>
    </row>
    <row r="2793" spans="2:2">
      <c r="B2793" s="93"/>
    </row>
    <row r="2794" spans="2:2">
      <c r="B2794" s="93"/>
    </row>
    <row r="2795" spans="2:2">
      <c r="B2795" s="93"/>
    </row>
    <row r="2796" spans="2:2">
      <c r="B2796" s="93"/>
    </row>
    <row r="2797" spans="2:2">
      <c r="B2797" s="93"/>
    </row>
    <row r="2798" spans="2:2">
      <c r="B2798" s="93"/>
    </row>
    <row r="2799" spans="2:2">
      <c r="B2799" s="93"/>
    </row>
    <row r="2800" spans="2:2">
      <c r="B2800" s="93"/>
    </row>
    <row r="2801" spans="2:2">
      <c r="B2801" s="93"/>
    </row>
    <row r="2802" spans="2:2">
      <c r="B2802" s="93"/>
    </row>
    <row r="2803" spans="2:2">
      <c r="B2803" s="93"/>
    </row>
    <row r="2804" spans="2:2">
      <c r="B2804" s="93"/>
    </row>
    <row r="2805" spans="2:2">
      <c r="B2805" s="93"/>
    </row>
    <row r="2806" spans="2:2">
      <c r="B2806" s="93"/>
    </row>
    <row r="2807" spans="2:2">
      <c r="B2807" s="93"/>
    </row>
    <row r="2808" spans="2:2">
      <c r="B2808" s="93"/>
    </row>
    <row r="2809" spans="2:2">
      <c r="B2809" s="93"/>
    </row>
    <row r="2810" spans="2:2">
      <c r="B2810" s="93"/>
    </row>
    <row r="2811" spans="2:2">
      <c r="B2811" s="93"/>
    </row>
    <row r="2812" spans="2:2">
      <c r="B2812" s="93"/>
    </row>
    <row r="2813" spans="2:2">
      <c r="B2813" s="93"/>
    </row>
    <row r="2814" spans="2:2">
      <c r="B2814" s="93"/>
    </row>
    <row r="2815" spans="2:2">
      <c r="B2815" s="93"/>
    </row>
    <row r="2816" spans="2:2">
      <c r="B2816" s="93"/>
    </row>
    <row r="2817" spans="2:2">
      <c r="B2817" s="93"/>
    </row>
    <row r="2818" spans="2:2">
      <c r="B2818" s="93"/>
    </row>
    <row r="2819" spans="2:2">
      <c r="B2819" s="93"/>
    </row>
    <row r="2820" spans="2:2">
      <c r="B2820" s="93"/>
    </row>
    <row r="2821" spans="2:2">
      <c r="B2821" s="93"/>
    </row>
    <row r="2822" spans="2:2">
      <c r="B2822" s="93"/>
    </row>
    <row r="2823" spans="2:2">
      <c r="B2823" s="93"/>
    </row>
    <row r="2824" spans="2:2">
      <c r="B2824" s="93"/>
    </row>
    <row r="2825" spans="2:2">
      <c r="B2825" s="93"/>
    </row>
    <row r="2826" spans="2:2">
      <c r="B2826" s="93"/>
    </row>
    <row r="2827" spans="2:2">
      <c r="B2827" s="93"/>
    </row>
    <row r="2828" spans="2:2">
      <c r="B2828" s="93"/>
    </row>
    <row r="2829" spans="2:2">
      <c r="B2829" s="93"/>
    </row>
    <row r="2830" spans="2:2">
      <c r="B2830" s="93"/>
    </row>
    <row r="2831" spans="2:2">
      <c r="B2831" s="93"/>
    </row>
    <row r="2832" spans="2:2">
      <c r="B2832" s="93"/>
    </row>
    <row r="2833" spans="2:2">
      <c r="B2833" s="93"/>
    </row>
    <row r="2834" spans="2:2">
      <c r="B2834" s="93"/>
    </row>
    <row r="2835" spans="2:2">
      <c r="B2835" s="93"/>
    </row>
    <row r="2836" spans="2:2">
      <c r="B2836" s="93"/>
    </row>
    <row r="2837" spans="2:2">
      <c r="B2837" s="93"/>
    </row>
    <row r="2838" spans="2:2">
      <c r="B2838" s="93"/>
    </row>
    <row r="2839" spans="2:2">
      <c r="B2839" s="93"/>
    </row>
    <row r="2840" spans="2:2">
      <c r="B2840" s="93"/>
    </row>
    <row r="2841" spans="2:2">
      <c r="B2841" s="93"/>
    </row>
    <row r="2842" spans="2:2">
      <c r="B2842" s="93"/>
    </row>
    <row r="2843" spans="2:2">
      <c r="B2843" s="93"/>
    </row>
    <row r="2844" spans="2:2">
      <c r="B2844" s="93"/>
    </row>
    <row r="2845" spans="2:2">
      <c r="B2845" s="93"/>
    </row>
    <row r="2846" spans="2:2">
      <c r="B2846" s="93"/>
    </row>
    <row r="2847" spans="2:2">
      <c r="B2847" s="93"/>
    </row>
    <row r="2848" spans="2:2">
      <c r="B2848" s="93"/>
    </row>
    <row r="2849" spans="2:2">
      <c r="B2849" s="93"/>
    </row>
    <row r="2850" spans="2:2">
      <c r="B2850" s="93"/>
    </row>
    <row r="2851" spans="2:2">
      <c r="B2851" s="93"/>
    </row>
    <row r="2852" spans="2:2">
      <c r="B2852" s="93"/>
    </row>
    <row r="2853" spans="2:2">
      <c r="B2853" s="93"/>
    </row>
    <row r="2854" spans="2:2">
      <c r="B2854" s="93"/>
    </row>
    <row r="2855" spans="2:2">
      <c r="B2855" s="93"/>
    </row>
    <row r="2856" spans="2:2">
      <c r="B2856" s="93"/>
    </row>
    <row r="2857" spans="2:2">
      <c r="B2857" s="93"/>
    </row>
    <row r="2858" spans="2:2">
      <c r="B2858" s="93"/>
    </row>
    <row r="2859" spans="2:2">
      <c r="B2859" s="93"/>
    </row>
    <row r="2860" spans="2:2">
      <c r="B2860" s="93"/>
    </row>
    <row r="2861" spans="2:2">
      <c r="B2861" s="93"/>
    </row>
    <row r="2862" spans="2:2">
      <c r="B2862" s="93"/>
    </row>
    <row r="2863" spans="2:2">
      <c r="B2863" s="93"/>
    </row>
    <row r="2864" spans="2:2">
      <c r="B2864" s="93"/>
    </row>
    <row r="2865" spans="2:2">
      <c r="B2865" s="93"/>
    </row>
    <row r="2866" spans="2:2">
      <c r="B2866" s="93"/>
    </row>
    <row r="2867" spans="2:2">
      <c r="B2867" s="93"/>
    </row>
    <row r="2868" spans="2:2">
      <c r="B2868" s="93"/>
    </row>
    <row r="2869" spans="2:2">
      <c r="B2869" s="93"/>
    </row>
    <row r="2870" spans="2:2">
      <c r="B2870" s="93"/>
    </row>
    <row r="2871" spans="2:2">
      <c r="B2871" s="93"/>
    </row>
    <row r="2872" spans="2:2">
      <c r="B2872" s="93"/>
    </row>
    <row r="2873" spans="2:2">
      <c r="B2873" s="93"/>
    </row>
    <row r="2874" spans="2:2">
      <c r="B2874" s="93"/>
    </row>
    <row r="2875" spans="2:2">
      <c r="B2875" s="93"/>
    </row>
    <row r="2876" spans="2:2">
      <c r="B2876" s="93"/>
    </row>
    <row r="2877" spans="2:2">
      <c r="B2877" s="93"/>
    </row>
    <row r="2878" spans="2:2">
      <c r="B2878" s="93"/>
    </row>
    <row r="2879" spans="2:2">
      <c r="B2879" s="93"/>
    </row>
    <row r="2880" spans="2:2">
      <c r="B2880" s="93"/>
    </row>
    <row r="2881" spans="2:2">
      <c r="B2881" s="93"/>
    </row>
    <row r="2882" spans="2:2">
      <c r="B2882" s="93"/>
    </row>
    <row r="2883" spans="2:2">
      <c r="B2883" s="93"/>
    </row>
    <row r="2884" spans="2:2">
      <c r="B2884" s="93"/>
    </row>
    <row r="2885" spans="2:2">
      <c r="B2885" s="93"/>
    </row>
    <row r="2886" spans="2:2">
      <c r="B2886" s="93"/>
    </row>
    <row r="2887" spans="2:2">
      <c r="B2887" s="93"/>
    </row>
    <row r="2888" spans="2:2">
      <c r="B2888" s="93"/>
    </row>
    <row r="2889" spans="2:2">
      <c r="B2889" s="93"/>
    </row>
    <row r="2890" spans="2:2">
      <c r="B2890" s="93"/>
    </row>
    <row r="2891" spans="2:2">
      <c r="B2891" s="93"/>
    </row>
    <row r="2892" spans="2:2">
      <c r="B2892" s="93"/>
    </row>
    <row r="2893" spans="2:2">
      <c r="B2893" s="93"/>
    </row>
    <row r="2894" spans="2:2">
      <c r="B2894" s="93"/>
    </row>
    <row r="2895" spans="2:2">
      <c r="B2895" s="93"/>
    </row>
    <row r="2896" spans="2:2">
      <c r="B2896" s="93"/>
    </row>
    <row r="2897" spans="2:2">
      <c r="B2897" s="93"/>
    </row>
    <row r="2898" spans="2:2">
      <c r="B2898" s="93"/>
    </row>
    <row r="2899" spans="2:2">
      <c r="B2899" s="93"/>
    </row>
    <row r="2900" spans="2:2">
      <c r="B2900" s="93"/>
    </row>
    <row r="2901" spans="2:2">
      <c r="B2901" s="93"/>
    </row>
    <row r="2902" spans="2:2">
      <c r="B2902" s="93"/>
    </row>
    <row r="2903" spans="2:2">
      <c r="B2903" s="93"/>
    </row>
    <row r="2904" spans="2:2">
      <c r="B2904" s="93"/>
    </row>
    <row r="2905" spans="2:2">
      <c r="B2905" s="93"/>
    </row>
    <row r="2906" spans="2:2">
      <c r="B2906" s="93"/>
    </row>
    <row r="2907" spans="2:2">
      <c r="B2907" s="93"/>
    </row>
    <row r="2908" spans="2:2">
      <c r="B2908" s="93"/>
    </row>
    <row r="2909" spans="2:2">
      <c r="B2909" s="93"/>
    </row>
    <row r="2910" spans="2:2">
      <c r="B2910" s="93"/>
    </row>
    <row r="2911" spans="2:2">
      <c r="B2911" s="93"/>
    </row>
    <row r="2912" spans="2:2">
      <c r="B2912" s="93"/>
    </row>
    <row r="2913" spans="2:2">
      <c r="B2913" s="93"/>
    </row>
    <row r="2914" spans="2:2">
      <c r="B2914" s="93"/>
    </row>
    <row r="2915" spans="2:2">
      <c r="B2915" s="93"/>
    </row>
    <row r="2916" spans="2:2">
      <c r="B2916" s="93"/>
    </row>
    <row r="2917" spans="2:2">
      <c r="B2917" s="93"/>
    </row>
    <row r="2918" spans="2:2">
      <c r="B2918" s="93"/>
    </row>
    <row r="2919" spans="2:2">
      <c r="B2919" s="93"/>
    </row>
    <row r="2920" spans="2:2">
      <c r="B2920" s="93"/>
    </row>
    <row r="2921" spans="2:2">
      <c r="B2921" s="93"/>
    </row>
    <row r="2922" spans="2:2">
      <c r="B2922" s="93"/>
    </row>
    <row r="2923" spans="2:2">
      <c r="B2923" s="93"/>
    </row>
    <row r="2924" spans="2:2">
      <c r="B2924" s="93"/>
    </row>
    <row r="2925" spans="2:2">
      <c r="B2925" s="93"/>
    </row>
    <row r="2926" spans="2:2">
      <c r="B2926" s="93"/>
    </row>
    <row r="2927" spans="2:2">
      <c r="B2927" s="93"/>
    </row>
    <row r="2928" spans="2:2">
      <c r="B2928" s="93"/>
    </row>
    <row r="2929" spans="2:2">
      <c r="B2929" s="93"/>
    </row>
    <row r="2930" spans="2:2">
      <c r="B2930" s="93"/>
    </row>
    <row r="2931" spans="2:2">
      <c r="B2931" s="93"/>
    </row>
    <row r="2932" spans="2:2">
      <c r="B2932" s="93"/>
    </row>
    <row r="2933" spans="2:2">
      <c r="B2933" s="93"/>
    </row>
    <row r="2934" spans="2:2">
      <c r="B2934" s="93"/>
    </row>
    <row r="2935" spans="2:2">
      <c r="B2935" s="93"/>
    </row>
    <row r="2936" spans="2:2">
      <c r="B2936" s="93"/>
    </row>
    <row r="2937" spans="2:2">
      <c r="B2937" s="93"/>
    </row>
    <row r="2938" spans="2:2">
      <c r="B2938" s="93"/>
    </row>
    <row r="2939" spans="2:2">
      <c r="B2939" s="93"/>
    </row>
    <row r="2940" spans="2:2">
      <c r="B2940" s="93"/>
    </row>
    <row r="2941" spans="2:2">
      <c r="B2941" s="93"/>
    </row>
    <row r="2942" spans="2:2">
      <c r="B2942" s="93"/>
    </row>
    <row r="2943" spans="2:2">
      <c r="B2943" s="93"/>
    </row>
    <row r="2944" spans="2:2">
      <c r="B2944" s="93"/>
    </row>
    <row r="2945" spans="2:2">
      <c r="B2945" s="93"/>
    </row>
    <row r="2946" spans="2:2">
      <c r="B2946" s="93"/>
    </row>
    <row r="2947" spans="2:2">
      <c r="B2947" s="93"/>
    </row>
    <row r="2948" spans="2:2">
      <c r="B2948" s="93"/>
    </row>
    <row r="2949" spans="2:2">
      <c r="B2949" s="93"/>
    </row>
    <row r="2950" spans="2:2">
      <c r="B2950" s="93"/>
    </row>
    <row r="2951" spans="2:2">
      <c r="B2951" s="93"/>
    </row>
    <row r="2952" spans="2:2">
      <c r="B2952" s="93"/>
    </row>
    <row r="2953" spans="2:2">
      <c r="B2953" s="93"/>
    </row>
    <row r="2954" spans="2:2">
      <c r="B2954" s="93"/>
    </row>
    <row r="2955" spans="2:2">
      <c r="B2955" s="93"/>
    </row>
    <row r="2956" spans="2:2">
      <c r="B2956" s="93"/>
    </row>
    <row r="2957" spans="2:2">
      <c r="B2957" s="93"/>
    </row>
    <row r="2958" spans="2:2">
      <c r="B2958" s="93"/>
    </row>
    <row r="2959" spans="2:2">
      <c r="B2959" s="93"/>
    </row>
    <row r="2960" spans="2:2">
      <c r="B2960" s="93"/>
    </row>
    <row r="2961" spans="2:2">
      <c r="B2961" s="93"/>
    </row>
    <row r="2962" spans="2:2">
      <c r="B2962" s="93"/>
    </row>
    <row r="2963" spans="2:2">
      <c r="B2963" s="93"/>
    </row>
    <row r="2964" spans="2:2">
      <c r="B2964" s="93"/>
    </row>
    <row r="2965" spans="2:2">
      <c r="B2965" s="93"/>
    </row>
    <row r="2966" spans="2:2">
      <c r="B2966" s="93"/>
    </row>
    <row r="2967" spans="2:2">
      <c r="B2967" s="93"/>
    </row>
    <row r="2968" spans="2:2">
      <c r="B2968" s="93"/>
    </row>
    <row r="2969" spans="2:2">
      <c r="B2969" s="93"/>
    </row>
    <row r="2970" spans="2:2">
      <c r="B2970" s="93"/>
    </row>
    <row r="2971" spans="2:2">
      <c r="B2971" s="93"/>
    </row>
    <row r="2972" spans="2:2">
      <c r="B2972" s="93"/>
    </row>
    <row r="2973" spans="2:2">
      <c r="B2973" s="93"/>
    </row>
    <row r="2974" spans="2:2">
      <c r="B2974" s="93"/>
    </row>
    <row r="2975" spans="2:2">
      <c r="B2975" s="93"/>
    </row>
    <row r="2976" spans="2:2">
      <c r="B2976" s="93"/>
    </row>
    <row r="2977" spans="2:2">
      <c r="B2977" s="93"/>
    </row>
    <row r="2978" spans="2:2">
      <c r="B2978" s="93"/>
    </row>
    <row r="2979" spans="2:2">
      <c r="B2979" s="93"/>
    </row>
    <row r="2980" spans="2:2">
      <c r="B2980" s="93"/>
    </row>
    <row r="2981" spans="2:2">
      <c r="B2981" s="93"/>
    </row>
    <row r="2982" spans="2:2">
      <c r="B2982" s="93"/>
    </row>
    <row r="2983" spans="2:2">
      <c r="B2983" s="93"/>
    </row>
    <row r="2984" spans="2:2">
      <c r="B2984" s="93"/>
    </row>
    <row r="2985" spans="2:2">
      <c r="B2985" s="93"/>
    </row>
    <row r="2986" spans="2:2">
      <c r="B2986" s="93"/>
    </row>
    <row r="2987" spans="2:2">
      <c r="B2987" s="93"/>
    </row>
    <row r="2988" spans="2:2">
      <c r="B2988" s="93"/>
    </row>
    <row r="2989" spans="2:2">
      <c r="B2989" s="93"/>
    </row>
    <row r="2990" spans="2:2">
      <c r="B2990" s="93"/>
    </row>
    <row r="2991" spans="2:2">
      <c r="B2991" s="93"/>
    </row>
    <row r="2992" spans="2:2">
      <c r="B2992" s="93"/>
    </row>
    <row r="2993" spans="2:2">
      <c r="B2993" s="93"/>
    </row>
    <row r="2994" spans="2:2">
      <c r="B2994" s="93"/>
    </row>
    <row r="2995" spans="2:2">
      <c r="B2995" s="93"/>
    </row>
    <row r="2996" spans="2:2">
      <c r="B2996" s="93"/>
    </row>
    <row r="2997" spans="2:2">
      <c r="B2997" s="93"/>
    </row>
    <row r="2998" spans="2:2">
      <c r="B2998" s="93"/>
    </row>
    <row r="2999" spans="2:2">
      <c r="B2999" s="93"/>
    </row>
    <row r="3000" spans="2:2">
      <c r="B3000" s="93"/>
    </row>
    <row r="3001" spans="2:2">
      <c r="B3001" s="93"/>
    </row>
    <row r="3002" spans="2:2">
      <c r="B3002" s="93"/>
    </row>
    <row r="3003" spans="2:2">
      <c r="B3003" s="93"/>
    </row>
    <row r="3004" spans="2:2">
      <c r="B3004" s="93"/>
    </row>
    <row r="3005" spans="2:2">
      <c r="B3005" s="93"/>
    </row>
    <row r="3006" spans="2:2">
      <c r="B3006" s="93"/>
    </row>
    <row r="3007" spans="2:2">
      <c r="B3007" s="93"/>
    </row>
    <row r="3008" spans="2:2">
      <c r="B3008" s="93"/>
    </row>
    <row r="3009" spans="2:2">
      <c r="B3009" s="93"/>
    </row>
    <row r="3010" spans="2:2">
      <c r="B3010" s="93"/>
    </row>
    <row r="3011" spans="2:2">
      <c r="B3011" s="93"/>
    </row>
    <row r="3012" spans="2:2">
      <c r="B3012" s="93"/>
    </row>
    <row r="3013" spans="2:2">
      <c r="B3013" s="93"/>
    </row>
    <row r="3014" spans="2:2">
      <c r="B3014" s="93"/>
    </row>
    <row r="3015" spans="2:2">
      <c r="B3015" s="93"/>
    </row>
    <row r="3016" spans="2:2">
      <c r="B3016" s="93"/>
    </row>
    <row r="3017" spans="2:2">
      <c r="B3017" s="93"/>
    </row>
    <row r="3018" spans="2:2">
      <c r="B3018" s="93"/>
    </row>
    <row r="3019" spans="2:2">
      <c r="B3019" s="93"/>
    </row>
    <row r="3020" spans="2:2">
      <c r="B3020" s="93"/>
    </row>
    <row r="3021" spans="2:2">
      <c r="B3021" s="93"/>
    </row>
    <row r="3022" spans="2:2">
      <c r="B3022" s="93"/>
    </row>
    <row r="3023" spans="2:2">
      <c r="B3023" s="93"/>
    </row>
    <row r="3024" spans="2:2">
      <c r="B3024" s="93"/>
    </row>
    <row r="3025" spans="2:2">
      <c r="B3025" s="93"/>
    </row>
    <row r="3026" spans="2:2">
      <c r="B3026" s="93"/>
    </row>
    <row r="3027" spans="2:2">
      <c r="B3027" s="93"/>
    </row>
    <row r="3028" spans="2:2">
      <c r="B3028" s="93"/>
    </row>
    <row r="3029" spans="2:2">
      <c r="B3029" s="93"/>
    </row>
    <row r="3030" spans="2:2">
      <c r="B3030" s="93"/>
    </row>
    <row r="3031" spans="2:2">
      <c r="B3031" s="93"/>
    </row>
    <row r="3032" spans="2:2">
      <c r="B3032" s="93"/>
    </row>
    <row r="3033" spans="2:2">
      <c r="B3033" s="93"/>
    </row>
    <row r="3034" spans="2:2">
      <c r="B3034" s="93"/>
    </row>
    <row r="3035" spans="2:2">
      <c r="B3035" s="93"/>
    </row>
    <row r="3036" spans="2:2">
      <c r="B3036" s="93"/>
    </row>
    <row r="3037" spans="2:2">
      <c r="B3037" s="93"/>
    </row>
    <row r="3038" spans="2:2">
      <c r="B3038" s="93"/>
    </row>
    <row r="3039" spans="2:2">
      <c r="B3039" s="93"/>
    </row>
    <row r="3040" spans="2:2">
      <c r="B3040" s="93"/>
    </row>
    <row r="3041" spans="2:2">
      <c r="B3041" s="93"/>
    </row>
    <row r="3042" spans="2:2">
      <c r="B3042" s="93"/>
    </row>
    <row r="3043" spans="2:2">
      <c r="B3043" s="93"/>
    </row>
    <row r="3044" spans="2:2">
      <c r="B3044" s="93"/>
    </row>
    <row r="3045" spans="2:2">
      <c r="B3045" s="93"/>
    </row>
    <row r="3046" spans="2:2">
      <c r="B3046" s="93"/>
    </row>
    <row r="3047" spans="2:2">
      <c r="B3047" s="93"/>
    </row>
    <row r="3048" spans="2:2">
      <c r="B3048" s="93"/>
    </row>
    <row r="3049" spans="2:2">
      <c r="B3049" s="93"/>
    </row>
    <row r="3050" spans="2:2">
      <c r="B3050" s="93"/>
    </row>
    <row r="3051" spans="2:2">
      <c r="B3051" s="93"/>
    </row>
    <row r="3052" spans="2:2">
      <c r="B3052" s="93"/>
    </row>
    <row r="3053" spans="2:2">
      <c r="B3053" s="93"/>
    </row>
    <row r="3054" spans="2:2">
      <c r="B3054" s="93"/>
    </row>
    <row r="3055" spans="2:2">
      <c r="B3055" s="93"/>
    </row>
    <row r="3056" spans="2:2">
      <c r="B3056" s="93"/>
    </row>
    <row r="3057" spans="2:2">
      <c r="B3057" s="93"/>
    </row>
    <row r="3058" spans="2:2">
      <c r="B3058" s="93"/>
    </row>
    <row r="3059" spans="2:2">
      <c r="B3059" s="93"/>
    </row>
    <row r="3060" spans="2:2">
      <c r="B3060" s="93"/>
    </row>
    <row r="3061" spans="2:2">
      <c r="B3061" s="93"/>
    </row>
    <row r="3062" spans="2:2">
      <c r="B3062" s="93"/>
    </row>
    <row r="3063" spans="2:2">
      <c r="B3063" s="93"/>
    </row>
    <row r="3064" spans="2:2">
      <c r="B3064" s="93"/>
    </row>
    <row r="3065" spans="2:2">
      <c r="B3065" s="93"/>
    </row>
    <row r="3066" spans="2:2">
      <c r="B3066" s="93"/>
    </row>
    <row r="3067" spans="2:2">
      <c r="B3067" s="93"/>
    </row>
    <row r="3068" spans="2:2">
      <c r="B3068" s="93"/>
    </row>
    <row r="3069" spans="2:2">
      <c r="B3069" s="93"/>
    </row>
    <row r="3070" spans="2:2">
      <c r="B3070" s="93"/>
    </row>
    <row r="3071" spans="2:2">
      <c r="B3071" s="93"/>
    </row>
    <row r="3072" spans="2:2">
      <c r="B3072" s="93"/>
    </row>
    <row r="3073" spans="2:2">
      <c r="B3073" s="93"/>
    </row>
    <row r="3074" spans="2:2">
      <c r="B3074" s="93"/>
    </row>
    <row r="3075" spans="2:2">
      <c r="B3075" s="93"/>
    </row>
    <row r="3076" spans="2:2">
      <c r="B3076" s="93"/>
    </row>
    <row r="3077" spans="2:2">
      <c r="B3077" s="93"/>
    </row>
    <row r="3078" spans="2:2">
      <c r="B3078" s="93"/>
    </row>
    <row r="3079" spans="2:2">
      <c r="B3079" s="93"/>
    </row>
    <row r="3080" spans="2:2">
      <c r="B3080" s="93"/>
    </row>
    <row r="3081" spans="2:2">
      <c r="B3081" s="93"/>
    </row>
    <row r="3082" spans="2:2">
      <c r="B3082" s="93"/>
    </row>
    <row r="3083" spans="2:2">
      <c r="B3083" s="93"/>
    </row>
    <row r="3084" spans="2:2">
      <c r="B3084" s="93"/>
    </row>
    <row r="3085" spans="2:2">
      <c r="B3085" s="93"/>
    </row>
    <row r="3086" spans="2:2">
      <c r="B3086" s="93"/>
    </row>
    <row r="3087" spans="2:2">
      <c r="B3087" s="93"/>
    </row>
    <row r="3088" spans="2:2">
      <c r="B3088" s="93"/>
    </row>
    <row r="3089" spans="2:2">
      <c r="B3089" s="93"/>
    </row>
    <row r="3090" spans="2:2">
      <c r="B3090" s="93"/>
    </row>
    <row r="3091" spans="2:2">
      <c r="B3091" s="93"/>
    </row>
    <row r="3092" spans="2:2">
      <c r="B3092" s="93"/>
    </row>
    <row r="3093" spans="2:2">
      <c r="B3093" s="93"/>
    </row>
    <row r="3094" spans="2:2">
      <c r="B3094" s="93"/>
    </row>
    <row r="3095" spans="2:2">
      <c r="B3095" s="93"/>
    </row>
    <row r="3096" spans="2:2">
      <c r="B3096" s="93"/>
    </row>
    <row r="3097" spans="2:2">
      <c r="B3097" s="93"/>
    </row>
    <row r="3098" spans="2:2">
      <c r="B3098" s="93"/>
    </row>
    <row r="3099" spans="2:2">
      <c r="B3099" s="93"/>
    </row>
    <row r="3100" spans="2:2">
      <c r="B3100" s="93"/>
    </row>
    <row r="3101" spans="2:2">
      <c r="B3101" s="93"/>
    </row>
    <row r="3102" spans="2:2">
      <c r="B3102" s="93"/>
    </row>
    <row r="3103" spans="2:2">
      <c r="B3103" s="93"/>
    </row>
    <row r="3104" spans="2:2">
      <c r="B3104" s="93"/>
    </row>
    <row r="3105" spans="2:2">
      <c r="B3105" s="93"/>
    </row>
    <row r="3106" spans="2:2">
      <c r="B3106" s="93"/>
    </row>
    <row r="3107" spans="2:2">
      <c r="B3107" s="93"/>
    </row>
    <row r="3108" spans="2:2">
      <c r="B3108" s="93"/>
    </row>
    <row r="3109" spans="2:2">
      <c r="B3109" s="93"/>
    </row>
    <row r="3110" spans="2:2">
      <c r="B3110" s="93"/>
    </row>
    <row r="3111" spans="2:2">
      <c r="B3111" s="93"/>
    </row>
    <row r="3112" spans="2:2">
      <c r="B3112" s="93"/>
    </row>
    <row r="3113" spans="2:2">
      <c r="B3113" s="93"/>
    </row>
    <row r="3114" spans="2:2">
      <c r="B3114" s="93"/>
    </row>
    <row r="3115" spans="2:2">
      <c r="B3115" s="93"/>
    </row>
    <row r="3116" spans="2:2">
      <c r="B3116" s="93"/>
    </row>
    <row r="3117" spans="2:2">
      <c r="B3117" s="93"/>
    </row>
    <row r="3118" spans="2:2">
      <c r="B3118" s="93"/>
    </row>
    <row r="3119" spans="2:2">
      <c r="B3119" s="93"/>
    </row>
    <row r="3120" spans="2:2">
      <c r="B3120" s="93"/>
    </row>
    <row r="3121" spans="2:2">
      <c r="B3121" s="93"/>
    </row>
    <row r="3122" spans="2:2">
      <c r="B3122" s="93"/>
    </row>
    <row r="3123" spans="2:2">
      <c r="B3123" s="93"/>
    </row>
    <row r="3124" spans="2:2">
      <c r="B3124" s="93"/>
    </row>
    <row r="3125" spans="2:2">
      <c r="B3125" s="93"/>
    </row>
    <row r="3126" spans="2:2">
      <c r="B3126" s="93"/>
    </row>
    <row r="3127" spans="2:2">
      <c r="B3127" s="93"/>
    </row>
    <row r="3128" spans="2:2">
      <c r="B3128" s="93"/>
    </row>
    <row r="3129" spans="2:2">
      <c r="B3129" s="93"/>
    </row>
    <row r="3130" spans="2:2">
      <c r="B3130" s="93"/>
    </row>
    <row r="3131" spans="2:2">
      <c r="B3131" s="93"/>
    </row>
    <row r="3132" spans="2:2">
      <c r="B3132" s="93"/>
    </row>
    <row r="3133" spans="2:2">
      <c r="B3133" s="93"/>
    </row>
    <row r="3134" spans="2:2">
      <c r="B3134" s="93"/>
    </row>
    <row r="3135" spans="2:2">
      <c r="B3135" s="93"/>
    </row>
    <row r="3136" spans="2:2">
      <c r="B3136" s="93"/>
    </row>
    <row r="3137" spans="2:2">
      <c r="B3137" s="93"/>
    </row>
    <row r="3138" spans="2:2">
      <c r="B3138" s="93"/>
    </row>
    <row r="3139" spans="2:2">
      <c r="B3139" s="93"/>
    </row>
    <row r="3140" spans="2:2">
      <c r="B3140" s="93"/>
    </row>
    <row r="3141" spans="2:2">
      <c r="B3141" s="93"/>
    </row>
    <row r="3142" spans="2:2">
      <c r="B3142" s="93"/>
    </row>
    <row r="3143" spans="2:2">
      <c r="B3143" s="93"/>
    </row>
    <row r="3144" spans="2:2">
      <c r="B3144" s="93"/>
    </row>
    <row r="3145" spans="2:2">
      <c r="B3145" s="93"/>
    </row>
    <row r="3146" spans="2:2">
      <c r="B3146" s="93"/>
    </row>
    <row r="3147" spans="2:2">
      <c r="B3147" s="93"/>
    </row>
    <row r="3148" spans="2:2">
      <c r="B3148" s="93"/>
    </row>
    <row r="3149" spans="2:2">
      <c r="B3149" s="93"/>
    </row>
    <row r="3150" spans="2:2">
      <c r="B3150" s="93"/>
    </row>
    <row r="3151" spans="2:2">
      <c r="B3151" s="93"/>
    </row>
    <row r="3152" spans="2:2">
      <c r="B3152" s="93"/>
    </row>
    <row r="3153" spans="2:2">
      <c r="B3153" s="93"/>
    </row>
    <row r="3154" spans="2:2">
      <c r="B3154" s="93"/>
    </row>
    <row r="3155" spans="2:2">
      <c r="B3155" s="93"/>
    </row>
    <row r="3156" spans="2:2">
      <c r="B3156" s="93"/>
    </row>
    <row r="3157" spans="2:2">
      <c r="B3157" s="93"/>
    </row>
    <row r="3158" spans="2:2">
      <c r="B3158" s="93"/>
    </row>
    <row r="3159" spans="2:2">
      <c r="B3159" s="93"/>
    </row>
    <row r="3160" spans="2:2">
      <c r="B3160" s="93"/>
    </row>
    <row r="3161" spans="2:2">
      <c r="B3161" s="93"/>
    </row>
    <row r="3162" spans="2:2">
      <c r="B3162" s="93"/>
    </row>
    <row r="3163" spans="2:2">
      <c r="B3163" s="93"/>
    </row>
    <row r="3164" spans="2:2">
      <c r="B3164" s="93"/>
    </row>
    <row r="3165" spans="2:2">
      <c r="B3165" s="93"/>
    </row>
    <row r="3166" spans="2:2">
      <c r="B3166" s="93"/>
    </row>
    <row r="3167" spans="2:2">
      <c r="B3167" s="93"/>
    </row>
    <row r="3168" spans="2:2">
      <c r="B3168" s="93"/>
    </row>
    <row r="3169" spans="2:2">
      <c r="B3169" s="93"/>
    </row>
    <row r="3170" spans="2:2">
      <c r="B3170" s="84"/>
    </row>
    <row r="3171" spans="2:2">
      <c r="B3171" s="84"/>
    </row>
    <row r="3172" spans="2:2">
      <c r="B3172" s="84"/>
    </row>
    <row r="3173" spans="2:2">
      <c r="B3173" s="84"/>
    </row>
    <row r="3174" spans="2:2">
      <c r="B3174" s="84"/>
    </row>
    <row r="3175" spans="2:2">
      <c r="B3175" s="84"/>
    </row>
    <row r="3176" spans="2:2">
      <c r="B3176" s="84"/>
    </row>
    <row r="3177" spans="2:2">
      <c r="B3177" s="84"/>
    </row>
    <row r="3178" spans="2:2">
      <c r="B3178" s="84"/>
    </row>
    <row r="3179" spans="2:2">
      <c r="B3179" s="84"/>
    </row>
    <row r="3180" spans="2:2">
      <c r="B3180" s="84"/>
    </row>
    <row r="3181" spans="2:2">
      <c r="B3181" s="84"/>
    </row>
    <row r="3182" spans="2:2">
      <c r="B3182" s="84"/>
    </row>
    <row r="3183" spans="2:2">
      <c r="B3183" s="84"/>
    </row>
    <row r="3184" spans="2:2">
      <c r="B3184" s="84"/>
    </row>
    <row r="3185" spans="2:2">
      <c r="B3185" s="84"/>
    </row>
    <row r="3186" spans="2:2">
      <c r="B3186" s="84"/>
    </row>
    <row r="3187" spans="2:2">
      <c r="B3187" s="84"/>
    </row>
    <row r="3188" spans="2:2">
      <c r="B3188" s="84"/>
    </row>
    <row r="3189" spans="2:2">
      <c r="B3189" s="84"/>
    </row>
    <row r="3190" spans="2:2">
      <c r="B3190" s="84"/>
    </row>
    <row r="3191" spans="2:2">
      <c r="B3191" s="84"/>
    </row>
    <row r="3192" spans="2:2">
      <c r="B3192" s="84"/>
    </row>
    <row r="3193" spans="2:2">
      <c r="B3193" s="84"/>
    </row>
    <row r="3194" spans="2:2">
      <c r="B3194" s="84"/>
    </row>
    <row r="3195" spans="2:2">
      <c r="B3195" s="84"/>
    </row>
    <row r="3196" spans="2:2">
      <c r="B3196" s="84"/>
    </row>
    <row r="3197" spans="2:2">
      <c r="B3197" s="84"/>
    </row>
    <row r="3198" spans="2:2">
      <c r="B3198" s="84"/>
    </row>
    <row r="3199" spans="2:2">
      <c r="B3199" s="84"/>
    </row>
    <row r="3200" spans="2:2">
      <c r="B3200" s="84"/>
    </row>
    <row r="3201" spans="2:2">
      <c r="B3201" s="84"/>
    </row>
    <row r="3202" spans="2:2">
      <c r="B3202" s="84"/>
    </row>
    <row r="3203" spans="2:2">
      <c r="B3203" s="84"/>
    </row>
    <row r="3204" spans="2:2">
      <c r="B3204" s="84"/>
    </row>
    <row r="3205" spans="2:2">
      <c r="B3205" s="84"/>
    </row>
    <row r="3206" spans="2:2">
      <c r="B3206" s="84"/>
    </row>
    <row r="3207" spans="2:2">
      <c r="B3207" s="84"/>
    </row>
    <row r="3208" spans="2:2">
      <c r="B3208" s="84"/>
    </row>
    <row r="3209" spans="2:2">
      <c r="B3209" s="84"/>
    </row>
    <row r="3210" spans="2:2">
      <c r="B3210" s="84"/>
    </row>
    <row r="3211" spans="2:2">
      <c r="B3211" s="84"/>
    </row>
    <row r="3212" spans="2:2">
      <c r="B3212" s="84"/>
    </row>
    <row r="3213" spans="2:2">
      <c r="B3213" s="84"/>
    </row>
    <row r="3214" spans="2:2">
      <c r="B3214" s="84"/>
    </row>
    <row r="3215" spans="2:2">
      <c r="B3215" s="84"/>
    </row>
    <row r="3216" spans="2:2">
      <c r="B3216" s="84"/>
    </row>
    <row r="3217" spans="2:2">
      <c r="B3217" s="84"/>
    </row>
    <row r="3218" spans="2:2">
      <c r="B3218" s="84"/>
    </row>
    <row r="3219" spans="2:2">
      <c r="B3219" s="84"/>
    </row>
    <row r="3220" spans="2:2">
      <c r="B3220" s="84"/>
    </row>
    <row r="3221" spans="2:2">
      <c r="B3221" s="84"/>
    </row>
    <row r="3222" spans="2:2">
      <c r="B3222" s="84"/>
    </row>
    <row r="3223" spans="2:2">
      <c r="B3223" s="84"/>
    </row>
    <row r="3224" spans="2:2">
      <c r="B3224" s="84"/>
    </row>
    <row r="3225" spans="2:2">
      <c r="B3225" s="84"/>
    </row>
    <row r="3226" spans="2:2">
      <c r="B3226" s="84"/>
    </row>
    <row r="3227" spans="2:2">
      <c r="B3227" s="84"/>
    </row>
    <row r="3228" spans="2:2">
      <c r="B3228" s="84"/>
    </row>
    <row r="3229" spans="2:2">
      <c r="B3229" s="84"/>
    </row>
    <row r="3230" spans="2:2">
      <c r="B3230" s="84"/>
    </row>
    <row r="3231" spans="2:2">
      <c r="B3231" s="84"/>
    </row>
    <row r="3232" spans="2:2">
      <c r="B3232" s="84"/>
    </row>
    <row r="3233" spans="2:2">
      <c r="B3233" s="84"/>
    </row>
    <row r="3234" spans="2:2">
      <c r="B3234" s="84"/>
    </row>
    <row r="3235" spans="2:2">
      <c r="B3235" s="84"/>
    </row>
    <row r="3236" spans="2:2">
      <c r="B3236" s="84"/>
    </row>
    <row r="3237" spans="2:2">
      <c r="B3237" s="84"/>
    </row>
    <row r="3238" spans="2:2">
      <c r="B3238" s="84"/>
    </row>
    <row r="3239" spans="2:2">
      <c r="B3239" s="84"/>
    </row>
    <row r="3240" spans="2:2">
      <c r="B3240" s="84"/>
    </row>
    <row r="3241" spans="2:2">
      <c r="B3241" s="84"/>
    </row>
    <row r="3242" spans="2:2">
      <c r="B3242" s="84"/>
    </row>
    <row r="3243" spans="2:2">
      <c r="B3243" s="84"/>
    </row>
    <row r="3244" spans="2:2">
      <c r="B3244" s="84"/>
    </row>
    <row r="3245" spans="2:2">
      <c r="B3245" s="84"/>
    </row>
    <row r="3246" spans="2:2">
      <c r="B3246" s="84"/>
    </row>
    <row r="3247" spans="2:2">
      <c r="B3247" s="84"/>
    </row>
    <row r="3248" spans="2:2">
      <c r="B3248" s="84"/>
    </row>
    <row r="3249" spans="2:2">
      <c r="B3249" s="84"/>
    </row>
    <row r="3250" spans="2:2">
      <c r="B3250" s="84"/>
    </row>
    <row r="3251" spans="2:2">
      <c r="B3251" s="84"/>
    </row>
    <row r="3252" spans="2:2">
      <c r="B3252" s="84"/>
    </row>
    <row r="3253" spans="2:2">
      <c r="B3253" s="84"/>
    </row>
    <row r="3254" spans="2:2">
      <c r="B3254" s="84"/>
    </row>
    <row r="3255" spans="2:2">
      <c r="B3255" s="84"/>
    </row>
    <row r="3256" spans="2:2">
      <c r="B3256" s="84"/>
    </row>
    <row r="3257" spans="2:2">
      <c r="B3257" s="84"/>
    </row>
    <row r="3258" spans="2:2">
      <c r="B3258" s="84"/>
    </row>
    <row r="3259" spans="2:2">
      <c r="B3259" s="84"/>
    </row>
    <row r="3260" spans="2:2">
      <c r="B3260" s="84"/>
    </row>
    <row r="3261" spans="2:2">
      <c r="B3261" s="84"/>
    </row>
    <row r="3262" spans="2:2">
      <c r="B3262" s="84"/>
    </row>
    <row r="3263" spans="2:2">
      <c r="B3263" s="84"/>
    </row>
    <row r="3264" spans="2:2">
      <c r="B3264" s="84"/>
    </row>
    <row r="3265" spans="2:2">
      <c r="B3265" s="84"/>
    </row>
    <row r="3266" spans="2:2">
      <c r="B3266" s="84"/>
    </row>
    <row r="3267" spans="2:2">
      <c r="B3267" s="84"/>
    </row>
    <row r="3268" spans="2:2">
      <c r="B3268" s="84"/>
    </row>
    <row r="3269" spans="2:2">
      <c r="B3269" s="84"/>
    </row>
    <row r="3270" spans="2:2">
      <c r="B3270" s="84"/>
    </row>
    <row r="3271" spans="2:2">
      <c r="B3271" s="84"/>
    </row>
    <row r="3272" spans="2:2">
      <c r="B3272" s="84"/>
    </row>
    <row r="3273" spans="2:2">
      <c r="B3273" s="84"/>
    </row>
    <row r="3274" spans="2:2">
      <c r="B3274" s="84"/>
    </row>
    <row r="3275" spans="2:2">
      <c r="B3275" s="84"/>
    </row>
    <row r="3276" spans="2:2">
      <c r="B3276" s="84"/>
    </row>
    <row r="3277" spans="2:2">
      <c r="B3277" s="84"/>
    </row>
    <row r="3278" spans="2:2">
      <c r="B3278" s="84"/>
    </row>
    <row r="3279" spans="2:2">
      <c r="B3279" s="84"/>
    </row>
    <row r="3280" spans="2:2">
      <c r="B3280" s="84"/>
    </row>
    <row r="3281" spans="2:2">
      <c r="B3281" s="84"/>
    </row>
    <row r="3282" spans="2:2">
      <c r="B3282" s="84"/>
    </row>
    <row r="3283" spans="2:2">
      <c r="B3283" s="84"/>
    </row>
    <row r="3284" spans="2:2">
      <c r="B3284" s="84"/>
    </row>
    <row r="3285" spans="2:2">
      <c r="B3285" s="84"/>
    </row>
    <row r="3286" spans="2:2">
      <c r="B3286" s="84"/>
    </row>
    <row r="3287" spans="2:2">
      <c r="B3287" s="84"/>
    </row>
    <row r="3288" spans="2:2">
      <c r="B3288" s="84"/>
    </row>
    <row r="3289" spans="2:2">
      <c r="B3289" s="84"/>
    </row>
    <row r="3290" spans="2:2">
      <c r="B3290" s="84"/>
    </row>
    <row r="3291" spans="2:2">
      <c r="B3291" s="84"/>
    </row>
    <row r="3292" spans="2:2">
      <c r="B3292" s="84"/>
    </row>
    <row r="3293" spans="2:2">
      <c r="B3293" s="84"/>
    </row>
    <row r="3294" spans="2:2">
      <c r="B3294" s="84"/>
    </row>
    <row r="3295" spans="2:2">
      <c r="B3295" s="84"/>
    </row>
    <row r="3296" spans="2:2">
      <c r="B3296" s="84"/>
    </row>
    <row r="3297" spans="2:2">
      <c r="B3297" s="84"/>
    </row>
    <row r="3298" spans="2:2">
      <c r="B3298" s="84"/>
    </row>
    <row r="3299" spans="2:2">
      <c r="B3299" s="84"/>
    </row>
    <row r="3300" spans="2:2">
      <c r="B3300" s="84"/>
    </row>
    <row r="3301" spans="2:2">
      <c r="B3301" s="84"/>
    </row>
    <row r="3302" spans="2:2">
      <c r="B3302" s="84"/>
    </row>
    <row r="3303" spans="2:2">
      <c r="B3303" s="84"/>
    </row>
    <row r="3304" spans="2:2">
      <c r="B3304" s="84"/>
    </row>
    <row r="3305" spans="2:2">
      <c r="B3305" s="84"/>
    </row>
    <row r="3306" spans="2:2">
      <c r="B3306" s="84"/>
    </row>
    <row r="3307" spans="2:2">
      <c r="B3307" s="84"/>
    </row>
    <row r="3308" spans="2:2">
      <c r="B3308" s="84"/>
    </row>
    <row r="3309" spans="2:2">
      <c r="B3309" s="84"/>
    </row>
    <row r="3310" spans="2:2">
      <c r="B3310" s="84"/>
    </row>
    <row r="3311" spans="2:2">
      <c r="B3311" s="84"/>
    </row>
    <row r="3312" spans="2:2">
      <c r="B3312" s="84"/>
    </row>
    <row r="3313" spans="2:2">
      <c r="B3313" s="84"/>
    </row>
    <row r="3314" spans="2:2">
      <c r="B3314" s="84"/>
    </row>
    <row r="3315" spans="2:2">
      <c r="B3315" s="84"/>
    </row>
    <row r="3316" spans="2:2">
      <c r="B3316" s="84"/>
    </row>
    <row r="3317" spans="2:2">
      <c r="B3317" s="84"/>
    </row>
    <row r="3318" spans="2:2">
      <c r="B3318" s="84"/>
    </row>
    <row r="3319" spans="2:2">
      <c r="B3319" s="84"/>
    </row>
    <row r="3320" spans="2:2">
      <c r="B3320" s="84"/>
    </row>
    <row r="3321" spans="2:2">
      <c r="B3321" s="84"/>
    </row>
    <row r="3322" spans="2:2">
      <c r="B3322" s="84"/>
    </row>
    <row r="3323" spans="2:2">
      <c r="B3323" s="84"/>
    </row>
    <row r="3324" spans="2:2">
      <c r="B3324" s="84"/>
    </row>
    <row r="3325" spans="2:2">
      <c r="B3325" s="84"/>
    </row>
    <row r="3326" spans="2:2">
      <c r="B3326" s="84"/>
    </row>
    <row r="3327" spans="2:2">
      <c r="B3327" s="84"/>
    </row>
    <row r="3328" spans="2:2">
      <c r="B3328" s="84"/>
    </row>
    <row r="3329" spans="2:2">
      <c r="B3329" s="84"/>
    </row>
    <row r="3330" spans="2:2">
      <c r="B3330" s="84"/>
    </row>
    <row r="3331" spans="2:2">
      <c r="B3331" s="84"/>
    </row>
    <row r="3332" spans="2:2">
      <c r="B3332" s="84"/>
    </row>
    <row r="3333" spans="2:2">
      <c r="B3333" s="84"/>
    </row>
    <row r="3334" spans="2:2">
      <c r="B3334" s="84"/>
    </row>
    <row r="3335" spans="2:2">
      <c r="B3335" s="84"/>
    </row>
    <row r="3336" spans="2:2">
      <c r="B3336" s="84"/>
    </row>
    <row r="3337" spans="2:2">
      <c r="B3337" s="84"/>
    </row>
    <row r="3338" spans="2:2">
      <c r="B3338" s="84"/>
    </row>
    <row r="3339" spans="2:2">
      <c r="B3339" s="84"/>
    </row>
    <row r="3340" spans="2:2">
      <c r="B3340" s="84"/>
    </row>
    <row r="3341" spans="2:2">
      <c r="B3341" s="84"/>
    </row>
    <row r="3342" spans="2:2">
      <c r="B3342" s="84"/>
    </row>
    <row r="3343" spans="2:2">
      <c r="B3343" s="84"/>
    </row>
    <row r="3344" spans="2:2">
      <c r="B3344" s="84"/>
    </row>
    <row r="3345" spans="2:2">
      <c r="B3345" s="84"/>
    </row>
    <row r="3346" spans="2:2">
      <c r="B3346" s="84"/>
    </row>
    <row r="3347" spans="2:2">
      <c r="B3347" s="84"/>
    </row>
    <row r="3348" spans="2:2">
      <c r="B3348" s="84"/>
    </row>
    <row r="3349" spans="2:2">
      <c r="B3349" s="84"/>
    </row>
    <row r="3350" spans="2:2">
      <c r="B3350" s="84"/>
    </row>
    <row r="3351" spans="2:2">
      <c r="B3351" s="84"/>
    </row>
    <row r="3352" spans="2:2">
      <c r="B3352" s="84"/>
    </row>
    <row r="3353" spans="2:2">
      <c r="B3353" s="84"/>
    </row>
    <row r="3354" spans="2:2">
      <c r="B3354" s="84"/>
    </row>
    <row r="3355" spans="2:2">
      <c r="B3355" s="84"/>
    </row>
    <row r="3356" spans="2:2">
      <c r="B3356" s="84"/>
    </row>
    <row r="3357" spans="2:2">
      <c r="B3357" s="84"/>
    </row>
    <row r="3358" spans="2:2">
      <c r="B3358" s="84"/>
    </row>
    <row r="3359" spans="2:2">
      <c r="B3359" s="84"/>
    </row>
    <row r="3360" spans="2:2">
      <c r="B3360" s="84"/>
    </row>
    <row r="3361" spans="2:2">
      <c r="B3361" s="84"/>
    </row>
    <row r="3362" spans="2:2">
      <c r="B3362" s="84"/>
    </row>
    <row r="3363" spans="2:2">
      <c r="B3363" s="84"/>
    </row>
    <row r="3364" spans="2:2">
      <c r="B3364" s="84"/>
    </row>
    <row r="3365" spans="2:2">
      <c r="B3365" s="84"/>
    </row>
    <row r="3366" spans="2:2">
      <c r="B3366" s="84"/>
    </row>
    <row r="3367" spans="2:2">
      <c r="B3367" s="84"/>
    </row>
    <row r="3368" spans="2:2">
      <c r="B3368" s="84"/>
    </row>
    <row r="3369" spans="2:2">
      <c r="B3369" s="84"/>
    </row>
    <row r="3370" spans="2:2">
      <c r="B3370" s="84"/>
    </row>
    <row r="3371" spans="2:2">
      <c r="B3371" s="84"/>
    </row>
    <row r="3372" spans="2:2">
      <c r="B3372" s="84"/>
    </row>
    <row r="3373" spans="2:2">
      <c r="B3373" s="84"/>
    </row>
    <row r="3374" spans="2:2">
      <c r="B3374" s="84"/>
    </row>
    <row r="3375" spans="2:2">
      <c r="B3375" s="84"/>
    </row>
    <row r="3376" spans="2:2">
      <c r="B3376" s="84"/>
    </row>
    <row r="3377" spans="2:2">
      <c r="B3377" s="84"/>
    </row>
    <row r="3378" spans="2:2">
      <c r="B3378" s="84"/>
    </row>
    <row r="3379" spans="2:2">
      <c r="B3379" s="84"/>
    </row>
    <row r="3380" spans="2:2">
      <c r="B3380" s="84"/>
    </row>
    <row r="3381" spans="2:2">
      <c r="B3381" s="84"/>
    </row>
    <row r="3382" spans="2:2">
      <c r="B3382" s="84"/>
    </row>
    <row r="3383" spans="2:2">
      <c r="B3383" s="84"/>
    </row>
    <row r="3384" spans="2:2">
      <c r="B3384" s="84"/>
    </row>
    <row r="3385" spans="2:2">
      <c r="B3385" s="84"/>
    </row>
    <row r="3386" spans="2:2">
      <c r="B3386" s="84"/>
    </row>
    <row r="3387" spans="2:2">
      <c r="B3387" s="84"/>
    </row>
    <row r="3388" spans="2:2">
      <c r="B3388" s="84"/>
    </row>
    <row r="3389" spans="2:2">
      <c r="B3389" s="84"/>
    </row>
    <row r="3390" spans="2:2">
      <c r="B3390" s="84"/>
    </row>
    <row r="3391" spans="2:2">
      <c r="B3391" s="84"/>
    </row>
    <row r="3392" spans="2:2">
      <c r="B3392" s="84"/>
    </row>
    <row r="3393" spans="2:2">
      <c r="B3393" s="84"/>
    </row>
    <row r="3394" spans="2:2">
      <c r="B3394" s="84"/>
    </row>
    <row r="3395" spans="2:2">
      <c r="B3395" s="84"/>
    </row>
    <row r="3396" spans="2:2">
      <c r="B3396" s="84"/>
    </row>
    <row r="3397" spans="2:2">
      <c r="B3397" s="84"/>
    </row>
    <row r="3398" spans="2:2">
      <c r="B3398" s="84"/>
    </row>
    <row r="3399" spans="2:2">
      <c r="B3399" s="84"/>
    </row>
    <row r="3400" spans="2:2">
      <c r="B3400" s="84"/>
    </row>
    <row r="3401" spans="2:2">
      <c r="B3401" s="84"/>
    </row>
    <row r="3402" spans="2:2">
      <c r="B3402" s="84"/>
    </row>
    <row r="3403" spans="2:2">
      <c r="B3403" s="84"/>
    </row>
    <row r="3404" spans="2:2">
      <c r="B3404" s="84"/>
    </row>
    <row r="3405" spans="2:2">
      <c r="B3405" s="84"/>
    </row>
    <row r="3406" spans="2:2">
      <c r="B3406" s="84"/>
    </row>
    <row r="3407" spans="2:2">
      <c r="B3407" s="84"/>
    </row>
    <row r="3408" spans="2:2">
      <c r="B3408" s="84"/>
    </row>
    <row r="3457" spans="2:2">
      <c r="B3457" s="84"/>
    </row>
    <row r="3458" spans="2:2">
      <c r="B3458" s="84"/>
    </row>
    <row r="3459" spans="2:2">
      <c r="B3459" s="84"/>
    </row>
    <row r="3460" spans="2:2">
      <c r="B3460" s="84"/>
    </row>
    <row r="3461" spans="2:2">
      <c r="B3461" s="84"/>
    </row>
    <row r="3462" spans="2:2">
      <c r="B3462" s="84"/>
    </row>
    <row r="3463" spans="2:2">
      <c r="B3463" s="84"/>
    </row>
    <row r="3464" spans="2:2">
      <c r="B3464" s="84"/>
    </row>
    <row r="3465" spans="2:2">
      <c r="B3465" s="84"/>
    </row>
    <row r="3466" spans="2:2">
      <c r="B3466" s="84"/>
    </row>
    <row r="3467" spans="2:2">
      <c r="B3467" s="84"/>
    </row>
    <row r="3468" spans="2:2">
      <c r="B3468" s="84"/>
    </row>
    <row r="3469" spans="2:2">
      <c r="B3469" s="84"/>
    </row>
    <row r="3470" spans="2:2">
      <c r="B3470" s="84"/>
    </row>
    <row r="3471" spans="2:2">
      <c r="B3471" s="84"/>
    </row>
    <row r="3472" spans="2:2">
      <c r="B3472" s="84"/>
    </row>
    <row r="3473" spans="2:2">
      <c r="B3473" s="84"/>
    </row>
    <row r="3474" spans="2:2">
      <c r="B3474" s="84"/>
    </row>
    <row r="3475" spans="2:2">
      <c r="B3475" s="84"/>
    </row>
    <row r="3476" spans="2:2">
      <c r="B3476" s="84"/>
    </row>
    <row r="3477" spans="2:2">
      <c r="B3477" s="84"/>
    </row>
    <row r="3478" spans="2:2">
      <c r="B3478" s="84"/>
    </row>
    <row r="3479" spans="2:2">
      <c r="B3479" s="84"/>
    </row>
    <row r="3480" spans="2:2">
      <c r="B3480" s="84"/>
    </row>
    <row r="3481" spans="2:2">
      <c r="B3481" s="84"/>
    </row>
    <row r="3482" spans="2:2">
      <c r="B3482" s="84"/>
    </row>
    <row r="3483" spans="2:2">
      <c r="B3483" s="84"/>
    </row>
    <row r="3484" spans="2:2">
      <c r="B3484" s="84"/>
    </row>
    <row r="3485" spans="2:2">
      <c r="B3485" s="84"/>
    </row>
    <row r="3486" spans="2:2">
      <c r="B3486" s="84"/>
    </row>
    <row r="3487" spans="2:2">
      <c r="B3487" s="84"/>
    </row>
    <row r="3488" spans="2:2">
      <c r="B3488" s="84"/>
    </row>
    <row r="3489" spans="2:2">
      <c r="B3489" s="84"/>
    </row>
    <row r="3490" spans="2:2">
      <c r="B3490" s="84"/>
    </row>
    <row r="3491" spans="2:2">
      <c r="B3491" s="84"/>
    </row>
    <row r="3492" spans="2:2">
      <c r="B3492" s="84"/>
    </row>
    <row r="3493" spans="2:2">
      <c r="B3493" s="84"/>
    </row>
    <row r="3494" spans="2:2">
      <c r="B3494" s="84"/>
    </row>
    <row r="3495" spans="2:2">
      <c r="B3495" s="84"/>
    </row>
    <row r="3496" spans="2:2">
      <c r="B3496" s="84"/>
    </row>
    <row r="3497" spans="2:2">
      <c r="B3497" s="84"/>
    </row>
    <row r="3498" spans="2:2">
      <c r="B3498" s="84"/>
    </row>
    <row r="3499" spans="2:2">
      <c r="B3499" s="84"/>
    </row>
    <row r="3500" spans="2:2">
      <c r="B3500" s="84"/>
    </row>
    <row r="3501" spans="2:2">
      <c r="B3501" s="84"/>
    </row>
    <row r="3502" spans="2:2">
      <c r="B3502" s="84"/>
    </row>
    <row r="3503" spans="2:2">
      <c r="B3503" s="84"/>
    </row>
    <row r="3504" spans="2:2">
      <c r="B3504" s="84"/>
    </row>
    <row r="3505" spans="2:2">
      <c r="B3505" s="84"/>
    </row>
    <row r="3506" spans="2:2">
      <c r="B3506" s="84"/>
    </row>
    <row r="3507" spans="2:2">
      <c r="B3507" s="84"/>
    </row>
    <row r="3508" spans="2:2">
      <c r="B3508" s="84"/>
    </row>
    <row r="3509" spans="2:2">
      <c r="B3509" s="84"/>
    </row>
    <row r="3510" spans="2:2">
      <c r="B3510" s="84"/>
    </row>
    <row r="3511" spans="2:2">
      <c r="B3511" s="84"/>
    </row>
    <row r="3512" spans="2:2">
      <c r="B3512" s="84"/>
    </row>
    <row r="3513" spans="2:2">
      <c r="B3513" s="84"/>
    </row>
    <row r="3514" spans="2:2">
      <c r="B3514" s="84"/>
    </row>
    <row r="3515" spans="2:2">
      <c r="B3515" s="84"/>
    </row>
    <row r="3516" spans="2:2">
      <c r="B3516" s="84"/>
    </row>
    <row r="3517" spans="2:2">
      <c r="B3517" s="84"/>
    </row>
    <row r="3518" spans="2:2">
      <c r="B3518" s="84"/>
    </row>
    <row r="3519" spans="2:2">
      <c r="B3519" s="84"/>
    </row>
    <row r="3520" spans="2:2">
      <c r="B3520" s="84"/>
    </row>
    <row r="3521" spans="2:2">
      <c r="B3521" s="84"/>
    </row>
    <row r="3522" spans="2:2">
      <c r="B3522" s="84"/>
    </row>
    <row r="3523" spans="2:2">
      <c r="B3523" s="84"/>
    </row>
    <row r="3524" spans="2:2">
      <c r="B3524" s="84"/>
    </row>
    <row r="3525" spans="2:2">
      <c r="B3525" s="84"/>
    </row>
    <row r="3526" spans="2:2">
      <c r="B3526" s="84"/>
    </row>
    <row r="3527" spans="2:2">
      <c r="B3527" s="84"/>
    </row>
    <row r="3528" spans="2:2">
      <c r="B3528" s="84"/>
    </row>
    <row r="3529" spans="2:2">
      <c r="B3529" s="84"/>
    </row>
    <row r="3530" spans="2:2">
      <c r="B3530" s="84"/>
    </row>
    <row r="3531" spans="2:2">
      <c r="B3531" s="84"/>
    </row>
    <row r="3532" spans="2:2">
      <c r="B3532" s="84"/>
    </row>
    <row r="3533" spans="2:2">
      <c r="B3533" s="84"/>
    </row>
    <row r="3534" spans="2:2">
      <c r="B3534" s="84"/>
    </row>
    <row r="3535" spans="2:2">
      <c r="B3535" s="84"/>
    </row>
    <row r="3536" spans="2:2">
      <c r="B3536" s="84"/>
    </row>
    <row r="3537" spans="2:2">
      <c r="B3537" s="84"/>
    </row>
    <row r="3538" spans="2:2">
      <c r="B3538" s="84"/>
    </row>
    <row r="3539" spans="2:2">
      <c r="B3539" s="84"/>
    </row>
    <row r="3540" spans="2:2">
      <c r="B3540" s="84"/>
    </row>
    <row r="3541" spans="2:2">
      <c r="B3541" s="84"/>
    </row>
    <row r="3542" spans="2:2">
      <c r="B3542" s="84"/>
    </row>
    <row r="3543" spans="2:2">
      <c r="B3543" s="84"/>
    </row>
    <row r="3544" spans="2:2">
      <c r="B3544" s="84"/>
    </row>
    <row r="3545" spans="2:2">
      <c r="B3545" s="84"/>
    </row>
    <row r="3546" spans="2:2">
      <c r="B3546" s="84"/>
    </row>
    <row r="3547" spans="2:2">
      <c r="B3547" s="84"/>
    </row>
    <row r="3548" spans="2:2">
      <c r="B3548" s="84"/>
    </row>
    <row r="3549" spans="2:2">
      <c r="B3549" s="84"/>
    </row>
    <row r="3550" spans="2:2">
      <c r="B3550" s="84"/>
    </row>
    <row r="3551" spans="2:2">
      <c r="B3551" s="84"/>
    </row>
    <row r="3552" spans="2:2">
      <c r="B3552" s="84"/>
    </row>
    <row r="3553" spans="2:2">
      <c r="B3553" s="84"/>
    </row>
    <row r="3554" spans="2:2">
      <c r="B3554" s="84"/>
    </row>
    <row r="3555" spans="2:2">
      <c r="B3555" s="84"/>
    </row>
    <row r="3556" spans="2:2">
      <c r="B3556" s="84"/>
    </row>
    <row r="3557" spans="2:2">
      <c r="B3557" s="84"/>
    </row>
    <row r="3558" spans="2:2">
      <c r="B3558" s="84"/>
    </row>
    <row r="3559" spans="2:2">
      <c r="B3559" s="84"/>
    </row>
    <row r="3560" spans="2:2">
      <c r="B3560" s="84"/>
    </row>
    <row r="3561" spans="2:2">
      <c r="B3561" s="84"/>
    </row>
    <row r="3562" spans="2:2">
      <c r="B3562" s="84"/>
    </row>
    <row r="3563" spans="2:2">
      <c r="B3563" s="84"/>
    </row>
    <row r="3564" spans="2:2">
      <c r="B3564" s="84"/>
    </row>
    <row r="3565" spans="2:2">
      <c r="B3565" s="84"/>
    </row>
    <row r="3566" spans="2:2">
      <c r="B3566" s="84"/>
    </row>
    <row r="3567" spans="2:2">
      <c r="B3567" s="84"/>
    </row>
    <row r="3568" spans="2:2">
      <c r="B3568" s="84"/>
    </row>
    <row r="3569" spans="2:2">
      <c r="B3569" s="84"/>
    </row>
    <row r="3570" spans="2:2">
      <c r="B3570" s="84"/>
    </row>
    <row r="3571" spans="2:2">
      <c r="B3571" s="84"/>
    </row>
    <row r="3572" spans="2:2">
      <c r="B3572" s="84"/>
    </row>
    <row r="3573" spans="2:2">
      <c r="B3573" s="84"/>
    </row>
    <row r="3574" spans="2:2">
      <c r="B3574" s="84"/>
    </row>
    <row r="3575" spans="2:2">
      <c r="B3575" s="84"/>
    </row>
    <row r="3576" spans="2:2">
      <c r="B3576" s="84"/>
    </row>
    <row r="3577" spans="2:2">
      <c r="B3577" s="84"/>
    </row>
    <row r="3578" spans="2:2">
      <c r="B3578" s="84"/>
    </row>
    <row r="3579" spans="2:2">
      <c r="B3579" s="84"/>
    </row>
    <row r="3580" spans="2:2">
      <c r="B3580" s="84"/>
    </row>
    <row r="3581" spans="2:2">
      <c r="B3581" s="84"/>
    </row>
    <row r="3582" spans="2:2">
      <c r="B3582" s="84"/>
    </row>
    <row r="3583" spans="2:2">
      <c r="B3583" s="84"/>
    </row>
    <row r="3584" spans="2:2">
      <c r="B3584" s="84"/>
    </row>
    <row r="3585" spans="2:2">
      <c r="B3585" s="84"/>
    </row>
    <row r="3586" spans="2:2">
      <c r="B3586" s="84"/>
    </row>
    <row r="3587" spans="2:2">
      <c r="B3587" s="84"/>
    </row>
    <row r="3588" spans="2:2">
      <c r="B3588" s="84"/>
    </row>
    <row r="3589" spans="2:2">
      <c r="B3589" s="84"/>
    </row>
    <row r="3590" spans="2:2">
      <c r="B3590" s="84"/>
    </row>
    <row r="3591" spans="2:2">
      <c r="B3591" s="84"/>
    </row>
    <row r="3592" spans="2:2">
      <c r="B3592" s="84"/>
    </row>
    <row r="3593" spans="2:2">
      <c r="B3593" s="84"/>
    </row>
    <row r="3594" spans="2:2">
      <c r="B3594" s="84"/>
    </row>
    <row r="3595" spans="2:2">
      <c r="B3595" s="84"/>
    </row>
    <row r="3596" spans="2:2">
      <c r="B3596" s="84"/>
    </row>
    <row r="3597" spans="2:2">
      <c r="B3597" s="84"/>
    </row>
    <row r="3598" spans="2:2">
      <c r="B3598" s="84"/>
    </row>
    <row r="3599" spans="2:2">
      <c r="B3599" s="84"/>
    </row>
    <row r="3600" spans="2:2">
      <c r="B3600" s="84"/>
    </row>
    <row r="3601" spans="2:2">
      <c r="B3601" s="84"/>
    </row>
    <row r="3602" spans="2:2">
      <c r="B3602" s="84"/>
    </row>
    <row r="3603" spans="2:2">
      <c r="B3603" s="84"/>
    </row>
    <row r="3604" spans="2:2">
      <c r="B3604" s="84"/>
    </row>
    <row r="3605" spans="2:2">
      <c r="B3605" s="84"/>
    </row>
    <row r="3606" spans="2:2">
      <c r="B3606" s="84"/>
    </row>
    <row r="3607" spans="2:2">
      <c r="B3607" s="84"/>
    </row>
    <row r="3608" spans="2:2">
      <c r="B3608" s="84"/>
    </row>
    <row r="3609" spans="2:2">
      <c r="B3609" s="84"/>
    </row>
    <row r="3610" spans="2:2">
      <c r="B3610" s="84"/>
    </row>
    <row r="3611" spans="2:2">
      <c r="B3611" s="84"/>
    </row>
    <row r="3612" spans="2:2">
      <c r="B3612" s="84"/>
    </row>
    <row r="3613" spans="2:2">
      <c r="B3613" s="84"/>
    </row>
    <row r="3614" spans="2:2">
      <c r="B3614" s="84"/>
    </row>
    <row r="3615" spans="2:2">
      <c r="B3615" s="84"/>
    </row>
    <row r="3616" spans="2:2">
      <c r="B3616" s="84"/>
    </row>
    <row r="3617" spans="2:2">
      <c r="B3617" s="84"/>
    </row>
    <row r="3618" spans="2:2">
      <c r="B3618" s="84"/>
    </row>
    <row r="3619" spans="2:2">
      <c r="B3619" s="84"/>
    </row>
    <row r="3620" spans="2:2">
      <c r="B3620" s="84"/>
    </row>
    <row r="3621" spans="2:2">
      <c r="B3621" s="84"/>
    </row>
    <row r="3622" spans="2:2">
      <c r="B3622" s="84"/>
    </row>
    <row r="3623" spans="2:2">
      <c r="B3623" s="84"/>
    </row>
    <row r="3624" spans="2:2">
      <c r="B3624" s="84"/>
    </row>
    <row r="3625" spans="2:2">
      <c r="B3625" s="84"/>
    </row>
    <row r="3626" spans="2:2">
      <c r="B3626" s="84"/>
    </row>
    <row r="3627" spans="2:2">
      <c r="B3627" s="84"/>
    </row>
    <row r="3628" spans="2:2">
      <c r="B3628" s="84"/>
    </row>
    <row r="3629" spans="2:2">
      <c r="B3629" s="84"/>
    </row>
    <row r="3630" spans="2:2">
      <c r="B3630" s="84"/>
    </row>
    <row r="3631" spans="2:2">
      <c r="B3631" s="84"/>
    </row>
    <row r="3632" spans="2:2">
      <c r="B3632" s="84"/>
    </row>
    <row r="3633" spans="2:2">
      <c r="B3633" s="84"/>
    </row>
    <row r="3634" spans="2:2">
      <c r="B3634" s="84"/>
    </row>
    <row r="3635" spans="2:2">
      <c r="B3635" s="84"/>
    </row>
    <row r="3636" spans="2:2">
      <c r="B3636" s="84"/>
    </row>
    <row r="3637" spans="2:2">
      <c r="B3637" s="84"/>
    </row>
    <row r="3638" spans="2:2">
      <c r="B3638" s="84"/>
    </row>
    <row r="3639" spans="2:2">
      <c r="B3639" s="84"/>
    </row>
    <row r="3640" spans="2:2">
      <c r="B3640" s="84"/>
    </row>
    <row r="3641" spans="2:2">
      <c r="B3641" s="84"/>
    </row>
    <row r="3642" spans="2:2">
      <c r="B3642" s="84"/>
    </row>
    <row r="3643" spans="2:2">
      <c r="B3643" s="84"/>
    </row>
    <row r="3644" spans="2:2">
      <c r="B3644" s="84"/>
    </row>
    <row r="3645" spans="2:2">
      <c r="B3645" s="84"/>
    </row>
    <row r="3646" spans="2:2">
      <c r="B3646" s="84"/>
    </row>
    <row r="3647" spans="2:2">
      <c r="B3647" s="84"/>
    </row>
    <row r="3648" spans="2:2">
      <c r="B3648" s="84"/>
    </row>
    <row r="3649" spans="2:2">
      <c r="B3649" s="84"/>
    </row>
    <row r="3650" spans="2:2">
      <c r="B3650" s="84"/>
    </row>
    <row r="3651" spans="2:2">
      <c r="B3651" s="84"/>
    </row>
    <row r="3652" spans="2:2">
      <c r="B3652" s="84"/>
    </row>
    <row r="3653" spans="2:2">
      <c r="B3653" s="84"/>
    </row>
    <row r="3654" spans="2:2">
      <c r="B3654" s="84"/>
    </row>
    <row r="3655" spans="2:2">
      <c r="B3655" s="84"/>
    </row>
    <row r="3656" spans="2:2">
      <c r="B3656" s="84"/>
    </row>
    <row r="3657" spans="2:2">
      <c r="B3657" s="84"/>
    </row>
    <row r="3658" spans="2:2">
      <c r="B3658" s="84"/>
    </row>
    <row r="3659" spans="2:2">
      <c r="B3659" s="84"/>
    </row>
    <row r="3660" spans="2:2">
      <c r="B3660" s="84"/>
    </row>
    <row r="3661" spans="2:2">
      <c r="B3661" s="84"/>
    </row>
    <row r="3662" spans="2:2">
      <c r="B3662" s="84"/>
    </row>
    <row r="3663" spans="2:2">
      <c r="B3663" s="84"/>
    </row>
    <row r="3664" spans="2:2">
      <c r="B3664" s="84"/>
    </row>
    <row r="3665" spans="2:2">
      <c r="B3665" s="84"/>
    </row>
    <row r="3666" spans="2:2">
      <c r="B3666" s="84"/>
    </row>
    <row r="3667" spans="2:2">
      <c r="B3667" s="84"/>
    </row>
    <row r="3668" spans="2:2">
      <c r="B3668" s="84"/>
    </row>
    <row r="3669" spans="2:2">
      <c r="B3669" s="84"/>
    </row>
    <row r="3670" spans="2:2">
      <c r="B3670" s="84"/>
    </row>
    <row r="3671" spans="2:2">
      <c r="B3671" s="84"/>
    </row>
    <row r="3672" spans="2:2">
      <c r="B3672" s="84"/>
    </row>
    <row r="3673" spans="2:2">
      <c r="B3673" s="84"/>
    </row>
    <row r="3674" spans="2:2">
      <c r="B3674" s="84"/>
    </row>
    <row r="3675" spans="2:2">
      <c r="B3675" s="84"/>
    </row>
    <row r="3676" spans="2:2">
      <c r="B3676" s="84"/>
    </row>
    <row r="3677" spans="2:2">
      <c r="B3677" s="84"/>
    </row>
    <row r="3678" spans="2:2">
      <c r="B3678" s="84"/>
    </row>
    <row r="3679" spans="2:2">
      <c r="B3679" s="84"/>
    </row>
    <row r="3680" spans="2:2">
      <c r="B3680" s="84"/>
    </row>
    <row r="3681" spans="2:2">
      <c r="B3681" s="84"/>
    </row>
    <row r="3682" spans="2:2">
      <c r="B3682" s="84"/>
    </row>
    <row r="3683" spans="2:2">
      <c r="B3683" s="84"/>
    </row>
    <row r="3684" spans="2:2">
      <c r="B3684" s="84"/>
    </row>
    <row r="3685" spans="2:2">
      <c r="B3685" s="84"/>
    </row>
    <row r="3686" spans="2:2">
      <c r="B3686" s="84"/>
    </row>
    <row r="3687" spans="2:2">
      <c r="B3687" s="84"/>
    </row>
    <row r="3688" spans="2:2">
      <c r="B3688" s="84"/>
    </row>
    <row r="3689" spans="2:2">
      <c r="B3689" s="84"/>
    </row>
    <row r="3690" spans="2:2">
      <c r="B3690" s="84"/>
    </row>
    <row r="3691" spans="2:2">
      <c r="B3691" s="84"/>
    </row>
    <row r="3692" spans="2:2">
      <c r="B3692" s="84"/>
    </row>
    <row r="3693" spans="2:2">
      <c r="B3693" s="84"/>
    </row>
    <row r="3694" spans="2:2">
      <c r="B3694" s="84"/>
    </row>
    <row r="3695" spans="2:2">
      <c r="B3695" s="84"/>
    </row>
    <row r="3696" spans="2:2">
      <c r="B3696" s="84"/>
    </row>
    <row r="3697" spans="2:2">
      <c r="B3697" s="84"/>
    </row>
    <row r="3698" spans="2:2">
      <c r="B3698" s="84"/>
    </row>
    <row r="3699" spans="2:2">
      <c r="B3699" s="84"/>
    </row>
    <row r="3700" spans="2:2">
      <c r="B3700" s="84"/>
    </row>
    <row r="3701" spans="2:2">
      <c r="B3701" s="84"/>
    </row>
    <row r="3702" spans="2:2">
      <c r="B3702" s="84"/>
    </row>
    <row r="3703" spans="2:2">
      <c r="B3703" s="84"/>
    </row>
    <row r="3704" spans="2:2">
      <c r="B3704" s="84"/>
    </row>
    <row r="3705" spans="2:2">
      <c r="B3705" s="84"/>
    </row>
    <row r="3706" spans="2:2">
      <c r="B3706" s="84"/>
    </row>
    <row r="3707" spans="2:2">
      <c r="B3707" s="84"/>
    </row>
    <row r="3708" spans="2:2">
      <c r="B3708" s="84"/>
    </row>
    <row r="3709" spans="2:2">
      <c r="B3709" s="84"/>
    </row>
    <row r="3710" spans="2:2">
      <c r="B3710" s="84"/>
    </row>
    <row r="3711" spans="2:2">
      <c r="B3711" s="84"/>
    </row>
    <row r="3712" spans="2:2">
      <c r="B3712" s="84"/>
    </row>
    <row r="3713" spans="2:2">
      <c r="B3713" s="84"/>
    </row>
    <row r="3714" spans="2:2">
      <c r="B3714" s="84"/>
    </row>
    <row r="3715" spans="2:2">
      <c r="B3715" s="84"/>
    </row>
    <row r="3716" spans="2:2">
      <c r="B3716" s="84"/>
    </row>
    <row r="3717" spans="2:2">
      <c r="B3717" s="84"/>
    </row>
    <row r="3718" spans="2:2">
      <c r="B3718" s="84"/>
    </row>
    <row r="3719" spans="2:2">
      <c r="B3719" s="84"/>
    </row>
    <row r="3720" spans="2:2">
      <c r="B3720" s="84"/>
    </row>
    <row r="3721" spans="2:2">
      <c r="B3721" s="84"/>
    </row>
    <row r="3722" spans="2:2">
      <c r="B3722" s="84"/>
    </row>
    <row r="3723" spans="2:2">
      <c r="B3723" s="84"/>
    </row>
    <row r="3724" spans="2:2">
      <c r="B3724" s="84"/>
    </row>
    <row r="3725" spans="2:2">
      <c r="B3725" s="84"/>
    </row>
    <row r="3726" spans="2:2">
      <c r="B3726" s="84"/>
    </row>
    <row r="3727" spans="2:2">
      <c r="B3727" s="84"/>
    </row>
    <row r="3728" spans="2:2">
      <c r="B3728" s="84"/>
    </row>
    <row r="3729" spans="2:2">
      <c r="B3729" s="84"/>
    </row>
    <row r="3730" spans="2:2">
      <c r="B3730" s="84"/>
    </row>
    <row r="3731" spans="2:2">
      <c r="B3731" s="84"/>
    </row>
    <row r="3732" spans="2:2">
      <c r="B3732" s="84"/>
    </row>
    <row r="3733" spans="2:2">
      <c r="B3733" s="84"/>
    </row>
    <row r="3734" spans="2:2">
      <c r="B3734" s="84"/>
    </row>
    <row r="3735" spans="2:2">
      <c r="B3735" s="84"/>
    </row>
    <row r="3736" spans="2:2">
      <c r="B3736" s="84"/>
    </row>
    <row r="3737" spans="2:2">
      <c r="B3737" s="84"/>
    </row>
    <row r="3738" spans="2:2">
      <c r="B3738" s="84"/>
    </row>
    <row r="3739" spans="2:2">
      <c r="B3739" s="84"/>
    </row>
    <row r="3740" spans="2:2">
      <c r="B3740" s="84"/>
    </row>
    <row r="3741" spans="2:2">
      <c r="B3741" s="84"/>
    </row>
    <row r="3742" spans="2:2">
      <c r="B3742" s="84"/>
    </row>
    <row r="3743" spans="2:2">
      <c r="B3743" s="84"/>
    </row>
    <row r="3744" spans="2:2">
      <c r="B3744" s="84"/>
    </row>
    <row r="3745" spans="2:2">
      <c r="B3745" s="84"/>
    </row>
    <row r="3746" spans="2:2">
      <c r="B3746" s="84"/>
    </row>
    <row r="3747" spans="2:2">
      <c r="B3747" s="84"/>
    </row>
    <row r="3748" spans="2:2">
      <c r="B3748" s="84"/>
    </row>
    <row r="3749" spans="2:2">
      <c r="B3749" s="84"/>
    </row>
    <row r="3750" spans="2:2">
      <c r="B3750" s="84"/>
    </row>
    <row r="3751" spans="2:2">
      <c r="B3751" s="84"/>
    </row>
    <row r="3752" spans="2:2">
      <c r="B3752" s="84"/>
    </row>
    <row r="3753" spans="2:2">
      <c r="B3753" s="84"/>
    </row>
    <row r="3754" spans="2:2">
      <c r="B3754" s="84"/>
    </row>
    <row r="3755" spans="2:2">
      <c r="B3755" s="84"/>
    </row>
    <row r="3756" spans="2:2">
      <c r="B3756" s="84"/>
    </row>
    <row r="3757" spans="2:2">
      <c r="B3757" s="84"/>
    </row>
    <row r="3758" spans="2:2">
      <c r="B3758" s="84"/>
    </row>
    <row r="3759" spans="2:2">
      <c r="B3759" s="84"/>
    </row>
    <row r="3760" spans="2:2">
      <c r="B3760" s="84"/>
    </row>
    <row r="3761" spans="2:2">
      <c r="B3761" s="84"/>
    </row>
    <row r="3762" spans="2:2">
      <c r="B3762" s="84"/>
    </row>
    <row r="3763" spans="2:2">
      <c r="B3763" s="84"/>
    </row>
    <row r="3764" spans="2:2">
      <c r="B3764" s="84"/>
    </row>
    <row r="3765" spans="2:2">
      <c r="B3765" s="84"/>
    </row>
    <row r="3766" spans="2:2">
      <c r="B3766" s="84"/>
    </row>
    <row r="3767" spans="2:2">
      <c r="B3767" s="84"/>
    </row>
    <row r="3768" spans="2:2">
      <c r="B3768" s="84"/>
    </row>
    <row r="3769" spans="2:2">
      <c r="B3769" s="84"/>
    </row>
    <row r="3770" spans="2:2">
      <c r="B3770" s="84"/>
    </row>
    <row r="3771" spans="2:2">
      <c r="B3771" s="84"/>
    </row>
    <row r="3772" spans="2:2">
      <c r="B3772" s="84"/>
    </row>
    <row r="3773" spans="2:2">
      <c r="B3773" s="84"/>
    </row>
    <row r="3774" spans="2:2">
      <c r="B3774" s="84"/>
    </row>
    <row r="3775" spans="2:2">
      <c r="B3775" s="84"/>
    </row>
    <row r="3776" spans="2:2">
      <c r="B3776" s="84"/>
    </row>
    <row r="3777" spans="2:2">
      <c r="B3777" s="84"/>
    </row>
    <row r="3778" spans="2:2">
      <c r="B3778" s="84"/>
    </row>
    <row r="3779" spans="2:2">
      <c r="B3779" s="84"/>
    </row>
    <row r="3780" spans="2:2">
      <c r="B3780" s="84"/>
    </row>
    <row r="3781" spans="2:2">
      <c r="B3781" s="84"/>
    </row>
    <row r="3782" spans="2:2">
      <c r="B3782" s="84"/>
    </row>
    <row r="3783" spans="2:2">
      <c r="B3783" s="84"/>
    </row>
    <row r="3784" spans="2:2">
      <c r="B3784" s="84"/>
    </row>
    <row r="3785" spans="2:2">
      <c r="B3785" s="84"/>
    </row>
    <row r="3786" spans="2:2">
      <c r="B3786" s="84"/>
    </row>
    <row r="3787" spans="2:2">
      <c r="B3787" s="84"/>
    </row>
    <row r="3788" spans="2:2">
      <c r="B3788" s="84"/>
    </row>
    <row r="3789" spans="2:2">
      <c r="B3789" s="84"/>
    </row>
    <row r="3790" spans="2:2">
      <c r="B3790" s="84"/>
    </row>
    <row r="3791" spans="2:2">
      <c r="B3791" s="84"/>
    </row>
    <row r="3792" spans="2:2">
      <c r="B3792" s="84"/>
    </row>
    <row r="3841" spans="2:2">
      <c r="B3841" s="84"/>
    </row>
    <row r="3842" spans="2:2">
      <c r="B3842" s="84"/>
    </row>
    <row r="3843" spans="2:2">
      <c r="B3843" s="84"/>
    </row>
    <row r="3844" spans="2:2">
      <c r="B3844" s="84"/>
    </row>
    <row r="3845" spans="2:2">
      <c r="B3845" s="84"/>
    </row>
    <row r="3846" spans="2:2">
      <c r="B3846" s="84"/>
    </row>
    <row r="3847" spans="2:2">
      <c r="B3847" s="84"/>
    </row>
    <row r="3848" spans="2:2">
      <c r="B3848" s="84"/>
    </row>
    <row r="3849" spans="2:2">
      <c r="B3849" s="84"/>
    </row>
    <row r="3850" spans="2:2">
      <c r="B3850" s="84"/>
    </row>
    <row r="3851" spans="2:2">
      <c r="B3851" s="84"/>
    </row>
    <row r="3852" spans="2:2">
      <c r="B3852" s="84"/>
    </row>
    <row r="3853" spans="2:2">
      <c r="B3853" s="84"/>
    </row>
    <row r="3854" spans="2:2">
      <c r="B3854" s="84"/>
    </row>
    <row r="3855" spans="2:2">
      <c r="B3855" s="84"/>
    </row>
    <row r="3856" spans="2:2">
      <c r="B3856" s="84"/>
    </row>
    <row r="3857" spans="2:2">
      <c r="B3857" s="84"/>
    </row>
    <row r="3858" spans="2:2">
      <c r="B3858" s="84"/>
    </row>
    <row r="3859" spans="2:2">
      <c r="B3859" s="84"/>
    </row>
    <row r="3860" spans="2:2">
      <c r="B3860" s="84"/>
    </row>
    <row r="3861" spans="2:2">
      <c r="B3861" s="84"/>
    </row>
    <row r="3862" spans="2:2">
      <c r="B3862" s="84"/>
    </row>
    <row r="3863" spans="2:2">
      <c r="B3863" s="84"/>
    </row>
    <row r="3864" spans="2:2">
      <c r="B3864" s="84"/>
    </row>
    <row r="3865" spans="2:2">
      <c r="B3865" s="84"/>
    </row>
    <row r="3866" spans="2:2">
      <c r="B3866" s="84"/>
    </row>
    <row r="3867" spans="2:2">
      <c r="B3867" s="84"/>
    </row>
    <row r="3868" spans="2:2">
      <c r="B3868" s="84"/>
    </row>
    <row r="3869" spans="2:2">
      <c r="B3869" s="84"/>
    </row>
    <row r="3870" spans="2:2">
      <c r="B3870" s="84"/>
    </row>
    <row r="3871" spans="2:2">
      <c r="B3871" s="84"/>
    </row>
    <row r="3872" spans="2:2">
      <c r="B3872" s="84"/>
    </row>
    <row r="3873" spans="2:2">
      <c r="B3873" s="84"/>
    </row>
    <row r="3874" spans="2:2">
      <c r="B3874" s="84"/>
    </row>
    <row r="3875" spans="2:2">
      <c r="B3875" s="84"/>
    </row>
    <row r="3876" spans="2:2">
      <c r="B3876" s="84"/>
    </row>
    <row r="3877" spans="2:2">
      <c r="B3877" s="84"/>
    </row>
    <row r="3878" spans="2:2">
      <c r="B3878" s="84"/>
    </row>
    <row r="3879" spans="2:2">
      <c r="B3879" s="84"/>
    </row>
    <row r="3880" spans="2:2">
      <c r="B3880" s="84"/>
    </row>
    <row r="3881" spans="2:2">
      <c r="B3881" s="84"/>
    </row>
    <row r="3882" spans="2:2">
      <c r="B3882" s="84"/>
    </row>
    <row r="3883" spans="2:2">
      <c r="B3883" s="84"/>
    </row>
    <row r="3884" spans="2:2">
      <c r="B3884" s="84"/>
    </row>
    <row r="3885" spans="2:2">
      <c r="B3885" s="84"/>
    </row>
    <row r="3886" spans="2:2">
      <c r="B3886" s="84"/>
    </row>
    <row r="3887" spans="2:2">
      <c r="B3887" s="84"/>
    </row>
    <row r="3888" spans="2:2">
      <c r="B3888" s="84"/>
    </row>
    <row r="3889" spans="2:2">
      <c r="B3889" s="84"/>
    </row>
    <row r="3890" spans="2:2">
      <c r="B3890" s="84"/>
    </row>
    <row r="3891" spans="2:2">
      <c r="B3891" s="84"/>
    </row>
    <row r="3892" spans="2:2">
      <c r="B3892" s="84"/>
    </row>
    <row r="3893" spans="2:2">
      <c r="B3893" s="84"/>
    </row>
    <row r="3894" spans="2:2">
      <c r="B3894" s="84"/>
    </row>
    <row r="3895" spans="2:2">
      <c r="B3895" s="84"/>
    </row>
    <row r="3896" spans="2:2">
      <c r="B3896" s="84"/>
    </row>
    <row r="3897" spans="2:2">
      <c r="B3897" s="84"/>
    </row>
    <row r="3898" spans="2:2">
      <c r="B3898" s="84"/>
    </row>
    <row r="3899" spans="2:2">
      <c r="B3899" s="84"/>
    </row>
    <row r="3900" spans="2:2">
      <c r="B3900" s="84"/>
    </row>
    <row r="3901" spans="2:2">
      <c r="B3901" s="84"/>
    </row>
    <row r="3902" spans="2:2">
      <c r="B3902" s="84"/>
    </row>
    <row r="3903" spans="2:2">
      <c r="B3903" s="84"/>
    </row>
    <row r="3904" spans="2:2">
      <c r="B3904" s="84"/>
    </row>
    <row r="3905" spans="2:2">
      <c r="B3905" s="84"/>
    </row>
    <row r="3906" spans="2:2">
      <c r="B3906" s="84"/>
    </row>
    <row r="3907" spans="2:2">
      <c r="B3907" s="84"/>
    </row>
    <row r="3908" spans="2:2">
      <c r="B3908" s="84"/>
    </row>
    <row r="3909" spans="2:2">
      <c r="B3909" s="84"/>
    </row>
    <row r="3910" spans="2:2">
      <c r="B3910" s="84"/>
    </row>
    <row r="3911" spans="2:2">
      <c r="B3911" s="84"/>
    </row>
    <row r="3912" spans="2:2">
      <c r="B3912" s="84"/>
    </row>
    <row r="3913" spans="2:2">
      <c r="B3913" s="84"/>
    </row>
    <row r="3914" spans="2:2">
      <c r="B3914" s="84"/>
    </row>
    <row r="3915" spans="2:2">
      <c r="B3915" s="84"/>
    </row>
    <row r="3916" spans="2:2">
      <c r="B3916" s="84"/>
    </row>
    <row r="3917" spans="2:2">
      <c r="B3917" s="84"/>
    </row>
    <row r="3918" spans="2:2">
      <c r="B3918" s="84"/>
    </row>
    <row r="3919" spans="2:2">
      <c r="B3919" s="84"/>
    </row>
    <row r="3920" spans="2:2">
      <c r="B3920" s="84"/>
    </row>
    <row r="3921" spans="2:2">
      <c r="B3921" s="84"/>
    </row>
    <row r="3922" spans="2:2">
      <c r="B3922" s="84"/>
    </row>
    <row r="3923" spans="2:2">
      <c r="B3923" s="84"/>
    </row>
    <row r="3924" spans="2:2">
      <c r="B3924" s="84"/>
    </row>
    <row r="3925" spans="2:2">
      <c r="B3925" s="84"/>
    </row>
    <row r="3926" spans="2:2">
      <c r="B3926" s="84"/>
    </row>
    <row r="3927" spans="2:2">
      <c r="B3927" s="84"/>
    </row>
    <row r="3928" spans="2:2">
      <c r="B3928" s="84"/>
    </row>
    <row r="3929" spans="2:2">
      <c r="B3929" s="84"/>
    </row>
    <row r="3930" spans="2:2">
      <c r="B3930" s="84"/>
    </row>
    <row r="3931" spans="2:2">
      <c r="B3931" s="84"/>
    </row>
    <row r="3932" spans="2:2">
      <c r="B3932" s="84"/>
    </row>
    <row r="3933" spans="2:2">
      <c r="B3933" s="84"/>
    </row>
    <row r="3934" spans="2:2">
      <c r="B3934" s="84"/>
    </row>
    <row r="3935" spans="2:2">
      <c r="B3935" s="84"/>
    </row>
    <row r="3936" spans="2:2">
      <c r="B3936" s="84"/>
    </row>
    <row r="3937" spans="2:2">
      <c r="B3937" s="84"/>
    </row>
    <row r="3938" spans="2:2">
      <c r="B3938" s="84"/>
    </row>
    <row r="3939" spans="2:2">
      <c r="B3939" s="84"/>
    </row>
    <row r="3940" spans="2:2">
      <c r="B3940" s="84"/>
    </row>
    <row r="3941" spans="2:2">
      <c r="B3941" s="84"/>
    </row>
    <row r="3942" spans="2:2">
      <c r="B3942" s="84"/>
    </row>
    <row r="3943" spans="2:2">
      <c r="B3943" s="84"/>
    </row>
    <row r="3944" spans="2:2">
      <c r="B3944" s="84"/>
    </row>
    <row r="3945" spans="2:2">
      <c r="B3945" s="84"/>
    </row>
    <row r="3946" spans="2:2">
      <c r="B3946" s="84"/>
    </row>
    <row r="3947" spans="2:2">
      <c r="B3947" s="84"/>
    </row>
    <row r="3948" spans="2:2">
      <c r="B3948" s="84"/>
    </row>
    <row r="3949" spans="2:2">
      <c r="B3949" s="84"/>
    </row>
    <row r="3950" spans="2:2">
      <c r="B3950" s="84"/>
    </row>
    <row r="3951" spans="2:2">
      <c r="B3951" s="84"/>
    </row>
    <row r="3952" spans="2:2">
      <c r="B3952" s="84"/>
    </row>
    <row r="3953" spans="2:2">
      <c r="B3953" s="84"/>
    </row>
    <row r="3954" spans="2:2">
      <c r="B3954" s="84"/>
    </row>
    <row r="3955" spans="2:2">
      <c r="B3955" s="84"/>
    </row>
    <row r="3956" spans="2:2">
      <c r="B3956" s="84"/>
    </row>
    <row r="3957" spans="2:2">
      <c r="B3957" s="84"/>
    </row>
    <row r="3958" spans="2:2">
      <c r="B3958" s="84"/>
    </row>
    <row r="3959" spans="2:2">
      <c r="B3959" s="84"/>
    </row>
    <row r="3960" spans="2:2">
      <c r="B3960" s="84"/>
    </row>
    <row r="3961" spans="2:2">
      <c r="B3961" s="84"/>
    </row>
    <row r="3962" spans="2:2">
      <c r="B3962" s="84"/>
    </row>
    <row r="3963" spans="2:2">
      <c r="B3963" s="84"/>
    </row>
    <row r="3964" spans="2:2">
      <c r="B3964" s="84"/>
    </row>
    <row r="3965" spans="2:2">
      <c r="B3965" s="84"/>
    </row>
    <row r="3966" spans="2:2">
      <c r="B3966" s="84"/>
    </row>
    <row r="3967" spans="2:2">
      <c r="B3967" s="84"/>
    </row>
    <row r="3968" spans="2:2">
      <c r="B3968" s="84"/>
    </row>
    <row r="3969" spans="2:2">
      <c r="B3969" s="84"/>
    </row>
    <row r="3970" spans="2:2">
      <c r="B3970" s="84"/>
    </row>
    <row r="3971" spans="2:2">
      <c r="B3971" s="84"/>
    </row>
    <row r="3972" spans="2:2">
      <c r="B3972" s="84"/>
    </row>
    <row r="3973" spans="2:2">
      <c r="B3973" s="84"/>
    </row>
    <row r="3974" spans="2:2">
      <c r="B3974" s="84"/>
    </row>
    <row r="3975" spans="2:2">
      <c r="B3975" s="84"/>
    </row>
    <row r="3976" spans="2:2">
      <c r="B3976" s="84"/>
    </row>
    <row r="3977" spans="2:2">
      <c r="B3977" s="84"/>
    </row>
    <row r="3978" spans="2:2">
      <c r="B3978" s="84"/>
    </row>
    <row r="3979" spans="2:2">
      <c r="B3979" s="84"/>
    </row>
    <row r="3980" spans="2:2">
      <c r="B3980" s="84"/>
    </row>
    <row r="3981" spans="2:2">
      <c r="B3981" s="84"/>
    </row>
    <row r="3982" spans="2:2">
      <c r="B3982" s="84"/>
    </row>
    <row r="3983" spans="2:2">
      <c r="B3983" s="84"/>
    </row>
    <row r="3984" spans="2:2">
      <c r="B3984" s="84"/>
    </row>
    <row r="3985" spans="2:2">
      <c r="B3985" s="84"/>
    </row>
    <row r="3986" spans="2:2">
      <c r="B3986" s="84"/>
    </row>
    <row r="3987" spans="2:2">
      <c r="B3987" s="84"/>
    </row>
    <row r="3988" spans="2:2">
      <c r="B3988" s="84"/>
    </row>
    <row r="3989" spans="2:2">
      <c r="B3989" s="84"/>
    </row>
    <row r="3990" spans="2:2">
      <c r="B3990" s="84"/>
    </row>
    <row r="3991" spans="2:2">
      <c r="B3991" s="84"/>
    </row>
    <row r="3992" spans="2:2">
      <c r="B3992" s="84"/>
    </row>
    <row r="3993" spans="2:2">
      <c r="B3993" s="84"/>
    </row>
    <row r="3994" spans="2:2">
      <c r="B3994" s="84"/>
    </row>
    <row r="3995" spans="2:2">
      <c r="B3995" s="84"/>
    </row>
    <row r="3996" spans="2:2">
      <c r="B3996" s="84"/>
    </row>
    <row r="3997" spans="2:2">
      <c r="B3997" s="84"/>
    </row>
    <row r="3998" spans="2:2">
      <c r="B3998" s="84"/>
    </row>
    <row r="3999" spans="2:2">
      <c r="B3999" s="84"/>
    </row>
    <row r="4000" spans="2:2">
      <c r="B4000" s="84"/>
    </row>
    <row r="4001" spans="2:2">
      <c r="B4001" s="84"/>
    </row>
    <row r="4002" spans="2:2">
      <c r="B4002" s="84"/>
    </row>
    <row r="4003" spans="2:2">
      <c r="B4003" s="84"/>
    </row>
    <row r="4004" spans="2:2">
      <c r="B4004" s="84"/>
    </row>
    <row r="4005" spans="2:2">
      <c r="B4005" s="84"/>
    </row>
    <row r="4006" spans="2:2">
      <c r="B4006" s="84"/>
    </row>
    <row r="4007" spans="2:2">
      <c r="B4007" s="84"/>
    </row>
    <row r="4008" spans="2:2">
      <c r="B4008" s="84"/>
    </row>
    <row r="4009" spans="2:2">
      <c r="B4009" s="84"/>
    </row>
    <row r="4010" spans="2:2">
      <c r="B4010" s="84"/>
    </row>
    <row r="4011" spans="2:2">
      <c r="B4011" s="84"/>
    </row>
    <row r="4012" spans="2:2">
      <c r="B4012" s="84"/>
    </row>
    <row r="4013" spans="2:2">
      <c r="B4013" s="84"/>
    </row>
    <row r="4014" spans="2:2">
      <c r="B4014" s="84"/>
    </row>
    <row r="4015" spans="2:2">
      <c r="B4015" s="84"/>
    </row>
    <row r="4016" spans="2:2">
      <c r="B4016" s="84"/>
    </row>
    <row r="4017" spans="2:2">
      <c r="B4017" s="84"/>
    </row>
    <row r="4018" spans="2:2">
      <c r="B4018" s="84"/>
    </row>
    <row r="4019" spans="2:2">
      <c r="B4019" s="84"/>
    </row>
    <row r="4020" spans="2:2">
      <c r="B4020" s="84"/>
    </row>
    <row r="4021" spans="2:2">
      <c r="B4021" s="84"/>
    </row>
    <row r="4022" spans="2:2">
      <c r="B4022" s="84"/>
    </row>
    <row r="4023" spans="2:2">
      <c r="B4023" s="84"/>
    </row>
    <row r="4024" spans="2:2">
      <c r="B4024" s="84"/>
    </row>
    <row r="4025" spans="2:2">
      <c r="B4025" s="84"/>
    </row>
    <row r="4026" spans="2:2">
      <c r="B4026" s="84"/>
    </row>
    <row r="4027" spans="2:2">
      <c r="B4027" s="84"/>
    </row>
    <row r="4028" spans="2:2">
      <c r="B4028" s="84"/>
    </row>
    <row r="4029" spans="2:2">
      <c r="B4029" s="84"/>
    </row>
    <row r="4030" spans="2:2">
      <c r="B4030" s="84"/>
    </row>
    <row r="4031" spans="2:2">
      <c r="B4031" s="84"/>
    </row>
    <row r="4032" spans="2:2">
      <c r="B4032" s="84"/>
    </row>
    <row r="4033" spans="2:2">
      <c r="B4033" s="84"/>
    </row>
    <row r="4034" spans="2:2">
      <c r="B4034" s="84"/>
    </row>
    <row r="4035" spans="2:2">
      <c r="B4035" s="84"/>
    </row>
    <row r="4036" spans="2:2">
      <c r="B4036" s="84"/>
    </row>
    <row r="4037" spans="2:2">
      <c r="B4037" s="84"/>
    </row>
    <row r="4038" spans="2:2">
      <c r="B4038" s="84"/>
    </row>
    <row r="4039" spans="2:2">
      <c r="B4039" s="84"/>
    </row>
    <row r="4040" spans="2:2">
      <c r="B4040" s="84"/>
    </row>
    <row r="4041" spans="2:2">
      <c r="B4041" s="84"/>
    </row>
    <row r="4042" spans="2:2">
      <c r="B4042" s="84"/>
    </row>
    <row r="4043" spans="2:2">
      <c r="B4043" s="84"/>
    </row>
    <row r="4044" spans="2:2">
      <c r="B4044" s="84"/>
    </row>
    <row r="4045" spans="2:2">
      <c r="B4045" s="84"/>
    </row>
    <row r="4046" spans="2:2">
      <c r="B4046" s="84"/>
    </row>
    <row r="4047" spans="2:2">
      <c r="B4047" s="84"/>
    </row>
    <row r="4048" spans="2:2">
      <c r="B4048" s="84"/>
    </row>
    <row r="4049" spans="2:2">
      <c r="B4049" s="84"/>
    </row>
    <row r="4050" spans="2:2">
      <c r="B4050" s="84"/>
    </row>
    <row r="4051" spans="2:2">
      <c r="B4051" s="84"/>
    </row>
    <row r="4052" spans="2:2">
      <c r="B4052" s="84"/>
    </row>
    <row r="4053" spans="2:2">
      <c r="B4053" s="84"/>
    </row>
    <row r="4054" spans="2:2">
      <c r="B4054" s="84"/>
    </row>
    <row r="4055" spans="2:2">
      <c r="B4055" s="84"/>
    </row>
    <row r="4056" spans="2:2">
      <c r="B4056" s="84"/>
    </row>
    <row r="4057" spans="2:2">
      <c r="B4057" s="84"/>
    </row>
    <row r="4058" spans="2:2">
      <c r="B4058" s="84"/>
    </row>
    <row r="4059" spans="2:2">
      <c r="B4059" s="84"/>
    </row>
    <row r="4060" spans="2:2">
      <c r="B4060" s="84"/>
    </row>
    <row r="4061" spans="2:2">
      <c r="B4061" s="84"/>
    </row>
    <row r="4062" spans="2:2">
      <c r="B4062" s="84"/>
    </row>
    <row r="4063" spans="2:2">
      <c r="B4063" s="84"/>
    </row>
    <row r="4064" spans="2:2">
      <c r="B4064" s="84"/>
    </row>
    <row r="4065" spans="2:2">
      <c r="B4065" s="84"/>
    </row>
    <row r="4066" spans="2:2">
      <c r="B4066" s="84"/>
    </row>
    <row r="4067" spans="2:2">
      <c r="B4067" s="84"/>
    </row>
    <row r="4068" spans="2:2">
      <c r="B4068" s="84"/>
    </row>
    <row r="4069" spans="2:2">
      <c r="B4069" s="84"/>
    </row>
    <row r="4070" spans="2:2">
      <c r="B4070" s="84"/>
    </row>
    <row r="4071" spans="2:2">
      <c r="B4071" s="84"/>
    </row>
    <row r="4072" spans="2:2">
      <c r="B4072" s="84"/>
    </row>
    <row r="4073" spans="2:2">
      <c r="B4073" s="84"/>
    </row>
    <row r="4074" spans="2:2">
      <c r="B4074" s="84"/>
    </row>
    <row r="4075" spans="2:2">
      <c r="B4075" s="84"/>
    </row>
    <row r="4076" spans="2:2">
      <c r="B4076" s="84"/>
    </row>
    <row r="4077" spans="2:2">
      <c r="B4077" s="84"/>
    </row>
    <row r="4078" spans="2:2">
      <c r="B4078" s="84"/>
    </row>
    <row r="4079" spans="2:2">
      <c r="B4079" s="84"/>
    </row>
    <row r="4080" spans="2:2">
      <c r="B4080" s="84"/>
    </row>
    <row r="4081" spans="2:2">
      <c r="B4081" s="84"/>
    </row>
    <row r="4082" spans="2:2">
      <c r="B4082" s="84"/>
    </row>
    <row r="4083" spans="2:2">
      <c r="B4083" s="84"/>
    </row>
    <row r="4084" spans="2:2">
      <c r="B4084" s="84"/>
    </row>
    <row r="4085" spans="2:2">
      <c r="B4085" s="84"/>
    </row>
    <row r="4086" spans="2:2">
      <c r="B4086" s="84"/>
    </row>
    <row r="4087" spans="2:2">
      <c r="B4087" s="84"/>
    </row>
    <row r="4088" spans="2:2">
      <c r="B4088" s="84"/>
    </row>
    <row r="4089" spans="2:2">
      <c r="B4089" s="84"/>
    </row>
    <row r="4090" spans="2:2">
      <c r="B4090" s="84"/>
    </row>
    <row r="4091" spans="2:2">
      <c r="B4091" s="84"/>
    </row>
    <row r="4092" spans="2:2">
      <c r="B4092" s="84"/>
    </row>
    <row r="4093" spans="2:2">
      <c r="B4093" s="84"/>
    </row>
    <row r="4094" spans="2:2">
      <c r="B4094" s="84"/>
    </row>
    <row r="4095" spans="2:2">
      <c r="B4095" s="84"/>
    </row>
    <row r="4096" spans="2:2">
      <c r="B4096" s="84"/>
    </row>
    <row r="4097" spans="2:2">
      <c r="B4097" s="84"/>
    </row>
    <row r="4098" spans="2:2">
      <c r="B4098" s="84"/>
    </row>
    <row r="4099" spans="2:2">
      <c r="B4099" s="84"/>
    </row>
    <row r="4100" spans="2:2">
      <c r="B4100" s="84"/>
    </row>
    <row r="4101" spans="2:2">
      <c r="B4101" s="84"/>
    </row>
    <row r="4102" spans="2:2">
      <c r="B4102" s="84"/>
    </row>
    <row r="4103" spans="2:2">
      <c r="B4103" s="84"/>
    </row>
    <row r="4104" spans="2:2">
      <c r="B4104" s="84"/>
    </row>
    <row r="4105" spans="2:2">
      <c r="B4105" s="84"/>
    </row>
    <row r="4106" spans="2:2">
      <c r="B4106" s="84"/>
    </row>
    <row r="4107" spans="2:2">
      <c r="B4107" s="84"/>
    </row>
    <row r="4108" spans="2:2">
      <c r="B4108" s="84"/>
    </row>
    <row r="4109" spans="2:2">
      <c r="B4109" s="84"/>
    </row>
    <row r="4110" spans="2:2">
      <c r="B4110" s="84"/>
    </row>
    <row r="4111" spans="2:2">
      <c r="B4111" s="84"/>
    </row>
    <row r="4112" spans="2:2">
      <c r="B4112" s="84"/>
    </row>
    <row r="4113" spans="2:2">
      <c r="B4113" s="84"/>
    </row>
    <row r="4114" spans="2:2">
      <c r="B4114" s="84"/>
    </row>
    <row r="4115" spans="2:2">
      <c r="B4115" s="84"/>
    </row>
    <row r="4116" spans="2:2">
      <c r="B4116" s="84"/>
    </row>
    <row r="4117" spans="2:2">
      <c r="B4117" s="84"/>
    </row>
    <row r="4118" spans="2:2">
      <c r="B4118" s="84"/>
    </row>
    <row r="4119" spans="2:2">
      <c r="B4119" s="84"/>
    </row>
    <row r="4120" spans="2:2">
      <c r="B4120" s="84"/>
    </row>
    <row r="4121" spans="2:2">
      <c r="B4121" s="84"/>
    </row>
    <row r="4122" spans="2:2">
      <c r="B4122" s="84"/>
    </row>
    <row r="4123" spans="2:2">
      <c r="B4123" s="84"/>
    </row>
    <row r="4124" spans="2:2">
      <c r="B4124" s="84"/>
    </row>
    <row r="4125" spans="2:2">
      <c r="B4125" s="84"/>
    </row>
    <row r="4126" spans="2:2">
      <c r="B4126" s="84"/>
    </row>
    <row r="4127" spans="2:2">
      <c r="B4127" s="84"/>
    </row>
    <row r="4128" spans="2:2">
      <c r="B4128" s="84"/>
    </row>
    <row r="4129" spans="2:2">
      <c r="B4129" s="84"/>
    </row>
    <row r="4130" spans="2:2">
      <c r="B4130" s="84"/>
    </row>
    <row r="4131" spans="2:2">
      <c r="B4131" s="84"/>
    </row>
    <row r="4132" spans="2:2">
      <c r="B4132" s="84"/>
    </row>
    <row r="4133" spans="2:2">
      <c r="B4133" s="84"/>
    </row>
    <row r="4134" spans="2:2">
      <c r="B4134" s="84"/>
    </row>
    <row r="4135" spans="2:2">
      <c r="B4135" s="84"/>
    </row>
    <row r="4136" spans="2:2">
      <c r="B4136" s="84"/>
    </row>
    <row r="4137" spans="2:2">
      <c r="B4137" s="84"/>
    </row>
    <row r="4138" spans="2:2">
      <c r="B4138" s="84"/>
    </row>
    <row r="4139" spans="2:2">
      <c r="B4139" s="84"/>
    </row>
    <row r="4140" spans="2:2">
      <c r="B4140" s="84"/>
    </row>
    <row r="4141" spans="2:2">
      <c r="B4141" s="84"/>
    </row>
    <row r="4142" spans="2:2">
      <c r="B4142" s="84"/>
    </row>
    <row r="4143" spans="2:2">
      <c r="B4143" s="84"/>
    </row>
    <row r="4144" spans="2:2">
      <c r="B4144" s="84"/>
    </row>
    <row r="4145" spans="2:2">
      <c r="B4145" s="84"/>
    </row>
    <row r="4146" spans="2:2">
      <c r="B4146" s="84"/>
    </row>
    <row r="4147" spans="2:2">
      <c r="B4147" s="84"/>
    </row>
    <row r="4148" spans="2:2">
      <c r="B4148" s="84"/>
    </row>
    <row r="4149" spans="2:2">
      <c r="B4149" s="84"/>
    </row>
    <row r="4150" spans="2:2">
      <c r="B4150" s="84"/>
    </row>
    <row r="4151" spans="2:2">
      <c r="B4151" s="84"/>
    </row>
    <row r="4152" spans="2:2">
      <c r="B4152" s="84"/>
    </row>
    <row r="4153" spans="2:2">
      <c r="B4153" s="84"/>
    </row>
    <row r="4154" spans="2:2">
      <c r="B4154" s="84"/>
    </row>
    <row r="4155" spans="2:2">
      <c r="B4155" s="84"/>
    </row>
    <row r="4156" spans="2:2">
      <c r="B4156" s="84"/>
    </row>
    <row r="4157" spans="2:2">
      <c r="B4157" s="84"/>
    </row>
    <row r="4158" spans="2:2">
      <c r="B4158" s="84"/>
    </row>
    <row r="4159" spans="2:2">
      <c r="B4159" s="84"/>
    </row>
    <row r="4160" spans="2:2">
      <c r="B4160" s="84"/>
    </row>
    <row r="4161" spans="2:2">
      <c r="B4161" s="84"/>
    </row>
    <row r="4162" spans="2:2">
      <c r="B4162" s="84"/>
    </row>
    <row r="4163" spans="2:2">
      <c r="B4163" s="84"/>
    </row>
    <row r="4164" spans="2:2">
      <c r="B4164" s="84"/>
    </row>
    <row r="4165" spans="2:2">
      <c r="B4165" s="84"/>
    </row>
    <row r="4166" spans="2:2">
      <c r="B4166" s="84"/>
    </row>
    <row r="4167" spans="2:2">
      <c r="B4167" s="84"/>
    </row>
    <row r="4168" spans="2:2">
      <c r="B4168" s="84"/>
    </row>
    <row r="4169" spans="2:2">
      <c r="B4169" s="84"/>
    </row>
    <row r="4170" spans="2:2">
      <c r="B4170" s="84"/>
    </row>
    <row r="4171" spans="2:2">
      <c r="B4171" s="84"/>
    </row>
    <row r="4172" spans="2:2">
      <c r="B4172" s="84"/>
    </row>
    <row r="4173" spans="2:2">
      <c r="B4173" s="84"/>
    </row>
    <row r="4174" spans="2:2">
      <c r="B4174" s="84"/>
    </row>
    <row r="4175" spans="2:2">
      <c r="B4175" s="84"/>
    </row>
    <row r="4176" spans="2:2">
      <c r="B4176" s="84"/>
    </row>
    <row r="4225" spans="2:2">
      <c r="B4225" s="84"/>
    </row>
    <row r="4226" spans="2:2">
      <c r="B4226" s="84"/>
    </row>
    <row r="4227" spans="2:2">
      <c r="B4227" s="84"/>
    </row>
    <row r="4228" spans="2:2">
      <c r="B4228" s="84"/>
    </row>
    <row r="4229" spans="2:2">
      <c r="B4229" s="84"/>
    </row>
    <row r="4230" spans="2:2">
      <c r="B4230" s="84"/>
    </row>
    <row r="4231" spans="2:2">
      <c r="B4231" s="84"/>
    </row>
    <row r="4232" spans="2:2">
      <c r="B4232" s="84"/>
    </row>
    <row r="4233" spans="2:2">
      <c r="B4233" s="84"/>
    </row>
    <row r="4234" spans="2:2">
      <c r="B4234" s="84"/>
    </row>
    <row r="4235" spans="2:2">
      <c r="B4235" s="84"/>
    </row>
    <row r="4236" spans="2:2">
      <c r="B4236" s="84"/>
    </row>
    <row r="4237" spans="2:2">
      <c r="B4237" s="84"/>
    </row>
    <row r="4238" spans="2:2">
      <c r="B4238" s="84"/>
    </row>
    <row r="4239" spans="2:2">
      <c r="B4239" s="84"/>
    </row>
    <row r="4240" spans="2:2">
      <c r="B4240" s="84"/>
    </row>
    <row r="4241" spans="2:2">
      <c r="B4241" s="84"/>
    </row>
    <row r="4242" spans="2:2">
      <c r="B4242" s="84"/>
    </row>
    <row r="4243" spans="2:2">
      <c r="B4243" s="84"/>
    </row>
    <row r="4244" spans="2:2">
      <c r="B4244" s="84"/>
    </row>
    <row r="4245" spans="2:2">
      <c r="B4245" s="84"/>
    </row>
    <row r="4246" spans="2:2">
      <c r="B4246" s="84"/>
    </row>
    <row r="4247" spans="2:2">
      <c r="B4247" s="84"/>
    </row>
    <row r="4248" spans="2:2">
      <c r="B4248" s="84"/>
    </row>
    <row r="4249" spans="2:2">
      <c r="B4249" s="84"/>
    </row>
    <row r="4250" spans="2:2">
      <c r="B4250" s="84"/>
    </row>
    <row r="4251" spans="2:2">
      <c r="B4251" s="84"/>
    </row>
    <row r="4252" spans="2:2">
      <c r="B4252" s="84"/>
    </row>
    <row r="4253" spans="2:2">
      <c r="B4253" s="84"/>
    </row>
    <row r="4254" spans="2:2">
      <c r="B4254" s="84"/>
    </row>
    <row r="4255" spans="2:2">
      <c r="B4255" s="84"/>
    </row>
    <row r="4256" spans="2:2">
      <c r="B4256" s="84"/>
    </row>
    <row r="4257" spans="2:2">
      <c r="B4257" s="84"/>
    </row>
    <row r="4258" spans="2:2">
      <c r="B4258" s="84"/>
    </row>
    <row r="4259" spans="2:2">
      <c r="B4259" s="84"/>
    </row>
    <row r="4260" spans="2:2">
      <c r="B4260" s="84"/>
    </row>
    <row r="4261" spans="2:2">
      <c r="B4261" s="84"/>
    </row>
    <row r="4262" spans="2:2">
      <c r="B4262" s="84"/>
    </row>
    <row r="4263" spans="2:2">
      <c r="B4263" s="84"/>
    </row>
    <row r="4264" spans="2:2">
      <c r="B4264" s="84"/>
    </row>
    <row r="4265" spans="2:2">
      <c r="B4265" s="84"/>
    </row>
    <row r="4266" spans="2:2">
      <c r="B4266" s="84"/>
    </row>
    <row r="4267" spans="2:2">
      <c r="B4267" s="84"/>
    </row>
    <row r="4268" spans="2:2">
      <c r="B4268" s="84"/>
    </row>
    <row r="4269" spans="2:2">
      <c r="B4269" s="84"/>
    </row>
    <row r="4270" spans="2:2">
      <c r="B4270" s="84"/>
    </row>
    <row r="4271" spans="2:2">
      <c r="B4271" s="84"/>
    </row>
    <row r="4272" spans="2:2">
      <c r="B4272" s="84"/>
    </row>
    <row r="4273" spans="2:2">
      <c r="B4273" s="84"/>
    </row>
    <row r="4274" spans="2:2">
      <c r="B4274" s="84"/>
    </row>
    <row r="4275" spans="2:2">
      <c r="B4275" s="84"/>
    </row>
    <row r="4276" spans="2:2">
      <c r="B4276" s="84"/>
    </row>
    <row r="4277" spans="2:2">
      <c r="B4277" s="84"/>
    </row>
    <row r="4278" spans="2:2">
      <c r="B4278" s="84"/>
    </row>
    <row r="4279" spans="2:2">
      <c r="B4279" s="84"/>
    </row>
    <row r="4280" spans="2:2">
      <c r="B4280" s="84"/>
    </row>
    <row r="4281" spans="2:2">
      <c r="B4281" s="84"/>
    </row>
    <row r="4282" spans="2:2">
      <c r="B4282" s="84"/>
    </row>
    <row r="4283" spans="2:2">
      <c r="B4283" s="84"/>
    </row>
    <row r="4284" spans="2:2">
      <c r="B4284" s="84"/>
    </row>
    <row r="4285" spans="2:2">
      <c r="B4285" s="84"/>
    </row>
    <row r="4286" spans="2:2">
      <c r="B4286" s="84"/>
    </row>
    <row r="4287" spans="2:2">
      <c r="B4287" s="84"/>
    </row>
    <row r="4288" spans="2:2">
      <c r="B4288" s="84"/>
    </row>
    <row r="4289" spans="2:2">
      <c r="B4289" s="84"/>
    </row>
    <row r="4290" spans="2:2">
      <c r="B4290" s="84"/>
    </row>
    <row r="4291" spans="2:2">
      <c r="B4291" s="84"/>
    </row>
    <row r="4292" spans="2:2">
      <c r="B4292" s="84"/>
    </row>
    <row r="4293" spans="2:2">
      <c r="B4293" s="84"/>
    </row>
    <row r="4294" spans="2:2">
      <c r="B4294" s="84"/>
    </row>
    <row r="4295" spans="2:2">
      <c r="B4295" s="84"/>
    </row>
    <row r="4296" spans="2:2">
      <c r="B4296" s="84"/>
    </row>
    <row r="4297" spans="2:2">
      <c r="B4297" s="84"/>
    </row>
    <row r="4298" spans="2:2">
      <c r="B4298" s="84"/>
    </row>
    <row r="4299" spans="2:2">
      <c r="B4299" s="84"/>
    </row>
    <row r="4300" spans="2:2">
      <c r="B4300" s="84"/>
    </row>
    <row r="4301" spans="2:2">
      <c r="B4301" s="84"/>
    </row>
    <row r="4302" spans="2:2">
      <c r="B4302" s="84"/>
    </row>
    <row r="4303" spans="2:2">
      <c r="B4303" s="84"/>
    </row>
    <row r="4304" spans="2:2">
      <c r="B4304" s="84"/>
    </row>
    <row r="4305" spans="2:2">
      <c r="B4305" s="84"/>
    </row>
    <row r="4306" spans="2:2">
      <c r="B4306" s="84"/>
    </row>
    <row r="4307" spans="2:2">
      <c r="B4307" s="84"/>
    </row>
    <row r="4308" spans="2:2">
      <c r="B4308" s="84"/>
    </row>
    <row r="4309" spans="2:2">
      <c r="B4309" s="84"/>
    </row>
    <row r="4310" spans="2:2">
      <c r="B4310" s="84"/>
    </row>
    <row r="4311" spans="2:2">
      <c r="B4311" s="84"/>
    </row>
    <row r="4312" spans="2:2">
      <c r="B4312" s="84"/>
    </row>
    <row r="4313" spans="2:2">
      <c r="B4313" s="84"/>
    </row>
    <row r="4314" spans="2:2">
      <c r="B4314" s="84"/>
    </row>
    <row r="4315" spans="2:2">
      <c r="B4315" s="84"/>
    </row>
    <row r="4316" spans="2:2">
      <c r="B4316" s="84"/>
    </row>
    <row r="4317" spans="2:2">
      <c r="B4317" s="84"/>
    </row>
    <row r="4318" spans="2:2">
      <c r="B4318" s="84"/>
    </row>
    <row r="4319" spans="2:2">
      <c r="B4319" s="84"/>
    </row>
    <row r="4320" spans="2:2">
      <c r="B4320" s="84"/>
    </row>
    <row r="4321" spans="2:2">
      <c r="B4321" s="84"/>
    </row>
    <row r="4322" spans="2:2">
      <c r="B4322" s="84"/>
    </row>
    <row r="4323" spans="2:2">
      <c r="B4323" s="84"/>
    </row>
    <row r="4324" spans="2:2">
      <c r="B4324" s="84"/>
    </row>
    <row r="4325" spans="2:2">
      <c r="B4325" s="84"/>
    </row>
    <row r="4326" spans="2:2">
      <c r="B4326" s="84"/>
    </row>
    <row r="4327" spans="2:2">
      <c r="B4327" s="84"/>
    </row>
    <row r="4328" spans="2:2">
      <c r="B4328" s="84"/>
    </row>
    <row r="4329" spans="2:2">
      <c r="B4329" s="84"/>
    </row>
    <row r="4330" spans="2:2">
      <c r="B4330" s="84"/>
    </row>
    <row r="4331" spans="2:2">
      <c r="B4331" s="84"/>
    </row>
    <row r="4332" spans="2:2">
      <c r="B4332" s="84"/>
    </row>
    <row r="4333" spans="2:2">
      <c r="B4333" s="84"/>
    </row>
    <row r="4334" spans="2:2">
      <c r="B4334" s="84"/>
    </row>
    <row r="4335" spans="2:2">
      <c r="B4335" s="84"/>
    </row>
    <row r="4336" spans="2:2">
      <c r="B4336" s="84"/>
    </row>
    <row r="4337" spans="2:2">
      <c r="B4337" s="84"/>
    </row>
    <row r="4338" spans="2:2">
      <c r="B4338" s="84"/>
    </row>
    <row r="4339" spans="2:2">
      <c r="B4339" s="84"/>
    </row>
    <row r="4340" spans="2:2">
      <c r="B4340" s="84"/>
    </row>
    <row r="4341" spans="2:2">
      <c r="B4341" s="84"/>
    </row>
    <row r="4342" spans="2:2">
      <c r="B4342" s="84"/>
    </row>
    <row r="4343" spans="2:2">
      <c r="B4343" s="84"/>
    </row>
    <row r="4344" spans="2:2">
      <c r="B4344" s="84"/>
    </row>
    <row r="4345" spans="2:2">
      <c r="B4345" s="84"/>
    </row>
    <row r="4346" spans="2:2">
      <c r="B4346" s="84"/>
    </row>
    <row r="4347" spans="2:2">
      <c r="B4347" s="84"/>
    </row>
    <row r="4348" spans="2:2">
      <c r="B4348" s="84"/>
    </row>
    <row r="4349" spans="2:2">
      <c r="B4349" s="84"/>
    </row>
    <row r="4350" spans="2:2">
      <c r="B4350" s="84"/>
    </row>
    <row r="4351" spans="2:2">
      <c r="B4351" s="84"/>
    </row>
    <row r="4352" spans="2:2">
      <c r="B4352" s="84"/>
    </row>
    <row r="4353" spans="2:2">
      <c r="B4353" s="84"/>
    </row>
    <row r="4354" spans="2:2">
      <c r="B4354" s="84"/>
    </row>
    <row r="4355" spans="2:2">
      <c r="B4355" s="84"/>
    </row>
    <row r="4356" spans="2:2">
      <c r="B4356" s="84"/>
    </row>
    <row r="4357" spans="2:2">
      <c r="B4357" s="84"/>
    </row>
    <row r="4358" spans="2:2">
      <c r="B4358" s="84"/>
    </row>
    <row r="4359" spans="2:2">
      <c r="B4359" s="84"/>
    </row>
    <row r="4360" spans="2:2">
      <c r="B4360" s="84"/>
    </row>
    <row r="4361" spans="2:2">
      <c r="B4361" s="84"/>
    </row>
    <row r="4362" spans="2:2">
      <c r="B4362" s="84"/>
    </row>
    <row r="4363" spans="2:2">
      <c r="B4363" s="84"/>
    </row>
    <row r="4364" spans="2:2">
      <c r="B4364" s="84"/>
    </row>
    <row r="4365" spans="2:2">
      <c r="B4365" s="84"/>
    </row>
    <row r="4366" spans="2:2">
      <c r="B4366" s="84"/>
    </row>
    <row r="4367" spans="2:2">
      <c r="B4367" s="84"/>
    </row>
    <row r="4368" spans="2:2">
      <c r="B4368" s="84"/>
    </row>
    <row r="4369" spans="2:2">
      <c r="B4369" s="84"/>
    </row>
    <row r="4370" spans="2:2">
      <c r="B4370" s="84"/>
    </row>
    <row r="4371" spans="2:2">
      <c r="B4371" s="84"/>
    </row>
    <row r="4372" spans="2:2">
      <c r="B4372" s="84"/>
    </row>
    <row r="4373" spans="2:2">
      <c r="B4373" s="84"/>
    </row>
    <row r="4374" spans="2:2">
      <c r="B4374" s="84"/>
    </row>
    <row r="4375" spans="2:2">
      <c r="B4375" s="84"/>
    </row>
    <row r="4376" spans="2:2">
      <c r="B4376" s="84"/>
    </row>
    <row r="4377" spans="2:2">
      <c r="B4377" s="84"/>
    </row>
    <row r="4378" spans="2:2">
      <c r="B4378" s="84"/>
    </row>
    <row r="4379" spans="2:2">
      <c r="B4379" s="84"/>
    </row>
    <row r="4380" spans="2:2">
      <c r="B4380" s="84"/>
    </row>
    <row r="4381" spans="2:2">
      <c r="B4381" s="84"/>
    </row>
    <row r="4382" spans="2:2">
      <c r="B4382" s="84"/>
    </row>
    <row r="4383" spans="2:2">
      <c r="B4383" s="84"/>
    </row>
    <row r="4384" spans="2:2">
      <c r="B4384" s="84"/>
    </row>
    <row r="4385" spans="2:2">
      <c r="B4385" s="84"/>
    </row>
    <row r="4386" spans="2:2">
      <c r="B4386" s="84"/>
    </row>
    <row r="4387" spans="2:2">
      <c r="B4387" s="84"/>
    </row>
    <row r="4388" spans="2:2">
      <c r="B4388" s="84"/>
    </row>
    <row r="4389" spans="2:2">
      <c r="B4389" s="84"/>
    </row>
    <row r="4390" spans="2:2">
      <c r="B4390" s="84"/>
    </row>
    <row r="4391" spans="2:2">
      <c r="B4391" s="84"/>
    </row>
    <row r="4392" spans="2:2">
      <c r="B4392" s="84"/>
    </row>
    <row r="4393" spans="2:2">
      <c r="B4393" s="84"/>
    </row>
    <row r="4394" spans="2:2">
      <c r="B4394" s="84"/>
    </row>
    <row r="4395" spans="2:2">
      <c r="B4395" s="84"/>
    </row>
    <row r="4396" spans="2:2">
      <c r="B4396" s="84"/>
    </row>
    <row r="4397" spans="2:2">
      <c r="B4397" s="84"/>
    </row>
    <row r="4398" spans="2:2">
      <c r="B4398" s="84"/>
    </row>
    <row r="4399" spans="2:2">
      <c r="B4399" s="84"/>
    </row>
    <row r="4400" spans="2:2">
      <c r="B4400" s="84"/>
    </row>
    <row r="4401" spans="2:2">
      <c r="B4401" s="84"/>
    </row>
    <row r="4402" spans="2:2">
      <c r="B4402" s="84"/>
    </row>
    <row r="4403" spans="2:2">
      <c r="B4403" s="84"/>
    </row>
    <row r="4404" spans="2:2">
      <c r="B4404" s="84"/>
    </row>
    <row r="4405" spans="2:2">
      <c r="B4405" s="84"/>
    </row>
    <row r="4406" spans="2:2">
      <c r="B4406" s="84"/>
    </row>
    <row r="4407" spans="2:2">
      <c r="B4407" s="84"/>
    </row>
    <row r="4408" spans="2:2">
      <c r="B4408" s="84"/>
    </row>
    <row r="4409" spans="2:2">
      <c r="B4409" s="84"/>
    </row>
    <row r="4410" spans="2:2">
      <c r="B4410" s="84"/>
    </row>
    <row r="4411" spans="2:2">
      <c r="B4411" s="84"/>
    </row>
    <row r="4412" spans="2:2">
      <c r="B4412" s="84"/>
    </row>
    <row r="4413" spans="2:2">
      <c r="B4413" s="84"/>
    </row>
    <row r="4414" spans="2:2">
      <c r="B4414" s="84"/>
    </row>
    <row r="4415" spans="2:2">
      <c r="B4415" s="84"/>
    </row>
    <row r="4416" spans="2:2">
      <c r="B4416" s="84"/>
    </row>
    <row r="4417" spans="2:2">
      <c r="B4417" s="84"/>
    </row>
    <row r="4418" spans="2:2">
      <c r="B4418" s="84"/>
    </row>
    <row r="4419" spans="2:2">
      <c r="B4419" s="84"/>
    </row>
    <row r="4420" spans="2:2">
      <c r="B4420" s="84"/>
    </row>
    <row r="4421" spans="2:2">
      <c r="B4421" s="84"/>
    </row>
    <row r="4422" spans="2:2">
      <c r="B4422" s="84"/>
    </row>
    <row r="4423" spans="2:2">
      <c r="B4423" s="84"/>
    </row>
    <row r="4424" spans="2:2">
      <c r="B4424" s="84"/>
    </row>
    <row r="4425" spans="2:2">
      <c r="B4425" s="84"/>
    </row>
    <row r="4426" spans="2:2">
      <c r="B4426" s="84"/>
    </row>
    <row r="4427" spans="2:2">
      <c r="B4427" s="84"/>
    </row>
    <row r="4428" spans="2:2">
      <c r="B4428" s="84"/>
    </row>
    <row r="4429" spans="2:2">
      <c r="B4429" s="84"/>
    </row>
    <row r="4430" spans="2:2">
      <c r="B4430" s="84"/>
    </row>
    <row r="4431" spans="2:2">
      <c r="B4431" s="84"/>
    </row>
    <row r="4432" spans="2:2">
      <c r="B4432" s="84"/>
    </row>
    <row r="4433" spans="2:2">
      <c r="B4433" s="84"/>
    </row>
    <row r="4434" spans="2:2">
      <c r="B4434" s="84"/>
    </row>
    <row r="4435" spans="2:2">
      <c r="B4435" s="84"/>
    </row>
    <row r="4436" spans="2:2">
      <c r="B4436" s="84"/>
    </row>
    <row r="4437" spans="2:2">
      <c r="B4437" s="84"/>
    </row>
    <row r="4438" spans="2:2">
      <c r="B4438" s="84"/>
    </row>
    <row r="4439" spans="2:2">
      <c r="B4439" s="84"/>
    </row>
    <row r="4440" spans="2:2">
      <c r="B4440" s="84"/>
    </row>
    <row r="4441" spans="2:2">
      <c r="B4441" s="84"/>
    </row>
    <row r="4442" spans="2:2">
      <c r="B4442" s="84"/>
    </row>
    <row r="4443" spans="2:2">
      <c r="B4443" s="84"/>
    </row>
    <row r="4444" spans="2:2">
      <c r="B4444" s="84"/>
    </row>
    <row r="4445" spans="2:2">
      <c r="B4445" s="84"/>
    </row>
    <row r="4446" spans="2:2">
      <c r="B4446" s="84"/>
    </row>
    <row r="4447" spans="2:2">
      <c r="B4447" s="84"/>
    </row>
    <row r="4448" spans="2:2">
      <c r="B4448" s="84"/>
    </row>
    <row r="4449" spans="2:2">
      <c r="B4449" s="84"/>
    </row>
    <row r="4450" spans="2:2">
      <c r="B4450" s="84"/>
    </row>
    <row r="4451" spans="2:2">
      <c r="B4451" s="84"/>
    </row>
    <row r="4452" spans="2:2">
      <c r="B4452" s="84"/>
    </row>
    <row r="4453" spans="2:2">
      <c r="B4453" s="84"/>
    </row>
    <row r="4454" spans="2:2">
      <c r="B4454" s="84"/>
    </row>
    <row r="4455" spans="2:2">
      <c r="B4455" s="84"/>
    </row>
    <row r="4456" spans="2:2">
      <c r="B4456" s="84"/>
    </row>
    <row r="4457" spans="2:2">
      <c r="B4457" s="84"/>
    </row>
    <row r="4458" spans="2:2">
      <c r="B4458" s="84"/>
    </row>
    <row r="4459" spans="2:2">
      <c r="B4459" s="84"/>
    </row>
    <row r="4460" spans="2:2">
      <c r="B4460" s="84"/>
    </row>
    <row r="4461" spans="2:2">
      <c r="B4461" s="84"/>
    </row>
    <row r="4462" spans="2:2">
      <c r="B4462" s="84"/>
    </row>
    <row r="4463" spans="2:2">
      <c r="B4463" s="84"/>
    </row>
    <row r="4464" spans="2:2">
      <c r="B4464" s="84"/>
    </row>
    <row r="4465" spans="2:2">
      <c r="B4465" s="84"/>
    </row>
    <row r="4466" spans="2:2">
      <c r="B4466" s="84"/>
    </row>
    <row r="4467" spans="2:2">
      <c r="B4467" s="84"/>
    </row>
    <row r="4468" spans="2:2">
      <c r="B4468" s="84"/>
    </row>
    <row r="4469" spans="2:2">
      <c r="B4469" s="84"/>
    </row>
    <row r="4470" spans="2:2">
      <c r="B4470" s="84"/>
    </row>
    <row r="4471" spans="2:2">
      <c r="B4471" s="84"/>
    </row>
    <row r="4472" spans="2:2">
      <c r="B4472" s="84"/>
    </row>
    <row r="4473" spans="2:2">
      <c r="B4473" s="84"/>
    </row>
    <row r="4474" spans="2:2">
      <c r="B4474" s="84"/>
    </row>
    <row r="4475" spans="2:2">
      <c r="B4475" s="84"/>
    </row>
    <row r="4476" spans="2:2">
      <c r="B4476" s="84"/>
    </row>
    <row r="4477" spans="2:2">
      <c r="B4477" s="84"/>
    </row>
    <row r="4478" spans="2:2">
      <c r="B4478" s="84"/>
    </row>
    <row r="4479" spans="2:2">
      <c r="B4479" s="84"/>
    </row>
    <row r="4480" spans="2:2">
      <c r="B4480" s="84"/>
    </row>
    <row r="4481" spans="2:2">
      <c r="B4481" s="84"/>
    </row>
    <row r="4482" spans="2:2">
      <c r="B4482" s="84"/>
    </row>
    <row r="4483" spans="2:2">
      <c r="B4483" s="84"/>
    </row>
    <row r="4484" spans="2:2">
      <c r="B4484" s="84"/>
    </row>
    <row r="4485" spans="2:2">
      <c r="B4485" s="84"/>
    </row>
    <row r="4486" spans="2:2">
      <c r="B4486" s="84"/>
    </row>
    <row r="4487" spans="2:2">
      <c r="B4487" s="84"/>
    </row>
    <row r="4488" spans="2:2">
      <c r="B4488" s="84"/>
    </row>
    <row r="4489" spans="2:2">
      <c r="B4489" s="84"/>
    </row>
    <row r="4490" spans="2:2">
      <c r="B4490" s="84"/>
    </row>
    <row r="4491" spans="2:2">
      <c r="B4491" s="84"/>
    </row>
    <row r="4492" spans="2:2">
      <c r="B4492" s="84"/>
    </row>
    <row r="4493" spans="2:2">
      <c r="B4493" s="84"/>
    </row>
    <row r="4494" spans="2:2">
      <c r="B4494" s="84"/>
    </row>
    <row r="4495" spans="2:2">
      <c r="B4495" s="84"/>
    </row>
    <row r="4496" spans="2:2">
      <c r="B4496" s="84"/>
    </row>
    <row r="4497" spans="2:2">
      <c r="B4497" s="84"/>
    </row>
    <row r="4498" spans="2:2">
      <c r="B4498" s="84"/>
    </row>
    <row r="4499" spans="2:2">
      <c r="B4499" s="84"/>
    </row>
    <row r="4500" spans="2:2">
      <c r="B4500" s="84"/>
    </row>
    <row r="4501" spans="2:2">
      <c r="B4501" s="84"/>
    </row>
    <row r="4502" spans="2:2">
      <c r="B4502" s="84"/>
    </row>
    <row r="4503" spans="2:2">
      <c r="B4503" s="84"/>
    </row>
    <row r="4504" spans="2:2">
      <c r="B4504" s="84"/>
    </row>
    <row r="4505" spans="2:2">
      <c r="B4505" s="84"/>
    </row>
    <row r="4506" spans="2:2">
      <c r="B4506" s="84"/>
    </row>
    <row r="4507" spans="2:2">
      <c r="B4507" s="84"/>
    </row>
    <row r="4508" spans="2:2">
      <c r="B4508" s="84"/>
    </row>
    <row r="4509" spans="2:2">
      <c r="B4509" s="84"/>
    </row>
    <row r="4510" spans="2:2">
      <c r="B4510" s="84"/>
    </row>
    <row r="4511" spans="2:2">
      <c r="B4511" s="84"/>
    </row>
    <row r="4512" spans="2:2">
      <c r="B4512" s="84"/>
    </row>
    <row r="4513" spans="2:2">
      <c r="B4513" s="84"/>
    </row>
    <row r="4514" spans="2:2">
      <c r="B4514" s="84"/>
    </row>
    <row r="4515" spans="2:2">
      <c r="B4515" s="84"/>
    </row>
    <row r="4516" spans="2:2">
      <c r="B4516" s="84"/>
    </row>
    <row r="4517" spans="2:2">
      <c r="B4517" s="84"/>
    </row>
    <row r="4518" spans="2:2">
      <c r="B4518" s="84"/>
    </row>
    <row r="4519" spans="2:2">
      <c r="B4519" s="84"/>
    </row>
    <row r="4520" spans="2:2">
      <c r="B4520" s="84"/>
    </row>
    <row r="4521" spans="2:2">
      <c r="B4521" s="84"/>
    </row>
    <row r="4522" spans="2:2">
      <c r="B4522" s="84"/>
    </row>
    <row r="4523" spans="2:2">
      <c r="B4523" s="84"/>
    </row>
    <row r="4524" spans="2:2">
      <c r="B4524" s="84"/>
    </row>
    <row r="4525" spans="2:2">
      <c r="B4525" s="84"/>
    </row>
    <row r="4526" spans="2:2">
      <c r="B4526" s="84"/>
    </row>
    <row r="4527" spans="2:2">
      <c r="B4527" s="84"/>
    </row>
    <row r="4528" spans="2:2">
      <c r="B4528" s="84"/>
    </row>
    <row r="4529" spans="2:2">
      <c r="B4529" s="84"/>
    </row>
    <row r="4530" spans="2:2">
      <c r="B4530" s="84"/>
    </row>
    <row r="4531" spans="2:2">
      <c r="B4531" s="84"/>
    </row>
    <row r="4532" spans="2:2">
      <c r="B4532" s="84"/>
    </row>
    <row r="4533" spans="2:2">
      <c r="B4533" s="84"/>
    </row>
    <row r="4534" spans="2:2">
      <c r="B4534" s="84"/>
    </row>
    <row r="4535" spans="2:2">
      <c r="B4535" s="84"/>
    </row>
    <row r="4536" spans="2:2">
      <c r="B4536" s="84"/>
    </row>
    <row r="4537" spans="2:2">
      <c r="B4537" s="84"/>
    </row>
    <row r="4538" spans="2:2">
      <c r="B4538" s="84"/>
    </row>
    <row r="4539" spans="2:2">
      <c r="B4539" s="84"/>
    </row>
    <row r="4540" spans="2:2">
      <c r="B4540" s="84"/>
    </row>
    <row r="4541" spans="2:2">
      <c r="B4541" s="84"/>
    </row>
    <row r="4542" spans="2:2">
      <c r="B4542" s="84"/>
    </row>
    <row r="4543" spans="2:2">
      <c r="B4543" s="84"/>
    </row>
    <row r="4544" spans="2:2">
      <c r="B4544" s="84"/>
    </row>
    <row r="4545" spans="2:2">
      <c r="B4545" s="84"/>
    </row>
    <row r="4546" spans="2:2">
      <c r="B4546" s="84"/>
    </row>
    <row r="4547" spans="2:2">
      <c r="B4547" s="84"/>
    </row>
    <row r="4548" spans="2:2">
      <c r="B4548" s="84"/>
    </row>
    <row r="4549" spans="2:2">
      <c r="B4549" s="84"/>
    </row>
    <row r="4550" spans="2:2">
      <c r="B4550" s="84"/>
    </row>
    <row r="4551" spans="2:2">
      <c r="B4551" s="84"/>
    </row>
    <row r="4552" spans="2:2">
      <c r="B4552" s="84"/>
    </row>
    <row r="4553" spans="2:2">
      <c r="B4553" s="84"/>
    </row>
    <row r="4554" spans="2:2">
      <c r="B4554" s="84"/>
    </row>
    <row r="4555" spans="2:2">
      <c r="B4555" s="84"/>
    </row>
    <row r="4556" spans="2:2">
      <c r="B4556" s="84"/>
    </row>
    <row r="4557" spans="2:2">
      <c r="B4557" s="84"/>
    </row>
    <row r="4558" spans="2:2">
      <c r="B4558" s="84"/>
    </row>
    <row r="4559" spans="2:2">
      <c r="B4559" s="84"/>
    </row>
    <row r="4560" spans="2:2">
      <c r="B4560" s="84"/>
    </row>
    <row r="4609" spans="2:2">
      <c r="B4609" s="84"/>
    </row>
    <row r="4610" spans="2:2">
      <c r="B4610" s="84"/>
    </row>
    <row r="4611" spans="2:2">
      <c r="B4611" s="84"/>
    </row>
    <row r="4612" spans="2:2">
      <c r="B4612" s="84"/>
    </row>
    <row r="4613" spans="2:2">
      <c r="B4613" s="84"/>
    </row>
    <row r="4614" spans="2:2">
      <c r="B4614" s="84"/>
    </row>
    <row r="4615" spans="2:2">
      <c r="B4615" s="84"/>
    </row>
    <row r="4616" spans="2:2">
      <c r="B4616" s="84"/>
    </row>
    <row r="4617" spans="2:2">
      <c r="B4617" s="84"/>
    </row>
    <row r="4618" spans="2:2">
      <c r="B4618" s="84"/>
    </row>
    <row r="4619" spans="2:2">
      <c r="B4619" s="84"/>
    </row>
    <row r="4620" spans="2:2">
      <c r="B4620" s="84"/>
    </row>
    <row r="4621" spans="2:2">
      <c r="B4621" s="84"/>
    </row>
    <row r="4622" spans="2:2">
      <c r="B4622" s="84"/>
    </row>
    <row r="4623" spans="2:2">
      <c r="B4623" s="84"/>
    </row>
    <row r="4624" spans="2:2">
      <c r="B4624" s="84"/>
    </row>
    <row r="4625" spans="2:2">
      <c r="B4625" s="84"/>
    </row>
    <row r="4626" spans="2:2">
      <c r="B4626" s="84"/>
    </row>
    <row r="4627" spans="2:2">
      <c r="B4627" s="84"/>
    </row>
    <row r="4628" spans="2:2">
      <c r="B4628" s="84"/>
    </row>
    <row r="4629" spans="2:2">
      <c r="B4629" s="84"/>
    </row>
    <row r="4630" spans="2:2">
      <c r="B4630" s="84"/>
    </row>
    <row r="4631" spans="2:2">
      <c r="B4631" s="84"/>
    </row>
    <row r="4632" spans="2:2">
      <c r="B4632" s="84"/>
    </row>
    <row r="4633" spans="2:2">
      <c r="B4633" s="84"/>
    </row>
    <row r="4634" spans="2:2">
      <c r="B4634" s="84"/>
    </row>
    <row r="4635" spans="2:2">
      <c r="B4635" s="84"/>
    </row>
    <row r="4636" spans="2:2">
      <c r="B4636" s="84"/>
    </row>
    <row r="4637" spans="2:2">
      <c r="B4637" s="84"/>
    </row>
    <row r="4638" spans="2:2">
      <c r="B4638" s="84"/>
    </row>
    <row r="4639" spans="2:2">
      <c r="B4639" s="84"/>
    </row>
    <row r="4640" spans="2:2">
      <c r="B4640" s="84"/>
    </row>
    <row r="4641" spans="2:2">
      <c r="B4641" s="84"/>
    </row>
    <row r="4642" spans="2:2">
      <c r="B4642" s="84"/>
    </row>
    <row r="4643" spans="2:2">
      <c r="B4643" s="84"/>
    </row>
    <row r="4644" spans="2:2">
      <c r="B4644" s="84"/>
    </row>
    <row r="4645" spans="2:2">
      <c r="B4645" s="84"/>
    </row>
    <row r="4646" spans="2:2">
      <c r="B4646" s="84"/>
    </row>
    <row r="4647" spans="2:2">
      <c r="B4647" s="84"/>
    </row>
    <row r="4648" spans="2:2">
      <c r="B4648" s="84"/>
    </row>
    <row r="4649" spans="2:2">
      <c r="B4649" s="84"/>
    </row>
    <row r="4650" spans="2:2">
      <c r="B4650" s="84"/>
    </row>
    <row r="4651" spans="2:2">
      <c r="B4651" s="84"/>
    </row>
    <row r="4652" spans="2:2">
      <c r="B4652" s="84"/>
    </row>
    <row r="4653" spans="2:2">
      <c r="B4653" s="84"/>
    </row>
    <row r="4654" spans="2:2">
      <c r="B4654" s="84"/>
    </row>
    <row r="4655" spans="2:2">
      <c r="B4655" s="84"/>
    </row>
    <row r="4656" spans="2:2">
      <c r="B4656" s="84"/>
    </row>
    <row r="4657" spans="2:2">
      <c r="B4657" s="84"/>
    </row>
    <row r="4658" spans="2:2">
      <c r="B4658" s="84"/>
    </row>
    <row r="4659" spans="2:2">
      <c r="B4659" s="84"/>
    </row>
    <row r="4660" spans="2:2">
      <c r="B4660" s="84"/>
    </row>
    <row r="4661" spans="2:2">
      <c r="B4661" s="84"/>
    </row>
    <row r="4662" spans="2:2">
      <c r="B4662" s="84"/>
    </row>
    <row r="4663" spans="2:2">
      <c r="B4663" s="84"/>
    </row>
    <row r="4664" spans="2:2">
      <c r="B4664" s="84"/>
    </row>
    <row r="4665" spans="2:2">
      <c r="B4665" s="84"/>
    </row>
    <row r="4666" spans="2:2">
      <c r="B4666" s="84"/>
    </row>
    <row r="4667" spans="2:2">
      <c r="B4667" s="84"/>
    </row>
    <row r="4668" spans="2:2">
      <c r="B4668" s="84"/>
    </row>
    <row r="4669" spans="2:2">
      <c r="B4669" s="84"/>
    </row>
    <row r="4670" spans="2:2">
      <c r="B4670" s="84"/>
    </row>
    <row r="4671" spans="2:2">
      <c r="B4671" s="84"/>
    </row>
    <row r="4672" spans="2:2">
      <c r="B4672" s="84"/>
    </row>
    <row r="4673" spans="2:2">
      <c r="B4673" s="84"/>
    </row>
    <row r="4674" spans="2:2">
      <c r="B4674" s="84"/>
    </row>
    <row r="4675" spans="2:2">
      <c r="B4675" s="84"/>
    </row>
    <row r="4676" spans="2:2">
      <c r="B4676" s="84"/>
    </row>
    <row r="4677" spans="2:2">
      <c r="B4677" s="84"/>
    </row>
    <row r="4678" spans="2:2">
      <c r="B4678" s="84"/>
    </row>
    <row r="4679" spans="2:2">
      <c r="B4679" s="84"/>
    </row>
    <row r="4680" spans="2:2">
      <c r="B4680" s="84"/>
    </row>
    <row r="4681" spans="2:2">
      <c r="B4681" s="84"/>
    </row>
    <row r="4682" spans="2:2">
      <c r="B4682" s="84"/>
    </row>
    <row r="4683" spans="2:2">
      <c r="B4683" s="84"/>
    </row>
    <row r="4684" spans="2:2">
      <c r="B4684" s="84"/>
    </row>
    <row r="4685" spans="2:2">
      <c r="B4685" s="84"/>
    </row>
    <row r="4686" spans="2:2">
      <c r="B4686" s="84"/>
    </row>
    <row r="4687" spans="2:2">
      <c r="B4687" s="84"/>
    </row>
    <row r="4688" spans="2:2">
      <c r="B4688" s="84"/>
    </row>
    <row r="4689" spans="2:2">
      <c r="B4689" s="84"/>
    </row>
    <row r="4690" spans="2:2">
      <c r="B4690" s="84"/>
    </row>
    <row r="4691" spans="2:2">
      <c r="B4691" s="84"/>
    </row>
    <row r="4692" spans="2:2">
      <c r="B4692" s="84"/>
    </row>
    <row r="4693" spans="2:2">
      <c r="B4693" s="84"/>
    </row>
    <row r="4694" spans="2:2">
      <c r="B4694" s="84"/>
    </row>
    <row r="4695" spans="2:2">
      <c r="B4695" s="84"/>
    </row>
    <row r="4696" spans="2:2">
      <c r="B4696" s="84"/>
    </row>
    <row r="4697" spans="2:2">
      <c r="B4697" s="84"/>
    </row>
    <row r="4698" spans="2:2">
      <c r="B4698" s="84"/>
    </row>
    <row r="4699" spans="2:2">
      <c r="B4699" s="84"/>
    </row>
    <row r="4700" spans="2:2">
      <c r="B4700" s="84"/>
    </row>
    <row r="4701" spans="2:2">
      <c r="B4701" s="84"/>
    </row>
    <row r="4702" spans="2:2">
      <c r="B4702" s="84"/>
    </row>
    <row r="4703" spans="2:2">
      <c r="B4703" s="84"/>
    </row>
    <row r="4704" spans="2:2">
      <c r="B4704" s="84"/>
    </row>
    <row r="4705" spans="2:2">
      <c r="B4705" s="84"/>
    </row>
    <row r="4706" spans="2:2">
      <c r="B4706" s="84"/>
    </row>
    <row r="4707" spans="2:2">
      <c r="B4707" s="84"/>
    </row>
    <row r="4708" spans="2:2">
      <c r="B4708" s="84"/>
    </row>
    <row r="4709" spans="2:2">
      <c r="B4709" s="84"/>
    </row>
    <row r="4710" spans="2:2">
      <c r="B4710" s="84"/>
    </row>
    <row r="4711" spans="2:2">
      <c r="B4711" s="84"/>
    </row>
    <row r="4712" spans="2:2">
      <c r="B4712" s="84"/>
    </row>
    <row r="4713" spans="2:2">
      <c r="B4713" s="84"/>
    </row>
    <row r="4714" spans="2:2">
      <c r="B4714" s="84"/>
    </row>
    <row r="4715" spans="2:2">
      <c r="B4715" s="84"/>
    </row>
    <row r="4716" spans="2:2">
      <c r="B4716" s="84"/>
    </row>
    <row r="4717" spans="2:2">
      <c r="B4717" s="84"/>
    </row>
    <row r="4718" spans="2:2">
      <c r="B4718" s="84"/>
    </row>
    <row r="4719" spans="2:2">
      <c r="B4719" s="84"/>
    </row>
    <row r="4720" spans="2:2">
      <c r="B4720" s="84"/>
    </row>
    <row r="4721" spans="2:2">
      <c r="B4721" s="84"/>
    </row>
    <row r="4722" spans="2:2">
      <c r="B4722" s="84"/>
    </row>
    <row r="4723" spans="2:2">
      <c r="B4723" s="84"/>
    </row>
    <row r="4724" spans="2:2">
      <c r="B4724" s="84"/>
    </row>
    <row r="4725" spans="2:2">
      <c r="B4725" s="84"/>
    </row>
    <row r="4726" spans="2:2">
      <c r="B4726" s="84"/>
    </row>
    <row r="4727" spans="2:2">
      <c r="B4727" s="84"/>
    </row>
    <row r="4728" spans="2:2">
      <c r="B4728" s="84"/>
    </row>
    <row r="4729" spans="2:2">
      <c r="B4729" s="84"/>
    </row>
    <row r="4730" spans="2:2">
      <c r="B4730" s="84"/>
    </row>
    <row r="4731" spans="2:2">
      <c r="B4731" s="84"/>
    </row>
    <row r="4732" spans="2:2">
      <c r="B4732" s="84"/>
    </row>
    <row r="4733" spans="2:2">
      <c r="B4733" s="84"/>
    </row>
    <row r="4734" spans="2:2">
      <c r="B4734" s="84"/>
    </row>
    <row r="4735" spans="2:2">
      <c r="B4735" s="84"/>
    </row>
    <row r="4736" spans="2:2">
      <c r="B4736" s="84"/>
    </row>
    <row r="4737" spans="2:2">
      <c r="B4737" s="84"/>
    </row>
    <row r="4738" spans="2:2">
      <c r="B4738" s="84"/>
    </row>
    <row r="4739" spans="2:2">
      <c r="B4739" s="84"/>
    </row>
    <row r="4740" spans="2:2">
      <c r="B4740" s="84"/>
    </row>
    <row r="4741" spans="2:2">
      <c r="B4741" s="84"/>
    </row>
    <row r="4742" spans="2:2">
      <c r="B4742" s="84"/>
    </row>
    <row r="4743" spans="2:2">
      <c r="B4743" s="84"/>
    </row>
    <row r="4744" spans="2:2">
      <c r="B4744" s="84"/>
    </row>
    <row r="4745" spans="2:2">
      <c r="B4745" s="84"/>
    </row>
    <row r="4746" spans="2:2">
      <c r="B4746" s="84"/>
    </row>
    <row r="4747" spans="2:2">
      <c r="B4747" s="84"/>
    </row>
    <row r="4748" spans="2:2">
      <c r="B4748" s="84"/>
    </row>
    <row r="4749" spans="2:2">
      <c r="B4749" s="84"/>
    </row>
    <row r="4750" spans="2:2">
      <c r="B4750" s="84"/>
    </row>
    <row r="4751" spans="2:2">
      <c r="B4751" s="84"/>
    </row>
    <row r="4752" spans="2:2">
      <c r="B4752" s="84"/>
    </row>
    <row r="4753" spans="2:2">
      <c r="B4753" s="84"/>
    </row>
    <row r="4754" spans="2:2">
      <c r="B4754" s="84"/>
    </row>
    <row r="4755" spans="2:2">
      <c r="B4755" s="84"/>
    </row>
    <row r="4756" spans="2:2">
      <c r="B4756" s="84"/>
    </row>
    <row r="4757" spans="2:2">
      <c r="B4757" s="84"/>
    </row>
    <row r="4758" spans="2:2">
      <c r="B4758" s="84"/>
    </row>
    <row r="4759" spans="2:2">
      <c r="B4759" s="84"/>
    </row>
    <row r="4760" spans="2:2">
      <c r="B4760" s="84"/>
    </row>
    <row r="4761" spans="2:2">
      <c r="B4761" s="84"/>
    </row>
    <row r="4762" spans="2:2">
      <c r="B4762" s="84"/>
    </row>
    <row r="4763" spans="2:2">
      <c r="B4763" s="84"/>
    </row>
    <row r="4764" spans="2:2">
      <c r="B4764" s="84"/>
    </row>
    <row r="4765" spans="2:2">
      <c r="B4765" s="84"/>
    </row>
    <row r="4766" spans="2:2">
      <c r="B4766" s="84"/>
    </row>
    <row r="4767" spans="2:2">
      <c r="B4767" s="84"/>
    </row>
    <row r="4768" spans="2:2">
      <c r="B4768" s="84"/>
    </row>
    <row r="4769" spans="2:2">
      <c r="B4769" s="84"/>
    </row>
    <row r="4770" spans="2:2">
      <c r="B4770" s="84"/>
    </row>
    <row r="4771" spans="2:2">
      <c r="B4771" s="84"/>
    </row>
    <row r="4772" spans="2:2">
      <c r="B4772" s="84"/>
    </row>
    <row r="4773" spans="2:2">
      <c r="B4773" s="84"/>
    </row>
    <row r="4774" spans="2:2">
      <c r="B4774" s="84"/>
    </row>
    <row r="4775" spans="2:2">
      <c r="B4775" s="84"/>
    </row>
    <row r="4776" spans="2:2">
      <c r="B4776" s="84"/>
    </row>
    <row r="4777" spans="2:2">
      <c r="B4777" s="84"/>
    </row>
    <row r="4778" spans="2:2">
      <c r="B4778" s="84"/>
    </row>
    <row r="4779" spans="2:2">
      <c r="B4779" s="84"/>
    </row>
    <row r="4780" spans="2:2">
      <c r="B4780" s="84"/>
    </row>
    <row r="4781" spans="2:2">
      <c r="B4781" s="84"/>
    </row>
    <row r="4782" spans="2:2">
      <c r="B4782" s="84"/>
    </row>
    <row r="4783" spans="2:2">
      <c r="B4783" s="84"/>
    </row>
    <row r="4784" spans="2:2">
      <c r="B4784" s="84"/>
    </row>
    <row r="4785" spans="2:2">
      <c r="B4785" s="84"/>
    </row>
    <row r="4786" spans="2:2">
      <c r="B4786" s="84"/>
    </row>
    <row r="4787" spans="2:2">
      <c r="B4787" s="84"/>
    </row>
    <row r="4788" spans="2:2">
      <c r="B4788" s="84"/>
    </row>
    <row r="4789" spans="2:2">
      <c r="B4789" s="84"/>
    </row>
    <row r="4790" spans="2:2">
      <c r="B4790" s="84"/>
    </row>
    <row r="4791" spans="2:2">
      <c r="B4791" s="84"/>
    </row>
    <row r="4792" spans="2:2">
      <c r="B4792" s="84"/>
    </row>
    <row r="4793" spans="2:2">
      <c r="B4793" s="84"/>
    </row>
    <row r="4794" spans="2:2">
      <c r="B4794" s="84"/>
    </row>
    <row r="4795" spans="2:2">
      <c r="B4795" s="84"/>
    </row>
    <row r="4796" spans="2:2">
      <c r="B4796" s="84"/>
    </row>
    <row r="4797" spans="2:2">
      <c r="B4797" s="84"/>
    </row>
    <row r="4798" spans="2:2">
      <c r="B4798" s="84"/>
    </row>
    <row r="4799" spans="2:2">
      <c r="B4799" s="84"/>
    </row>
    <row r="4800" spans="2:2">
      <c r="B4800" s="84"/>
    </row>
    <row r="4801" spans="2:2">
      <c r="B4801" s="84"/>
    </row>
    <row r="4802" spans="2:2">
      <c r="B4802" s="84"/>
    </row>
    <row r="4803" spans="2:2">
      <c r="B4803" s="84"/>
    </row>
    <row r="4804" spans="2:2">
      <c r="B4804" s="84"/>
    </row>
    <row r="4805" spans="2:2">
      <c r="B4805" s="84"/>
    </row>
    <row r="4806" spans="2:2">
      <c r="B4806" s="84"/>
    </row>
    <row r="4807" spans="2:2">
      <c r="B4807" s="84"/>
    </row>
    <row r="4808" spans="2:2">
      <c r="B4808" s="84"/>
    </row>
    <row r="4809" spans="2:2">
      <c r="B4809" s="84"/>
    </row>
    <row r="4810" spans="2:2">
      <c r="B4810" s="84"/>
    </row>
    <row r="4811" spans="2:2">
      <c r="B4811" s="84"/>
    </row>
    <row r="4812" spans="2:2">
      <c r="B4812" s="84"/>
    </row>
    <row r="4813" spans="2:2">
      <c r="B4813" s="84"/>
    </row>
    <row r="4814" spans="2:2">
      <c r="B4814" s="84"/>
    </row>
    <row r="4815" spans="2:2">
      <c r="B4815" s="84"/>
    </row>
    <row r="4816" spans="2:2">
      <c r="B4816" s="84"/>
    </row>
    <row r="4817" spans="2:2">
      <c r="B4817" s="84"/>
    </row>
    <row r="4818" spans="2:2">
      <c r="B4818" s="84"/>
    </row>
    <row r="4819" spans="2:2">
      <c r="B4819" s="84"/>
    </row>
    <row r="4820" spans="2:2">
      <c r="B4820" s="84"/>
    </row>
    <row r="4821" spans="2:2">
      <c r="B4821" s="84"/>
    </row>
    <row r="4822" spans="2:2">
      <c r="B4822" s="84"/>
    </row>
    <row r="4823" spans="2:2">
      <c r="B4823" s="84"/>
    </row>
    <row r="4824" spans="2:2">
      <c r="B4824" s="84"/>
    </row>
    <row r="4825" spans="2:2">
      <c r="B4825" s="84"/>
    </row>
    <row r="4826" spans="2:2">
      <c r="B4826" s="84"/>
    </row>
    <row r="4827" spans="2:2">
      <c r="B4827" s="84"/>
    </row>
    <row r="4828" spans="2:2">
      <c r="B4828" s="84"/>
    </row>
    <row r="4829" spans="2:2">
      <c r="B4829" s="84"/>
    </row>
    <row r="4830" spans="2:2">
      <c r="B4830" s="84"/>
    </row>
    <row r="4831" spans="2:2">
      <c r="B4831" s="84"/>
    </row>
    <row r="4832" spans="2:2">
      <c r="B4832" s="84"/>
    </row>
    <row r="4833" spans="2:2">
      <c r="B4833" s="84"/>
    </row>
    <row r="4834" spans="2:2">
      <c r="B4834" s="84"/>
    </row>
    <row r="4835" spans="2:2">
      <c r="B4835" s="84"/>
    </row>
    <row r="4836" spans="2:2">
      <c r="B4836" s="84"/>
    </row>
    <row r="4837" spans="2:2">
      <c r="B4837" s="84"/>
    </row>
    <row r="4838" spans="2:2">
      <c r="B4838" s="84"/>
    </row>
    <row r="4839" spans="2:2">
      <c r="B4839" s="84"/>
    </row>
    <row r="4840" spans="2:2">
      <c r="B4840" s="84"/>
    </row>
    <row r="4841" spans="2:2">
      <c r="B4841" s="84"/>
    </row>
    <row r="4842" spans="2:2">
      <c r="B4842" s="84"/>
    </row>
    <row r="4843" spans="2:2">
      <c r="B4843" s="84"/>
    </row>
    <row r="4844" spans="2:2">
      <c r="B4844" s="84"/>
    </row>
    <row r="4845" spans="2:2">
      <c r="B4845" s="84"/>
    </row>
    <row r="4846" spans="2:2">
      <c r="B4846" s="84"/>
    </row>
    <row r="4847" spans="2:2">
      <c r="B4847" s="84"/>
    </row>
    <row r="4848" spans="2:2">
      <c r="B4848" s="84"/>
    </row>
    <row r="4849" spans="2:2">
      <c r="B4849" s="84"/>
    </row>
    <row r="4850" spans="2:2">
      <c r="B4850" s="84"/>
    </row>
    <row r="4851" spans="2:2">
      <c r="B4851" s="84"/>
    </row>
    <row r="4852" spans="2:2">
      <c r="B4852" s="84"/>
    </row>
    <row r="4853" spans="2:2">
      <c r="B4853" s="84"/>
    </row>
    <row r="4854" spans="2:2">
      <c r="B4854" s="84"/>
    </row>
    <row r="4855" spans="2:2">
      <c r="B4855" s="84"/>
    </row>
    <row r="4856" spans="2:2">
      <c r="B4856" s="84"/>
    </row>
    <row r="4857" spans="2:2">
      <c r="B4857" s="84"/>
    </row>
    <row r="4858" spans="2:2">
      <c r="B4858" s="84"/>
    </row>
    <row r="4859" spans="2:2">
      <c r="B4859" s="84"/>
    </row>
    <row r="4860" spans="2:2">
      <c r="B4860" s="84"/>
    </row>
    <row r="4861" spans="2:2">
      <c r="B4861" s="84"/>
    </row>
    <row r="4862" spans="2:2">
      <c r="B4862" s="84"/>
    </row>
    <row r="4863" spans="2:2">
      <c r="B4863" s="84"/>
    </row>
    <row r="4864" spans="2:2">
      <c r="B4864" s="84"/>
    </row>
    <row r="4865" spans="2:2">
      <c r="B4865" s="84"/>
    </row>
    <row r="4866" spans="2:2">
      <c r="B4866" s="84"/>
    </row>
    <row r="4867" spans="2:2">
      <c r="B4867" s="84"/>
    </row>
    <row r="4868" spans="2:2">
      <c r="B4868" s="84"/>
    </row>
    <row r="4869" spans="2:2">
      <c r="B4869" s="84"/>
    </row>
    <row r="4870" spans="2:2">
      <c r="B4870" s="84"/>
    </row>
    <row r="4871" spans="2:2">
      <c r="B4871" s="84"/>
    </row>
    <row r="4872" spans="2:2">
      <c r="B4872" s="84"/>
    </row>
    <row r="4873" spans="2:2">
      <c r="B4873" s="84"/>
    </row>
    <row r="4874" spans="2:2">
      <c r="B4874" s="84"/>
    </row>
    <row r="4875" spans="2:2">
      <c r="B4875" s="84"/>
    </row>
    <row r="4876" spans="2:2">
      <c r="B4876" s="84"/>
    </row>
    <row r="4877" spans="2:2">
      <c r="B4877" s="84"/>
    </row>
    <row r="4878" spans="2:2">
      <c r="B4878" s="84"/>
    </row>
    <row r="4879" spans="2:2">
      <c r="B4879" s="84"/>
    </row>
    <row r="4880" spans="2:2">
      <c r="B4880" s="84"/>
    </row>
    <row r="4881" spans="2:2">
      <c r="B4881" s="84"/>
    </row>
    <row r="4882" spans="2:2">
      <c r="B4882" s="84"/>
    </row>
    <row r="4883" spans="2:2">
      <c r="B4883" s="84"/>
    </row>
    <row r="4884" spans="2:2">
      <c r="B4884" s="84"/>
    </row>
    <row r="4885" spans="2:2">
      <c r="B4885" s="84"/>
    </row>
    <row r="4886" spans="2:2">
      <c r="B4886" s="84"/>
    </row>
    <row r="4887" spans="2:2">
      <c r="B4887" s="84"/>
    </row>
    <row r="4888" spans="2:2">
      <c r="B4888" s="84"/>
    </row>
    <row r="4889" spans="2:2">
      <c r="B4889" s="84"/>
    </row>
    <row r="4890" spans="2:2">
      <c r="B4890" s="84"/>
    </row>
    <row r="4891" spans="2:2">
      <c r="B4891" s="84"/>
    </row>
    <row r="4892" spans="2:2">
      <c r="B4892" s="84"/>
    </row>
    <row r="4893" spans="2:2">
      <c r="B4893" s="84"/>
    </row>
    <row r="4894" spans="2:2">
      <c r="B4894" s="84"/>
    </row>
    <row r="4895" spans="2:2">
      <c r="B4895" s="84"/>
    </row>
    <row r="4896" spans="2:2">
      <c r="B4896" s="84"/>
    </row>
    <row r="4897" spans="2:2">
      <c r="B4897" s="84"/>
    </row>
    <row r="4898" spans="2:2">
      <c r="B4898" s="84"/>
    </row>
    <row r="4899" spans="2:2">
      <c r="B4899" s="84"/>
    </row>
    <row r="4900" spans="2:2">
      <c r="B4900" s="84"/>
    </row>
    <row r="4901" spans="2:2">
      <c r="B4901" s="84"/>
    </row>
    <row r="4902" spans="2:2">
      <c r="B4902" s="84"/>
    </row>
    <row r="4903" spans="2:2">
      <c r="B4903" s="84"/>
    </row>
    <row r="4904" spans="2:2">
      <c r="B4904" s="84"/>
    </row>
    <row r="4905" spans="2:2">
      <c r="B4905" s="84"/>
    </row>
    <row r="4906" spans="2:2">
      <c r="B4906" s="84"/>
    </row>
    <row r="4907" spans="2:2">
      <c r="B4907" s="84"/>
    </row>
    <row r="4908" spans="2:2">
      <c r="B4908" s="84"/>
    </row>
    <row r="4909" spans="2:2">
      <c r="B4909" s="84"/>
    </row>
    <row r="4910" spans="2:2">
      <c r="B4910" s="84"/>
    </row>
    <row r="4911" spans="2:2">
      <c r="B4911" s="84"/>
    </row>
    <row r="4912" spans="2:2">
      <c r="B4912" s="84"/>
    </row>
    <row r="4913" spans="2:2">
      <c r="B4913" s="84"/>
    </row>
    <row r="4914" spans="2:2">
      <c r="B4914" s="84"/>
    </row>
    <row r="4915" spans="2:2">
      <c r="B4915" s="84"/>
    </row>
    <row r="4916" spans="2:2">
      <c r="B4916" s="84"/>
    </row>
    <row r="4917" spans="2:2">
      <c r="B4917" s="84"/>
    </row>
    <row r="4918" spans="2:2">
      <c r="B4918" s="84"/>
    </row>
    <row r="4919" spans="2:2">
      <c r="B4919" s="84"/>
    </row>
    <row r="4920" spans="2:2">
      <c r="B4920" s="84"/>
    </row>
    <row r="4921" spans="2:2">
      <c r="B4921" s="84"/>
    </row>
    <row r="4922" spans="2:2">
      <c r="B4922" s="84"/>
    </row>
    <row r="4923" spans="2:2">
      <c r="B4923" s="84"/>
    </row>
    <row r="4924" spans="2:2">
      <c r="B4924" s="84"/>
    </row>
    <row r="4925" spans="2:2">
      <c r="B4925" s="84"/>
    </row>
    <row r="4926" spans="2:2">
      <c r="B4926" s="84"/>
    </row>
    <row r="4927" spans="2:2">
      <c r="B4927" s="84"/>
    </row>
    <row r="4928" spans="2:2">
      <c r="B4928" s="84"/>
    </row>
    <row r="4929" spans="2:2">
      <c r="B4929" s="84"/>
    </row>
    <row r="4930" spans="2:2">
      <c r="B4930" s="84"/>
    </row>
    <row r="4931" spans="2:2">
      <c r="B4931" s="84"/>
    </row>
    <row r="4932" spans="2:2">
      <c r="B4932" s="84"/>
    </row>
    <row r="4933" spans="2:2">
      <c r="B4933" s="84"/>
    </row>
    <row r="4934" spans="2:2">
      <c r="B4934" s="84"/>
    </row>
    <row r="4935" spans="2:2">
      <c r="B4935" s="84"/>
    </row>
    <row r="4936" spans="2:2">
      <c r="B4936" s="84"/>
    </row>
    <row r="4937" spans="2:2">
      <c r="B4937" s="84"/>
    </row>
    <row r="4938" spans="2:2">
      <c r="B4938" s="84"/>
    </row>
    <row r="4939" spans="2:2">
      <c r="B4939" s="84"/>
    </row>
    <row r="4940" spans="2:2">
      <c r="B4940" s="84"/>
    </row>
    <row r="4941" spans="2:2">
      <c r="B4941" s="84"/>
    </row>
    <row r="4942" spans="2:2">
      <c r="B4942" s="84"/>
    </row>
    <row r="4943" spans="2:2">
      <c r="B4943" s="84"/>
    </row>
    <row r="4944" spans="2:2">
      <c r="B4944" s="84"/>
    </row>
    <row r="4993" spans="2:2">
      <c r="B4993" s="84"/>
    </row>
    <row r="4994" spans="2:2">
      <c r="B4994" s="84"/>
    </row>
    <row r="4995" spans="2:2">
      <c r="B4995" s="84"/>
    </row>
    <row r="4996" spans="2:2">
      <c r="B4996" s="84"/>
    </row>
    <row r="4997" spans="2:2">
      <c r="B4997" s="84"/>
    </row>
    <row r="4998" spans="2:2">
      <c r="B4998" s="84"/>
    </row>
    <row r="4999" spans="2:2">
      <c r="B4999" s="84"/>
    </row>
    <row r="5000" spans="2:2">
      <c r="B5000" s="84"/>
    </row>
    <row r="5001" spans="2:2">
      <c r="B5001" s="84"/>
    </row>
    <row r="5002" spans="2:2">
      <c r="B5002" s="84"/>
    </row>
    <row r="5003" spans="2:2">
      <c r="B5003" s="84"/>
    </row>
    <row r="5004" spans="2:2">
      <c r="B5004" s="84"/>
    </row>
    <row r="5005" spans="2:2">
      <c r="B5005" s="84"/>
    </row>
    <row r="5006" spans="2:2">
      <c r="B5006" s="84"/>
    </row>
    <row r="5007" spans="2:2">
      <c r="B5007" s="84"/>
    </row>
    <row r="5008" spans="2:2">
      <c r="B5008" s="84"/>
    </row>
    <row r="5009" spans="2:2">
      <c r="B5009" s="84"/>
    </row>
    <row r="5010" spans="2:2">
      <c r="B5010" s="84"/>
    </row>
    <row r="5011" spans="2:2">
      <c r="B5011" s="84"/>
    </row>
    <row r="5012" spans="2:2">
      <c r="B5012" s="84"/>
    </row>
    <row r="5013" spans="2:2">
      <c r="B5013" s="84"/>
    </row>
    <row r="5014" spans="2:2">
      <c r="B5014" s="84"/>
    </row>
    <row r="5015" spans="2:2">
      <c r="B5015" s="84"/>
    </row>
    <row r="5016" spans="2:2">
      <c r="B5016" s="84"/>
    </row>
    <row r="5017" spans="2:2">
      <c r="B5017" s="84"/>
    </row>
    <row r="5018" spans="2:2">
      <c r="B5018" s="84"/>
    </row>
    <row r="5019" spans="2:2">
      <c r="B5019" s="84"/>
    </row>
    <row r="5020" spans="2:2">
      <c r="B5020" s="84"/>
    </row>
    <row r="5021" spans="2:2">
      <c r="B5021" s="84"/>
    </row>
    <row r="5022" spans="2:2">
      <c r="B5022" s="84"/>
    </row>
    <row r="5023" spans="2:2">
      <c r="B5023" s="84"/>
    </row>
    <row r="5024" spans="2:2">
      <c r="B5024" s="84"/>
    </row>
    <row r="5025" spans="2:2">
      <c r="B5025" s="84"/>
    </row>
    <row r="5026" spans="2:2">
      <c r="B5026" s="84"/>
    </row>
    <row r="5027" spans="2:2">
      <c r="B5027" s="84"/>
    </row>
    <row r="5028" spans="2:2">
      <c r="B5028" s="84"/>
    </row>
    <row r="5029" spans="2:2">
      <c r="B5029" s="84"/>
    </row>
    <row r="5030" spans="2:2">
      <c r="B5030" s="84"/>
    </row>
    <row r="5031" spans="2:2">
      <c r="B5031" s="84"/>
    </row>
    <row r="5032" spans="2:2">
      <c r="B5032" s="84"/>
    </row>
    <row r="5033" spans="2:2">
      <c r="B5033" s="84"/>
    </row>
    <row r="5034" spans="2:2">
      <c r="B5034" s="84"/>
    </row>
    <row r="5035" spans="2:2">
      <c r="B5035" s="84"/>
    </row>
    <row r="5036" spans="2:2">
      <c r="B5036" s="84"/>
    </row>
    <row r="5037" spans="2:2">
      <c r="B5037" s="84"/>
    </row>
    <row r="5038" spans="2:2">
      <c r="B5038" s="84"/>
    </row>
    <row r="5039" spans="2:2">
      <c r="B5039" s="84"/>
    </row>
    <row r="5040" spans="2:2">
      <c r="B5040" s="84"/>
    </row>
    <row r="5041" spans="2:2">
      <c r="B5041" s="84"/>
    </row>
    <row r="5042" spans="2:2">
      <c r="B5042" s="84"/>
    </row>
    <row r="5043" spans="2:2">
      <c r="B5043" s="84"/>
    </row>
    <row r="5044" spans="2:2">
      <c r="B5044" s="84"/>
    </row>
    <row r="5045" spans="2:2">
      <c r="B5045" s="84"/>
    </row>
    <row r="5046" spans="2:2">
      <c r="B5046" s="84"/>
    </row>
    <row r="5047" spans="2:2">
      <c r="B5047" s="84"/>
    </row>
    <row r="5048" spans="2:2">
      <c r="B5048" s="84"/>
    </row>
    <row r="5049" spans="2:2">
      <c r="B5049" s="84"/>
    </row>
    <row r="5050" spans="2:2">
      <c r="B5050" s="84"/>
    </row>
    <row r="5051" spans="2:2">
      <c r="B5051" s="84"/>
    </row>
    <row r="5052" spans="2:2">
      <c r="B5052" s="84"/>
    </row>
    <row r="5053" spans="2:2">
      <c r="B5053" s="84"/>
    </row>
    <row r="5054" spans="2:2">
      <c r="B5054" s="84"/>
    </row>
    <row r="5055" spans="2:2">
      <c r="B5055" s="84"/>
    </row>
    <row r="5056" spans="2:2">
      <c r="B5056" s="84"/>
    </row>
    <row r="5057" spans="2:2">
      <c r="B5057" s="84"/>
    </row>
    <row r="5058" spans="2:2">
      <c r="B5058" s="84"/>
    </row>
    <row r="5059" spans="2:2">
      <c r="B5059" s="84"/>
    </row>
    <row r="5060" spans="2:2">
      <c r="B5060" s="84"/>
    </row>
    <row r="5061" spans="2:2">
      <c r="B5061" s="84"/>
    </row>
    <row r="5062" spans="2:2">
      <c r="B5062" s="84"/>
    </row>
    <row r="5063" spans="2:2">
      <c r="B5063" s="84"/>
    </row>
    <row r="5064" spans="2:2">
      <c r="B5064" s="84"/>
    </row>
    <row r="5065" spans="2:2">
      <c r="B5065" s="84"/>
    </row>
    <row r="5066" spans="2:2">
      <c r="B5066" s="84"/>
    </row>
    <row r="5067" spans="2:2">
      <c r="B5067" s="84"/>
    </row>
    <row r="5068" spans="2:2">
      <c r="B5068" s="84"/>
    </row>
    <row r="5069" spans="2:2">
      <c r="B5069" s="84"/>
    </row>
    <row r="5070" spans="2:2">
      <c r="B5070" s="84"/>
    </row>
    <row r="5071" spans="2:2">
      <c r="B5071" s="84"/>
    </row>
    <row r="5072" spans="2:2">
      <c r="B5072" s="84"/>
    </row>
    <row r="5073" spans="2:2">
      <c r="B5073" s="84"/>
    </row>
    <row r="5074" spans="2:2">
      <c r="B5074" s="84"/>
    </row>
    <row r="5075" spans="2:2">
      <c r="B5075" s="84"/>
    </row>
    <row r="5076" spans="2:2">
      <c r="B5076" s="84"/>
    </row>
    <row r="5077" spans="2:2">
      <c r="B5077" s="84"/>
    </row>
    <row r="5078" spans="2:2">
      <c r="B5078" s="84"/>
    </row>
    <row r="5079" spans="2:2">
      <c r="B5079" s="84"/>
    </row>
    <row r="5080" spans="2:2">
      <c r="B5080" s="84"/>
    </row>
    <row r="5081" spans="2:2">
      <c r="B5081" s="84"/>
    </row>
    <row r="5082" spans="2:2">
      <c r="B5082" s="84"/>
    </row>
    <row r="5083" spans="2:2">
      <c r="B5083" s="84"/>
    </row>
    <row r="5084" spans="2:2">
      <c r="B5084" s="84"/>
    </row>
    <row r="5085" spans="2:2">
      <c r="B5085" s="84"/>
    </row>
    <row r="5086" spans="2:2">
      <c r="B5086" s="84"/>
    </row>
    <row r="5087" spans="2:2">
      <c r="B5087" s="84"/>
    </row>
    <row r="5088" spans="2:2">
      <c r="B5088" s="84"/>
    </row>
    <row r="5089" spans="2:2">
      <c r="B5089" s="84"/>
    </row>
    <row r="5090" spans="2:2">
      <c r="B5090" s="84"/>
    </row>
    <row r="5091" spans="2:2">
      <c r="B5091" s="84"/>
    </row>
    <row r="5092" spans="2:2">
      <c r="B5092" s="84"/>
    </row>
    <row r="5093" spans="2:2">
      <c r="B5093" s="84"/>
    </row>
    <row r="5094" spans="2:2">
      <c r="B5094" s="84"/>
    </row>
    <row r="5095" spans="2:2">
      <c r="B5095" s="84"/>
    </row>
    <row r="5096" spans="2:2">
      <c r="B5096" s="84"/>
    </row>
    <row r="5097" spans="2:2">
      <c r="B5097" s="84"/>
    </row>
    <row r="5098" spans="2:2">
      <c r="B5098" s="84"/>
    </row>
    <row r="5099" spans="2:2">
      <c r="B5099" s="84"/>
    </row>
    <row r="5100" spans="2:2">
      <c r="B5100" s="84"/>
    </row>
    <row r="5101" spans="2:2">
      <c r="B5101" s="84"/>
    </row>
    <row r="5102" spans="2:2">
      <c r="B5102" s="84"/>
    </row>
    <row r="5103" spans="2:2">
      <c r="B5103" s="84"/>
    </row>
    <row r="5104" spans="2:2">
      <c r="B5104" s="84"/>
    </row>
    <row r="5105" spans="2:2">
      <c r="B5105" s="84"/>
    </row>
    <row r="5106" spans="2:2">
      <c r="B5106" s="84"/>
    </row>
    <row r="5107" spans="2:2">
      <c r="B5107" s="84"/>
    </row>
    <row r="5108" spans="2:2">
      <c r="B5108" s="84"/>
    </row>
    <row r="5109" spans="2:2">
      <c r="B5109" s="84"/>
    </row>
    <row r="5110" spans="2:2">
      <c r="B5110" s="84"/>
    </row>
    <row r="5111" spans="2:2">
      <c r="B5111" s="84"/>
    </row>
    <row r="5112" spans="2:2">
      <c r="B5112" s="84"/>
    </row>
    <row r="5113" spans="2:2">
      <c r="B5113" s="84"/>
    </row>
    <row r="5114" spans="2:2">
      <c r="B5114" s="84"/>
    </row>
    <row r="5115" spans="2:2">
      <c r="B5115" s="84"/>
    </row>
    <row r="5116" spans="2:2">
      <c r="B5116" s="84"/>
    </row>
    <row r="5117" spans="2:2">
      <c r="B5117" s="84"/>
    </row>
    <row r="5118" spans="2:2">
      <c r="B5118" s="84"/>
    </row>
    <row r="5119" spans="2:2">
      <c r="B5119" s="84"/>
    </row>
    <row r="5120" spans="2:2">
      <c r="B5120" s="84"/>
    </row>
    <row r="5121" spans="2:2">
      <c r="B5121" s="84"/>
    </row>
    <row r="5122" spans="2:2">
      <c r="B5122" s="84"/>
    </row>
    <row r="5123" spans="2:2">
      <c r="B5123" s="84"/>
    </row>
    <row r="5124" spans="2:2">
      <c r="B5124" s="84"/>
    </row>
    <row r="5125" spans="2:2">
      <c r="B5125" s="84"/>
    </row>
    <row r="5126" spans="2:2">
      <c r="B5126" s="84"/>
    </row>
    <row r="5127" spans="2:2">
      <c r="B5127" s="84"/>
    </row>
    <row r="5128" spans="2:2">
      <c r="B5128" s="84"/>
    </row>
    <row r="5129" spans="2:2">
      <c r="B5129" s="84"/>
    </row>
    <row r="5130" spans="2:2">
      <c r="B5130" s="84"/>
    </row>
    <row r="5131" spans="2:2">
      <c r="B5131" s="84"/>
    </row>
    <row r="5132" spans="2:2">
      <c r="B5132" s="84"/>
    </row>
    <row r="5133" spans="2:2">
      <c r="B5133" s="84"/>
    </row>
    <row r="5134" spans="2:2">
      <c r="B5134" s="84"/>
    </row>
    <row r="5135" spans="2:2">
      <c r="B5135" s="84"/>
    </row>
    <row r="5136" spans="2:2">
      <c r="B5136" s="84"/>
    </row>
    <row r="5137" spans="2:2">
      <c r="B5137" s="84"/>
    </row>
    <row r="5138" spans="2:2">
      <c r="B5138" s="84"/>
    </row>
    <row r="5139" spans="2:2">
      <c r="B5139" s="84"/>
    </row>
    <row r="5140" spans="2:2">
      <c r="B5140" s="84"/>
    </row>
    <row r="5141" spans="2:2">
      <c r="B5141" s="84"/>
    </row>
    <row r="5142" spans="2:2">
      <c r="B5142" s="84"/>
    </row>
    <row r="5143" spans="2:2">
      <c r="B5143" s="84"/>
    </row>
    <row r="5144" spans="2:2">
      <c r="B5144" s="84"/>
    </row>
    <row r="5145" spans="2:2">
      <c r="B5145" s="84"/>
    </row>
    <row r="5146" spans="2:2">
      <c r="B5146" s="84"/>
    </row>
    <row r="5147" spans="2:2">
      <c r="B5147" s="84"/>
    </row>
    <row r="5148" spans="2:2">
      <c r="B5148" s="84"/>
    </row>
    <row r="5149" spans="2:2">
      <c r="B5149" s="84"/>
    </row>
    <row r="5150" spans="2:2">
      <c r="B5150" s="84"/>
    </row>
    <row r="5151" spans="2:2">
      <c r="B5151" s="84"/>
    </row>
    <row r="5152" spans="2:2">
      <c r="B5152" s="84"/>
    </row>
    <row r="5153" spans="2:2">
      <c r="B5153" s="84"/>
    </row>
    <row r="5154" spans="2:2">
      <c r="B5154" s="84"/>
    </row>
    <row r="5155" spans="2:2">
      <c r="B5155" s="84"/>
    </row>
    <row r="5156" spans="2:2">
      <c r="B5156" s="84"/>
    </row>
    <row r="5157" spans="2:2">
      <c r="B5157" s="84"/>
    </row>
    <row r="5158" spans="2:2">
      <c r="B5158" s="84"/>
    </row>
    <row r="5159" spans="2:2">
      <c r="B5159" s="84"/>
    </row>
    <row r="5160" spans="2:2">
      <c r="B5160" s="84"/>
    </row>
    <row r="5161" spans="2:2">
      <c r="B5161" s="84"/>
    </row>
    <row r="5162" spans="2:2">
      <c r="B5162" s="84"/>
    </row>
    <row r="5163" spans="2:2">
      <c r="B5163" s="84"/>
    </row>
    <row r="5164" spans="2:2">
      <c r="B5164" s="84"/>
    </row>
    <row r="5165" spans="2:2">
      <c r="B5165" s="84"/>
    </row>
    <row r="5166" spans="2:2">
      <c r="B5166" s="84"/>
    </row>
    <row r="5167" spans="2:2">
      <c r="B5167" s="84"/>
    </row>
    <row r="5168" spans="2:2">
      <c r="B5168" s="84"/>
    </row>
    <row r="5169" spans="2:2">
      <c r="B5169" s="84"/>
    </row>
    <row r="5170" spans="2:2">
      <c r="B5170" s="84"/>
    </row>
    <row r="5171" spans="2:2">
      <c r="B5171" s="84"/>
    </row>
    <row r="5172" spans="2:2">
      <c r="B5172" s="84"/>
    </row>
    <row r="5173" spans="2:2">
      <c r="B5173" s="84"/>
    </row>
    <row r="5174" spans="2:2">
      <c r="B5174" s="84"/>
    </row>
    <row r="5175" spans="2:2">
      <c r="B5175" s="84"/>
    </row>
    <row r="5176" spans="2:2">
      <c r="B5176" s="84"/>
    </row>
    <row r="5177" spans="2:2">
      <c r="B5177" s="84"/>
    </row>
    <row r="5178" spans="2:2">
      <c r="B5178" s="84"/>
    </row>
    <row r="5179" spans="2:2">
      <c r="B5179" s="84"/>
    </row>
    <row r="5180" spans="2:2">
      <c r="B5180" s="84"/>
    </row>
    <row r="5181" spans="2:2">
      <c r="B5181" s="84"/>
    </row>
    <row r="5182" spans="2:2">
      <c r="B5182" s="84"/>
    </row>
    <row r="5183" spans="2:2">
      <c r="B5183" s="84"/>
    </row>
    <row r="5184" spans="2:2">
      <c r="B5184" s="84"/>
    </row>
    <row r="5185" spans="2:2">
      <c r="B5185" s="84"/>
    </row>
    <row r="5186" spans="2:2">
      <c r="B5186" s="84"/>
    </row>
    <row r="5187" spans="2:2">
      <c r="B5187" s="84"/>
    </row>
    <row r="5188" spans="2:2">
      <c r="B5188" s="84"/>
    </row>
    <row r="5189" spans="2:2">
      <c r="B5189" s="84"/>
    </row>
    <row r="5190" spans="2:2">
      <c r="B5190" s="84"/>
    </row>
    <row r="5191" spans="2:2">
      <c r="B5191" s="84"/>
    </row>
    <row r="5192" spans="2:2">
      <c r="B5192" s="84"/>
    </row>
    <row r="5193" spans="2:2">
      <c r="B5193" s="84"/>
    </row>
    <row r="5194" spans="2:2">
      <c r="B5194" s="84"/>
    </row>
    <row r="5195" spans="2:2">
      <c r="B5195" s="84"/>
    </row>
    <row r="5196" spans="2:2">
      <c r="B5196" s="84"/>
    </row>
    <row r="5197" spans="2:2">
      <c r="B5197" s="84"/>
    </row>
    <row r="5198" spans="2:2">
      <c r="B5198" s="84"/>
    </row>
    <row r="5199" spans="2:2">
      <c r="B5199" s="84"/>
    </row>
    <row r="5200" spans="2:2">
      <c r="B5200" s="84"/>
    </row>
    <row r="5201" spans="2:2">
      <c r="B5201" s="84"/>
    </row>
    <row r="5202" spans="2:2">
      <c r="B5202" s="84"/>
    </row>
    <row r="5203" spans="2:2">
      <c r="B5203" s="84"/>
    </row>
    <row r="5204" spans="2:2">
      <c r="B5204" s="84"/>
    </row>
    <row r="5205" spans="2:2">
      <c r="B5205" s="84"/>
    </row>
    <row r="5206" spans="2:2">
      <c r="B5206" s="84"/>
    </row>
    <row r="5207" spans="2:2">
      <c r="B5207" s="84"/>
    </row>
    <row r="5208" spans="2:2">
      <c r="B5208" s="84"/>
    </row>
    <row r="5209" spans="2:2">
      <c r="B5209" s="84"/>
    </row>
    <row r="5210" spans="2:2">
      <c r="B5210" s="84"/>
    </row>
    <row r="5211" spans="2:2">
      <c r="B5211" s="84"/>
    </row>
    <row r="5212" spans="2:2">
      <c r="B5212" s="84"/>
    </row>
    <row r="5213" spans="2:2">
      <c r="B5213" s="84"/>
    </row>
    <row r="5214" spans="2:2">
      <c r="B5214" s="84"/>
    </row>
    <row r="5215" spans="2:2">
      <c r="B5215" s="84"/>
    </row>
    <row r="5216" spans="2:2">
      <c r="B5216" s="84"/>
    </row>
    <row r="5217" spans="2:2">
      <c r="B5217" s="84"/>
    </row>
    <row r="5218" spans="2:2">
      <c r="B5218" s="84"/>
    </row>
    <row r="5219" spans="2:2">
      <c r="B5219" s="84"/>
    </row>
    <row r="5220" spans="2:2">
      <c r="B5220" s="84"/>
    </row>
    <row r="5221" spans="2:2">
      <c r="B5221" s="84"/>
    </row>
    <row r="5222" spans="2:2">
      <c r="B5222" s="84"/>
    </row>
    <row r="5223" spans="2:2">
      <c r="B5223" s="84"/>
    </row>
    <row r="5224" spans="2:2">
      <c r="B5224" s="84"/>
    </row>
    <row r="5225" spans="2:2">
      <c r="B5225" s="84"/>
    </row>
    <row r="5226" spans="2:2">
      <c r="B5226" s="84"/>
    </row>
    <row r="5227" spans="2:2">
      <c r="B5227" s="84"/>
    </row>
    <row r="5228" spans="2:2">
      <c r="B5228" s="84"/>
    </row>
    <row r="5229" spans="2:2">
      <c r="B5229" s="84"/>
    </row>
    <row r="5230" spans="2:2">
      <c r="B5230" s="84"/>
    </row>
    <row r="5231" spans="2:2">
      <c r="B5231" s="84"/>
    </row>
    <row r="5232" spans="2:2">
      <c r="B5232" s="84"/>
    </row>
    <row r="5233" spans="2:2">
      <c r="B5233" s="84"/>
    </row>
    <row r="5234" spans="2:2">
      <c r="B5234" s="84"/>
    </row>
    <row r="5235" spans="2:2">
      <c r="B5235" s="84"/>
    </row>
    <row r="5236" spans="2:2">
      <c r="B5236" s="84"/>
    </row>
    <row r="5237" spans="2:2">
      <c r="B5237" s="84"/>
    </row>
    <row r="5238" spans="2:2">
      <c r="B5238" s="84"/>
    </row>
    <row r="5239" spans="2:2">
      <c r="B5239" s="84"/>
    </row>
    <row r="5240" spans="2:2">
      <c r="B5240" s="84"/>
    </row>
    <row r="5241" spans="2:2">
      <c r="B5241" s="84"/>
    </row>
    <row r="5242" spans="2:2">
      <c r="B5242" s="84"/>
    </row>
    <row r="5243" spans="2:2">
      <c r="B5243" s="84"/>
    </row>
    <row r="5244" spans="2:2">
      <c r="B5244" s="84"/>
    </row>
    <row r="5245" spans="2:2">
      <c r="B5245" s="84"/>
    </row>
    <row r="5246" spans="2:2">
      <c r="B5246" s="84"/>
    </row>
    <row r="5247" spans="2:2">
      <c r="B5247" s="84"/>
    </row>
    <row r="5248" spans="2:2">
      <c r="B5248" s="84"/>
    </row>
    <row r="5249" spans="2:2">
      <c r="B5249" s="84"/>
    </row>
    <row r="5250" spans="2:2">
      <c r="B5250" s="84"/>
    </row>
    <row r="5251" spans="2:2">
      <c r="B5251" s="84"/>
    </row>
    <row r="5252" spans="2:2">
      <c r="B5252" s="84"/>
    </row>
    <row r="5253" spans="2:2">
      <c r="B5253" s="84"/>
    </row>
    <row r="5254" spans="2:2">
      <c r="B5254" s="84"/>
    </row>
    <row r="5255" spans="2:2">
      <c r="B5255" s="84"/>
    </row>
    <row r="5256" spans="2:2">
      <c r="B5256" s="84"/>
    </row>
    <row r="5257" spans="2:2">
      <c r="B5257" s="84"/>
    </row>
    <row r="5258" spans="2:2">
      <c r="B5258" s="84"/>
    </row>
    <row r="5259" spans="2:2">
      <c r="B5259" s="84"/>
    </row>
    <row r="5260" spans="2:2">
      <c r="B5260" s="84"/>
    </row>
    <row r="5261" spans="2:2">
      <c r="B5261" s="84"/>
    </row>
    <row r="5262" spans="2:2">
      <c r="B5262" s="84"/>
    </row>
    <row r="5263" spans="2:2">
      <c r="B5263" s="84"/>
    </row>
    <row r="5264" spans="2:2">
      <c r="B5264" s="84"/>
    </row>
    <row r="5265" spans="2:2">
      <c r="B5265" s="84"/>
    </row>
    <row r="5266" spans="2:2">
      <c r="B5266" s="84"/>
    </row>
    <row r="5267" spans="2:2">
      <c r="B5267" s="84"/>
    </row>
    <row r="5268" spans="2:2">
      <c r="B5268" s="84"/>
    </row>
    <row r="5269" spans="2:2">
      <c r="B5269" s="84"/>
    </row>
    <row r="5270" spans="2:2">
      <c r="B5270" s="84"/>
    </row>
    <row r="5271" spans="2:2">
      <c r="B5271" s="84"/>
    </row>
    <row r="5272" spans="2:2">
      <c r="B5272" s="84"/>
    </row>
    <row r="5273" spans="2:2">
      <c r="B5273" s="84"/>
    </row>
    <row r="5274" spans="2:2">
      <c r="B5274" s="84"/>
    </row>
    <row r="5275" spans="2:2">
      <c r="B5275" s="84"/>
    </row>
    <row r="5276" spans="2:2">
      <c r="B5276" s="84"/>
    </row>
    <row r="5277" spans="2:2">
      <c r="B5277" s="84"/>
    </row>
    <row r="5278" spans="2:2">
      <c r="B5278" s="84"/>
    </row>
    <row r="5279" spans="2:2">
      <c r="B5279" s="84"/>
    </row>
    <row r="5280" spans="2:2">
      <c r="B5280" s="84"/>
    </row>
    <row r="5281" spans="2:2">
      <c r="B5281" s="84"/>
    </row>
    <row r="5282" spans="2:2">
      <c r="B5282" s="84"/>
    </row>
    <row r="5283" spans="2:2">
      <c r="B5283" s="84"/>
    </row>
    <row r="5284" spans="2:2">
      <c r="B5284" s="84"/>
    </row>
    <row r="5285" spans="2:2">
      <c r="B5285" s="84"/>
    </row>
    <row r="5286" spans="2:2">
      <c r="B5286" s="84"/>
    </row>
    <row r="5287" spans="2:2">
      <c r="B5287" s="84"/>
    </row>
    <row r="5288" spans="2:2">
      <c r="B5288" s="84"/>
    </row>
    <row r="5289" spans="2:2">
      <c r="B5289" s="84"/>
    </row>
    <row r="5290" spans="2:2">
      <c r="B5290" s="84"/>
    </row>
    <row r="5291" spans="2:2">
      <c r="B5291" s="84"/>
    </row>
    <row r="5292" spans="2:2">
      <c r="B5292" s="84"/>
    </row>
    <row r="5293" spans="2:2">
      <c r="B5293" s="84"/>
    </row>
    <row r="5294" spans="2:2">
      <c r="B5294" s="84"/>
    </row>
    <row r="5295" spans="2:2">
      <c r="B5295" s="84"/>
    </row>
    <row r="5296" spans="2:2">
      <c r="B5296" s="84"/>
    </row>
    <row r="5297" spans="2:2">
      <c r="B5297" s="84"/>
    </row>
    <row r="5298" spans="2:2">
      <c r="B5298" s="84"/>
    </row>
    <row r="5299" spans="2:2">
      <c r="B5299" s="84"/>
    </row>
    <row r="5300" spans="2:2">
      <c r="B5300" s="84"/>
    </row>
    <row r="5301" spans="2:2">
      <c r="B5301" s="84"/>
    </row>
    <row r="5302" spans="2:2">
      <c r="B5302" s="84"/>
    </row>
    <row r="5303" spans="2:2">
      <c r="B5303" s="84"/>
    </row>
    <row r="5304" spans="2:2">
      <c r="B5304" s="84"/>
    </row>
    <row r="5305" spans="2:2">
      <c r="B5305" s="84"/>
    </row>
    <row r="5306" spans="2:2">
      <c r="B5306" s="84"/>
    </row>
    <row r="5307" spans="2:2">
      <c r="B5307" s="84"/>
    </row>
    <row r="5308" spans="2:2">
      <c r="B5308" s="84"/>
    </row>
    <row r="5309" spans="2:2">
      <c r="B5309" s="84"/>
    </row>
    <row r="5310" spans="2:2">
      <c r="B5310" s="84"/>
    </row>
    <row r="5311" spans="2:2">
      <c r="B5311" s="84"/>
    </row>
    <row r="5312" spans="2:2">
      <c r="B5312" s="84"/>
    </row>
    <row r="5313" spans="2:2">
      <c r="B5313" s="84"/>
    </row>
    <row r="5314" spans="2:2">
      <c r="B5314" s="84"/>
    </row>
    <row r="5315" spans="2:2">
      <c r="B5315" s="84"/>
    </row>
    <row r="5316" spans="2:2">
      <c r="B5316" s="84"/>
    </row>
    <row r="5317" spans="2:2">
      <c r="B5317" s="84"/>
    </row>
    <row r="5318" spans="2:2">
      <c r="B5318" s="84"/>
    </row>
    <row r="5319" spans="2:2">
      <c r="B5319" s="84"/>
    </row>
    <row r="5320" spans="2:2">
      <c r="B5320" s="84"/>
    </row>
    <row r="5321" spans="2:2">
      <c r="B5321" s="84"/>
    </row>
    <row r="5322" spans="2:2">
      <c r="B5322" s="84"/>
    </row>
    <row r="5323" spans="2:2">
      <c r="B5323" s="84"/>
    </row>
    <row r="5324" spans="2:2">
      <c r="B5324" s="84"/>
    </row>
    <row r="5325" spans="2:2">
      <c r="B5325" s="84"/>
    </row>
    <row r="5326" spans="2:2">
      <c r="B5326" s="84"/>
    </row>
    <row r="5327" spans="2:2">
      <c r="B5327" s="84"/>
    </row>
    <row r="5328" spans="2:2">
      <c r="B5328" s="84"/>
    </row>
    <row r="5377" spans="2:2">
      <c r="B5377" s="84"/>
    </row>
    <row r="5378" spans="2:2">
      <c r="B5378" s="84"/>
    </row>
    <row r="5379" spans="2:2">
      <c r="B5379" s="84"/>
    </row>
    <row r="5380" spans="2:2">
      <c r="B5380" s="84"/>
    </row>
    <row r="5381" spans="2:2">
      <c r="B5381" s="84"/>
    </row>
    <row r="5382" spans="2:2">
      <c r="B5382" s="84"/>
    </row>
    <row r="5383" spans="2:2">
      <c r="B5383" s="84"/>
    </row>
    <row r="5384" spans="2:2">
      <c r="B5384" s="84"/>
    </row>
    <row r="5385" spans="2:2">
      <c r="B5385" s="84"/>
    </row>
    <row r="5386" spans="2:2">
      <c r="B5386" s="84"/>
    </row>
    <row r="5387" spans="2:2">
      <c r="B5387" s="84"/>
    </row>
    <row r="5388" spans="2:2">
      <c r="B5388" s="84"/>
    </row>
    <row r="5389" spans="2:2">
      <c r="B5389" s="84"/>
    </row>
    <row r="5390" spans="2:2">
      <c r="B5390" s="84"/>
    </row>
    <row r="5391" spans="2:2">
      <c r="B5391" s="84"/>
    </row>
    <row r="5392" spans="2:2">
      <c r="B5392" s="84"/>
    </row>
    <row r="5393" spans="2:2">
      <c r="B5393" s="84"/>
    </row>
    <row r="5394" spans="2:2">
      <c r="B5394" s="84"/>
    </row>
    <row r="5395" spans="2:2">
      <c r="B5395" s="84"/>
    </row>
    <row r="5396" spans="2:2">
      <c r="B5396" s="84"/>
    </row>
    <row r="5397" spans="2:2">
      <c r="B5397" s="84"/>
    </row>
    <row r="5398" spans="2:2">
      <c r="B5398" s="84"/>
    </row>
    <row r="5399" spans="2:2">
      <c r="B5399" s="84"/>
    </row>
    <row r="5400" spans="2:2">
      <c r="B5400" s="84"/>
    </row>
    <row r="5401" spans="2:2">
      <c r="B5401" s="84"/>
    </row>
    <row r="5402" spans="2:2">
      <c r="B5402" s="84"/>
    </row>
    <row r="5403" spans="2:2">
      <c r="B5403" s="84"/>
    </row>
    <row r="5404" spans="2:2">
      <c r="B5404" s="84"/>
    </row>
    <row r="5405" spans="2:2">
      <c r="B5405" s="84"/>
    </row>
    <row r="5406" spans="2:2">
      <c r="B5406" s="84"/>
    </row>
    <row r="5407" spans="2:2">
      <c r="B5407" s="84"/>
    </row>
    <row r="5408" spans="2:2">
      <c r="B5408" s="84"/>
    </row>
    <row r="5409" spans="2:2">
      <c r="B5409" s="84"/>
    </row>
    <row r="5410" spans="2:2">
      <c r="B5410" s="84"/>
    </row>
    <row r="5411" spans="2:2">
      <c r="B5411" s="84"/>
    </row>
    <row r="5412" spans="2:2">
      <c r="B5412" s="84"/>
    </row>
    <row r="5413" spans="2:2">
      <c r="B5413" s="84"/>
    </row>
    <row r="5414" spans="2:2">
      <c r="B5414" s="84"/>
    </row>
    <row r="5415" spans="2:2">
      <c r="B5415" s="84"/>
    </row>
    <row r="5416" spans="2:2">
      <c r="B5416" s="84"/>
    </row>
    <row r="5417" spans="2:2">
      <c r="B5417" s="84"/>
    </row>
    <row r="5418" spans="2:2">
      <c r="B5418" s="84"/>
    </row>
    <row r="5419" spans="2:2">
      <c r="B5419" s="84"/>
    </row>
    <row r="5420" spans="2:2">
      <c r="B5420" s="84"/>
    </row>
    <row r="5421" spans="2:2">
      <c r="B5421" s="84"/>
    </row>
    <row r="5422" spans="2:2">
      <c r="B5422" s="84"/>
    </row>
    <row r="5423" spans="2:2">
      <c r="B5423" s="84"/>
    </row>
    <row r="5424" spans="2:2">
      <c r="B5424" s="84"/>
    </row>
    <row r="5425" spans="2:2">
      <c r="B5425" s="84"/>
    </row>
    <row r="5426" spans="2:2">
      <c r="B5426" s="84"/>
    </row>
    <row r="5427" spans="2:2">
      <c r="B5427" s="84"/>
    </row>
    <row r="5428" spans="2:2">
      <c r="B5428" s="84"/>
    </row>
    <row r="5429" spans="2:2">
      <c r="B5429" s="84"/>
    </row>
    <row r="5430" spans="2:2">
      <c r="B5430" s="84"/>
    </row>
    <row r="5431" spans="2:2">
      <c r="B5431" s="84"/>
    </row>
    <row r="5432" spans="2:2">
      <c r="B5432" s="84"/>
    </row>
    <row r="5433" spans="2:2">
      <c r="B5433" s="84"/>
    </row>
    <row r="5434" spans="2:2">
      <c r="B5434" s="84"/>
    </row>
    <row r="5435" spans="2:2">
      <c r="B5435" s="84"/>
    </row>
    <row r="5436" spans="2:2">
      <c r="B5436" s="84"/>
    </row>
    <row r="5437" spans="2:2">
      <c r="B5437" s="84"/>
    </row>
    <row r="5438" spans="2:2">
      <c r="B5438" s="84"/>
    </row>
    <row r="5439" spans="2:2">
      <c r="B5439" s="84"/>
    </row>
    <row r="5440" spans="2:2">
      <c r="B5440" s="84"/>
    </row>
    <row r="5441" spans="2:2">
      <c r="B5441" s="84"/>
    </row>
    <row r="5442" spans="2:2">
      <c r="B5442" s="84"/>
    </row>
    <row r="5443" spans="2:2">
      <c r="B5443" s="84"/>
    </row>
    <row r="5444" spans="2:2">
      <c r="B5444" s="84"/>
    </row>
    <row r="5445" spans="2:2">
      <c r="B5445" s="84"/>
    </row>
    <row r="5446" spans="2:2">
      <c r="B5446" s="84"/>
    </row>
    <row r="5447" spans="2:2">
      <c r="B5447" s="84"/>
    </row>
    <row r="5448" spans="2:2">
      <c r="B5448" s="84"/>
    </row>
    <row r="5449" spans="2:2">
      <c r="B5449" s="84"/>
    </row>
    <row r="5450" spans="2:2">
      <c r="B5450" s="84"/>
    </row>
    <row r="5451" spans="2:2">
      <c r="B5451" s="84"/>
    </row>
    <row r="5452" spans="2:2">
      <c r="B5452" s="84"/>
    </row>
    <row r="5453" spans="2:2">
      <c r="B5453" s="84"/>
    </row>
    <row r="5454" spans="2:2">
      <c r="B5454" s="84"/>
    </row>
    <row r="5455" spans="2:2">
      <c r="B5455" s="84"/>
    </row>
    <row r="5456" spans="2:2">
      <c r="B5456" s="84"/>
    </row>
    <row r="5457" spans="2:2">
      <c r="B5457" s="84"/>
    </row>
    <row r="5458" spans="2:2">
      <c r="B5458" s="84"/>
    </row>
    <row r="5459" spans="2:2">
      <c r="B5459" s="84"/>
    </row>
    <row r="5460" spans="2:2">
      <c r="B5460" s="84"/>
    </row>
    <row r="5461" spans="2:2">
      <c r="B5461" s="84"/>
    </row>
    <row r="5462" spans="2:2">
      <c r="B5462" s="84"/>
    </row>
    <row r="5463" spans="2:2">
      <c r="B5463" s="84"/>
    </row>
    <row r="5464" spans="2:2">
      <c r="B5464" s="84"/>
    </row>
    <row r="5465" spans="2:2">
      <c r="B5465" s="84"/>
    </row>
    <row r="5466" spans="2:2">
      <c r="B5466" s="84"/>
    </row>
    <row r="5467" spans="2:2">
      <c r="B5467" s="84"/>
    </row>
    <row r="5468" spans="2:2">
      <c r="B5468" s="84"/>
    </row>
    <row r="5469" spans="2:2">
      <c r="B5469" s="84"/>
    </row>
    <row r="5470" spans="2:2">
      <c r="B5470" s="84"/>
    </row>
    <row r="5471" spans="2:2">
      <c r="B5471" s="84"/>
    </row>
    <row r="5472" spans="2:2">
      <c r="B5472" s="84"/>
    </row>
    <row r="5473" spans="2:2">
      <c r="B5473" s="84"/>
    </row>
    <row r="5474" spans="2:2">
      <c r="B5474" s="84"/>
    </row>
    <row r="5475" spans="2:2">
      <c r="B5475" s="84"/>
    </row>
    <row r="5476" spans="2:2">
      <c r="B5476" s="84"/>
    </row>
    <row r="5477" spans="2:2">
      <c r="B5477" s="84"/>
    </row>
    <row r="5478" spans="2:2">
      <c r="B5478" s="84"/>
    </row>
    <row r="5479" spans="2:2">
      <c r="B5479" s="84"/>
    </row>
    <row r="5480" spans="2:2">
      <c r="B5480" s="84"/>
    </row>
    <row r="5481" spans="2:2">
      <c r="B5481" s="84"/>
    </row>
    <row r="5482" spans="2:2">
      <c r="B5482" s="84"/>
    </row>
    <row r="5483" spans="2:2">
      <c r="B5483" s="84"/>
    </row>
    <row r="5484" spans="2:2">
      <c r="B5484" s="84"/>
    </row>
    <row r="5485" spans="2:2">
      <c r="B5485" s="84"/>
    </row>
    <row r="5486" spans="2:2">
      <c r="B5486" s="84"/>
    </row>
    <row r="5487" spans="2:2">
      <c r="B5487" s="84"/>
    </row>
    <row r="5488" spans="2:2">
      <c r="B5488" s="84"/>
    </row>
    <row r="5489" spans="2:2">
      <c r="B5489" s="84"/>
    </row>
    <row r="5490" spans="2:2">
      <c r="B5490" s="84"/>
    </row>
    <row r="5491" spans="2:2">
      <c r="B5491" s="84"/>
    </row>
    <row r="5492" spans="2:2">
      <c r="B5492" s="84"/>
    </row>
    <row r="5493" spans="2:2">
      <c r="B5493" s="84"/>
    </row>
    <row r="5494" spans="2:2">
      <c r="B5494" s="84"/>
    </row>
    <row r="5495" spans="2:2">
      <c r="B5495" s="84"/>
    </row>
    <row r="5496" spans="2:2">
      <c r="B5496" s="84"/>
    </row>
    <row r="5497" spans="2:2">
      <c r="B5497" s="84"/>
    </row>
    <row r="5498" spans="2:2">
      <c r="B5498" s="84"/>
    </row>
    <row r="5499" spans="2:2">
      <c r="B5499" s="84"/>
    </row>
    <row r="5500" spans="2:2">
      <c r="B5500" s="84"/>
    </row>
    <row r="5501" spans="2:2">
      <c r="B5501" s="84"/>
    </row>
    <row r="5502" spans="2:2">
      <c r="B5502" s="84"/>
    </row>
    <row r="5503" spans="2:2">
      <c r="B5503" s="84"/>
    </row>
    <row r="5504" spans="2:2">
      <c r="B5504" s="84"/>
    </row>
    <row r="5505" spans="2:2">
      <c r="B5505" s="84"/>
    </row>
    <row r="5506" spans="2:2">
      <c r="B5506" s="84"/>
    </row>
    <row r="5507" spans="2:2">
      <c r="B5507" s="84"/>
    </row>
    <row r="5508" spans="2:2">
      <c r="B5508" s="84"/>
    </row>
    <row r="5509" spans="2:2">
      <c r="B5509" s="84"/>
    </row>
    <row r="5510" spans="2:2">
      <c r="B5510" s="84"/>
    </row>
    <row r="5511" spans="2:2">
      <c r="B5511" s="84"/>
    </row>
    <row r="5512" spans="2:2">
      <c r="B5512" s="84"/>
    </row>
    <row r="5513" spans="2:2">
      <c r="B5513" s="84"/>
    </row>
    <row r="5514" spans="2:2">
      <c r="B5514" s="84"/>
    </row>
    <row r="5515" spans="2:2">
      <c r="B5515" s="84"/>
    </row>
    <row r="5516" spans="2:2">
      <c r="B5516" s="84"/>
    </row>
    <row r="5517" spans="2:2">
      <c r="B5517" s="84"/>
    </row>
    <row r="5518" spans="2:2">
      <c r="B5518" s="84"/>
    </row>
    <row r="5519" spans="2:2">
      <c r="B5519" s="84"/>
    </row>
    <row r="5520" spans="2:2">
      <c r="B5520" s="84"/>
    </row>
    <row r="5521" spans="2:2">
      <c r="B5521" s="84"/>
    </row>
    <row r="5522" spans="2:2">
      <c r="B5522" s="84"/>
    </row>
    <row r="5523" spans="2:2">
      <c r="B5523" s="84"/>
    </row>
    <row r="5524" spans="2:2">
      <c r="B5524" s="84"/>
    </row>
    <row r="5525" spans="2:2">
      <c r="B5525" s="84"/>
    </row>
    <row r="5526" spans="2:2">
      <c r="B5526" s="84"/>
    </row>
    <row r="5527" spans="2:2">
      <c r="B5527" s="84"/>
    </row>
    <row r="5528" spans="2:2">
      <c r="B5528" s="84"/>
    </row>
    <row r="5529" spans="2:2">
      <c r="B5529" s="84"/>
    </row>
    <row r="5530" spans="2:2">
      <c r="B5530" s="84"/>
    </row>
    <row r="5531" spans="2:2">
      <c r="B5531" s="84"/>
    </row>
    <row r="5532" spans="2:2">
      <c r="B5532" s="84"/>
    </row>
    <row r="5533" spans="2:2">
      <c r="B5533" s="84"/>
    </row>
    <row r="5534" spans="2:2">
      <c r="B5534" s="84"/>
    </row>
    <row r="5535" spans="2:2">
      <c r="B5535" s="84"/>
    </row>
    <row r="5536" spans="2:2">
      <c r="B5536" s="84"/>
    </row>
    <row r="5537" spans="2:2">
      <c r="B5537" s="84"/>
    </row>
    <row r="5538" spans="2:2">
      <c r="B5538" s="84"/>
    </row>
    <row r="5539" spans="2:2">
      <c r="B5539" s="84"/>
    </row>
    <row r="5540" spans="2:2">
      <c r="B5540" s="84"/>
    </row>
    <row r="5541" spans="2:2">
      <c r="B5541" s="84"/>
    </row>
    <row r="5542" spans="2:2">
      <c r="B5542" s="84"/>
    </row>
    <row r="5543" spans="2:2">
      <c r="B5543" s="84"/>
    </row>
    <row r="5544" spans="2:2">
      <c r="B5544" s="84"/>
    </row>
    <row r="5545" spans="2:2">
      <c r="B5545" s="84"/>
    </row>
    <row r="5546" spans="2:2">
      <c r="B5546" s="84"/>
    </row>
    <row r="5547" spans="2:2">
      <c r="B5547" s="84"/>
    </row>
    <row r="5548" spans="2:2">
      <c r="B5548" s="84"/>
    </row>
    <row r="5549" spans="2:2">
      <c r="B5549" s="84"/>
    </row>
    <row r="5550" spans="2:2">
      <c r="B5550" s="84"/>
    </row>
    <row r="5551" spans="2:2">
      <c r="B5551" s="84"/>
    </row>
    <row r="5552" spans="2:2">
      <c r="B5552" s="84"/>
    </row>
    <row r="5553" spans="2:2">
      <c r="B5553" s="84"/>
    </row>
    <row r="5554" spans="2:2">
      <c r="B5554" s="84"/>
    </row>
    <row r="5555" spans="2:2">
      <c r="B5555" s="84"/>
    </row>
    <row r="5556" spans="2:2">
      <c r="B5556" s="84"/>
    </row>
    <row r="5557" spans="2:2">
      <c r="B5557" s="84"/>
    </row>
    <row r="5558" spans="2:2">
      <c r="B5558" s="84"/>
    </row>
    <row r="5559" spans="2:2">
      <c r="B5559" s="84"/>
    </row>
    <row r="5560" spans="2:2">
      <c r="B5560" s="84"/>
    </row>
    <row r="5561" spans="2:2">
      <c r="B5561" s="84"/>
    </row>
    <row r="5562" spans="2:2">
      <c r="B5562" s="84"/>
    </row>
    <row r="5563" spans="2:2">
      <c r="B5563" s="84"/>
    </row>
    <row r="5564" spans="2:2">
      <c r="B5564" s="84"/>
    </row>
    <row r="5565" spans="2:2">
      <c r="B5565" s="84"/>
    </row>
    <row r="5566" spans="2:2">
      <c r="B5566" s="84"/>
    </row>
    <row r="5567" spans="2:2">
      <c r="B5567" s="84"/>
    </row>
    <row r="5568" spans="2:2">
      <c r="B5568" s="84"/>
    </row>
    <row r="5569" spans="2:2">
      <c r="B5569" s="84"/>
    </row>
    <row r="5570" spans="2:2">
      <c r="B5570" s="84"/>
    </row>
    <row r="5571" spans="2:2">
      <c r="B5571" s="84"/>
    </row>
    <row r="5572" spans="2:2">
      <c r="B5572" s="84"/>
    </row>
    <row r="5573" spans="2:2">
      <c r="B5573" s="84"/>
    </row>
    <row r="5574" spans="2:2">
      <c r="B5574" s="84"/>
    </row>
    <row r="5575" spans="2:2">
      <c r="B5575" s="84"/>
    </row>
    <row r="5576" spans="2:2">
      <c r="B5576" s="84"/>
    </row>
    <row r="5577" spans="2:2">
      <c r="B5577" s="84"/>
    </row>
    <row r="5578" spans="2:2">
      <c r="B5578" s="84"/>
    </row>
    <row r="5579" spans="2:2">
      <c r="B5579" s="84"/>
    </row>
    <row r="5580" spans="2:2">
      <c r="B5580" s="84"/>
    </row>
    <row r="5581" spans="2:2">
      <c r="B5581" s="84"/>
    </row>
    <row r="5582" spans="2:2">
      <c r="B5582" s="84"/>
    </row>
    <row r="5583" spans="2:2">
      <c r="B5583" s="84"/>
    </row>
    <row r="5584" spans="2:2">
      <c r="B5584" s="84"/>
    </row>
    <row r="5585" spans="2:2">
      <c r="B5585" s="84"/>
    </row>
    <row r="5586" spans="2:2">
      <c r="B5586" s="84"/>
    </row>
    <row r="5587" spans="2:2">
      <c r="B5587" s="84"/>
    </row>
    <row r="5588" spans="2:2">
      <c r="B5588" s="84"/>
    </row>
    <row r="5589" spans="2:2">
      <c r="B5589" s="84"/>
    </row>
    <row r="5590" spans="2:2">
      <c r="B5590" s="84"/>
    </row>
    <row r="5591" spans="2:2">
      <c r="B5591" s="84"/>
    </row>
    <row r="5592" spans="2:2">
      <c r="B5592" s="84"/>
    </row>
    <row r="5593" spans="2:2">
      <c r="B5593" s="84"/>
    </row>
    <row r="5594" spans="2:2">
      <c r="B5594" s="84"/>
    </row>
    <row r="5595" spans="2:2">
      <c r="B5595" s="84"/>
    </row>
    <row r="5596" spans="2:2">
      <c r="B5596" s="84"/>
    </row>
    <row r="5597" spans="2:2">
      <c r="B5597" s="84"/>
    </row>
    <row r="5598" spans="2:2">
      <c r="B5598" s="84"/>
    </row>
    <row r="5599" spans="2:2">
      <c r="B5599" s="84"/>
    </row>
    <row r="5600" spans="2:2">
      <c r="B5600" s="84"/>
    </row>
    <row r="5601" spans="2:2">
      <c r="B5601" s="84"/>
    </row>
    <row r="5602" spans="2:2">
      <c r="B5602" s="84"/>
    </row>
    <row r="5603" spans="2:2">
      <c r="B5603" s="84"/>
    </row>
    <row r="5604" spans="2:2">
      <c r="B5604" s="84"/>
    </row>
    <row r="5605" spans="2:2">
      <c r="B5605" s="84"/>
    </row>
    <row r="5606" spans="2:2">
      <c r="B5606" s="84"/>
    </row>
    <row r="5607" spans="2:2">
      <c r="B5607" s="84"/>
    </row>
    <row r="5608" spans="2:2">
      <c r="B5608" s="84"/>
    </row>
    <row r="5609" spans="2:2">
      <c r="B5609" s="84"/>
    </row>
    <row r="5610" spans="2:2">
      <c r="B5610" s="84"/>
    </row>
    <row r="5611" spans="2:2">
      <c r="B5611" s="84"/>
    </row>
    <row r="5612" spans="2:2">
      <c r="B5612" s="84"/>
    </row>
    <row r="5613" spans="2:2">
      <c r="B5613" s="84"/>
    </row>
    <row r="5614" spans="2:2">
      <c r="B5614" s="84"/>
    </row>
    <row r="5615" spans="2:2">
      <c r="B5615" s="84"/>
    </row>
    <row r="5616" spans="2:2">
      <c r="B5616" s="84"/>
    </row>
    <row r="5617" spans="2:2">
      <c r="B5617" s="84"/>
    </row>
    <row r="5618" spans="2:2">
      <c r="B5618" s="84"/>
    </row>
    <row r="5619" spans="2:2">
      <c r="B5619" s="84"/>
    </row>
    <row r="5620" spans="2:2">
      <c r="B5620" s="84"/>
    </row>
    <row r="5621" spans="2:2">
      <c r="B5621" s="84"/>
    </row>
    <row r="5622" spans="2:2">
      <c r="B5622" s="84"/>
    </row>
    <row r="5623" spans="2:2">
      <c r="B5623" s="84"/>
    </row>
    <row r="5624" spans="2:2">
      <c r="B5624" s="84"/>
    </row>
    <row r="5625" spans="2:2">
      <c r="B5625" s="84"/>
    </row>
    <row r="5626" spans="2:2">
      <c r="B5626" s="84"/>
    </row>
    <row r="5627" spans="2:2">
      <c r="B5627" s="84"/>
    </row>
    <row r="5628" spans="2:2">
      <c r="B5628" s="84"/>
    </row>
    <row r="5629" spans="2:2">
      <c r="B5629" s="84"/>
    </row>
    <row r="5630" spans="2:2">
      <c r="B5630" s="84"/>
    </row>
    <row r="5631" spans="2:2">
      <c r="B5631" s="84"/>
    </row>
    <row r="5632" spans="2:2">
      <c r="B5632" s="84"/>
    </row>
    <row r="5633" spans="2:2">
      <c r="B5633" s="84"/>
    </row>
    <row r="5634" spans="2:2">
      <c r="B5634" s="84"/>
    </row>
    <row r="5635" spans="2:2">
      <c r="B5635" s="84"/>
    </row>
    <row r="5636" spans="2:2">
      <c r="B5636" s="84"/>
    </row>
    <row r="5637" spans="2:2">
      <c r="B5637" s="84"/>
    </row>
    <row r="5638" spans="2:2">
      <c r="B5638" s="84"/>
    </row>
    <row r="5639" spans="2:2">
      <c r="B5639" s="84"/>
    </row>
    <row r="5640" spans="2:2">
      <c r="B5640" s="84"/>
    </row>
    <row r="5641" spans="2:2">
      <c r="B5641" s="84"/>
    </row>
    <row r="5642" spans="2:2">
      <c r="B5642" s="84"/>
    </row>
    <row r="5643" spans="2:2">
      <c r="B5643" s="84"/>
    </row>
    <row r="5644" spans="2:2">
      <c r="B5644" s="84"/>
    </row>
    <row r="5645" spans="2:2">
      <c r="B5645" s="84"/>
    </row>
    <row r="5646" spans="2:2">
      <c r="B5646" s="84"/>
    </row>
    <row r="5647" spans="2:2">
      <c r="B5647" s="84"/>
    </row>
    <row r="5648" spans="2:2">
      <c r="B5648" s="84"/>
    </row>
    <row r="5649" spans="2:2">
      <c r="B5649" s="84"/>
    </row>
    <row r="5650" spans="2:2">
      <c r="B5650" s="84"/>
    </row>
    <row r="5651" spans="2:2">
      <c r="B5651" s="84"/>
    </row>
    <row r="5652" spans="2:2">
      <c r="B5652" s="84"/>
    </row>
    <row r="5653" spans="2:2">
      <c r="B5653" s="84"/>
    </row>
    <row r="5654" spans="2:2">
      <c r="B5654" s="84"/>
    </row>
    <row r="5655" spans="2:2">
      <c r="B5655" s="84"/>
    </row>
    <row r="5656" spans="2:2">
      <c r="B5656" s="84"/>
    </row>
    <row r="5657" spans="2:2">
      <c r="B5657" s="84"/>
    </row>
    <row r="5658" spans="2:2">
      <c r="B5658" s="84"/>
    </row>
    <row r="5659" spans="2:2">
      <c r="B5659" s="84"/>
    </row>
    <row r="5660" spans="2:2">
      <c r="B5660" s="84"/>
    </row>
    <row r="5661" spans="2:2">
      <c r="B5661" s="84"/>
    </row>
    <row r="5662" spans="2:2">
      <c r="B5662" s="84"/>
    </row>
    <row r="5663" spans="2:2">
      <c r="B5663" s="84"/>
    </row>
    <row r="5664" spans="2:2">
      <c r="B5664" s="84"/>
    </row>
    <row r="5665" spans="2:2">
      <c r="B5665" s="84"/>
    </row>
    <row r="5666" spans="2:2">
      <c r="B5666" s="84"/>
    </row>
    <row r="5667" spans="2:2">
      <c r="B5667" s="84"/>
    </row>
    <row r="5668" spans="2:2">
      <c r="B5668" s="84"/>
    </row>
    <row r="5669" spans="2:2">
      <c r="B5669" s="84"/>
    </row>
    <row r="5670" spans="2:2">
      <c r="B5670" s="84"/>
    </row>
    <row r="5671" spans="2:2">
      <c r="B5671" s="84"/>
    </row>
    <row r="5672" spans="2:2">
      <c r="B5672" s="84"/>
    </row>
    <row r="5673" spans="2:2">
      <c r="B5673" s="84"/>
    </row>
    <row r="5674" spans="2:2">
      <c r="B5674" s="84"/>
    </row>
    <row r="5675" spans="2:2">
      <c r="B5675" s="84"/>
    </row>
    <row r="5676" spans="2:2">
      <c r="B5676" s="84"/>
    </row>
    <row r="5677" spans="2:2">
      <c r="B5677" s="84"/>
    </row>
    <row r="5678" spans="2:2">
      <c r="B5678" s="84"/>
    </row>
    <row r="5679" spans="2:2">
      <c r="B5679" s="84"/>
    </row>
    <row r="5680" spans="2:2">
      <c r="B5680" s="84"/>
    </row>
    <row r="5681" spans="2:2">
      <c r="B5681" s="84"/>
    </row>
    <row r="5682" spans="2:2">
      <c r="B5682" s="84"/>
    </row>
    <row r="5683" spans="2:2">
      <c r="B5683" s="84"/>
    </row>
    <row r="5684" spans="2:2">
      <c r="B5684" s="84"/>
    </row>
    <row r="5685" spans="2:2">
      <c r="B5685" s="84"/>
    </row>
    <row r="5686" spans="2:2">
      <c r="B5686" s="84"/>
    </row>
    <row r="5687" spans="2:2">
      <c r="B5687" s="84"/>
    </row>
    <row r="5688" spans="2:2">
      <c r="B5688" s="84"/>
    </row>
    <row r="5689" spans="2:2">
      <c r="B5689" s="84"/>
    </row>
    <row r="5690" spans="2:2">
      <c r="B5690" s="84"/>
    </row>
    <row r="5691" spans="2:2">
      <c r="B5691" s="84"/>
    </row>
    <row r="5692" spans="2:2">
      <c r="B5692" s="84"/>
    </row>
    <row r="5693" spans="2:2">
      <c r="B5693" s="84"/>
    </row>
    <row r="5694" spans="2:2">
      <c r="B5694" s="84"/>
    </row>
    <row r="5695" spans="2:2">
      <c r="B5695" s="84"/>
    </row>
    <row r="5696" spans="2:2">
      <c r="B5696" s="84"/>
    </row>
    <row r="5697" spans="2:2">
      <c r="B5697" s="84"/>
    </row>
    <row r="5698" spans="2:2">
      <c r="B5698" s="84"/>
    </row>
    <row r="5699" spans="2:2">
      <c r="B5699" s="84"/>
    </row>
    <row r="5700" spans="2:2">
      <c r="B5700" s="84"/>
    </row>
    <row r="5701" spans="2:2">
      <c r="B5701" s="84"/>
    </row>
    <row r="5702" spans="2:2">
      <c r="B5702" s="84"/>
    </row>
    <row r="5703" spans="2:2">
      <c r="B5703" s="84"/>
    </row>
    <row r="5704" spans="2:2">
      <c r="B5704" s="84"/>
    </row>
    <row r="5705" spans="2:2">
      <c r="B5705" s="84"/>
    </row>
    <row r="5706" spans="2:2">
      <c r="B5706" s="84"/>
    </row>
    <row r="5707" spans="2:2">
      <c r="B5707" s="84"/>
    </row>
    <row r="5708" spans="2:2">
      <c r="B5708" s="84"/>
    </row>
    <row r="5709" spans="2:2">
      <c r="B5709" s="84"/>
    </row>
    <row r="5710" spans="2:2">
      <c r="B5710" s="84"/>
    </row>
    <row r="5711" spans="2:2">
      <c r="B5711" s="84"/>
    </row>
    <row r="5712" spans="2:2">
      <c r="B5712" s="84"/>
    </row>
    <row r="5761" spans="2:2">
      <c r="B5761" s="84"/>
    </row>
    <row r="5762" spans="2:2">
      <c r="B5762" s="84"/>
    </row>
    <row r="5763" spans="2:2">
      <c r="B5763" s="84"/>
    </row>
    <row r="5764" spans="2:2">
      <c r="B5764" s="84"/>
    </row>
    <row r="5765" spans="2:2">
      <c r="B5765" s="84"/>
    </row>
    <row r="5766" spans="2:2">
      <c r="B5766" s="84"/>
    </row>
    <row r="5767" spans="2:2">
      <c r="B5767" s="84"/>
    </row>
    <row r="5768" spans="2:2">
      <c r="B5768" s="84"/>
    </row>
    <row r="5769" spans="2:2">
      <c r="B5769" s="84"/>
    </row>
    <row r="5770" spans="2:2">
      <c r="B5770" s="84"/>
    </row>
    <row r="5771" spans="2:2">
      <c r="B5771" s="84"/>
    </row>
    <row r="5772" spans="2:2">
      <c r="B5772" s="84"/>
    </row>
    <row r="5773" spans="2:2">
      <c r="B5773" s="84"/>
    </row>
    <row r="5774" spans="2:2">
      <c r="B5774" s="84"/>
    </row>
    <row r="5775" spans="2:2">
      <c r="B5775" s="84"/>
    </row>
    <row r="5776" spans="2:2">
      <c r="B5776" s="84"/>
    </row>
    <row r="5777" spans="2:2">
      <c r="B5777" s="84"/>
    </row>
    <row r="5778" spans="2:2">
      <c r="B5778" s="84"/>
    </row>
    <row r="5779" spans="2:2">
      <c r="B5779" s="84"/>
    </row>
    <row r="5780" spans="2:2">
      <c r="B5780" s="84"/>
    </row>
    <row r="5781" spans="2:2">
      <c r="B5781" s="84"/>
    </row>
    <row r="5782" spans="2:2">
      <c r="B5782" s="84"/>
    </row>
    <row r="5783" spans="2:2">
      <c r="B5783" s="84"/>
    </row>
    <row r="5784" spans="2:2">
      <c r="B5784" s="84"/>
    </row>
    <row r="5785" spans="2:2">
      <c r="B5785" s="84"/>
    </row>
    <row r="5786" spans="2:2">
      <c r="B5786" s="84"/>
    </row>
    <row r="5787" spans="2:2">
      <c r="B5787" s="84"/>
    </row>
    <row r="5788" spans="2:2">
      <c r="B5788" s="84"/>
    </row>
    <row r="5789" spans="2:2">
      <c r="B5789" s="84"/>
    </row>
    <row r="5790" spans="2:2">
      <c r="B5790" s="84"/>
    </row>
    <row r="5791" spans="2:2">
      <c r="B5791" s="84"/>
    </row>
    <row r="5792" spans="2:2">
      <c r="B5792" s="84"/>
    </row>
    <row r="5793" spans="2:2">
      <c r="B5793" s="84"/>
    </row>
    <row r="5794" spans="2:2">
      <c r="B5794" s="84"/>
    </row>
    <row r="5795" spans="2:2">
      <c r="B5795" s="84"/>
    </row>
    <row r="5796" spans="2:2">
      <c r="B5796" s="84"/>
    </row>
    <row r="5797" spans="2:2">
      <c r="B5797" s="84"/>
    </row>
    <row r="5798" spans="2:2">
      <c r="B5798" s="84"/>
    </row>
    <row r="5799" spans="2:2">
      <c r="B5799" s="84"/>
    </row>
    <row r="5800" spans="2:2">
      <c r="B5800" s="84"/>
    </row>
    <row r="5801" spans="2:2">
      <c r="B5801" s="84"/>
    </row>
    <row r="5802" spans="2:2">
      <c r="B5802" s="84"/>
    </row>
    <row r="5803" spans="2:2">
      <c r="B5803" s="84"/>
    </row>
    <row r="5804" spans="2:2">
      <c r="B5804" s="84"/>
    </row>
    <row r="5805" spans="2:2">
      <c r="B5805" s="84"/>
    </row>
    <row r="5806" spans="2:2">
      <c r="B5806" s="84"/>
    </row>
    <row r="5807" spans="2:2">
      <c r="B5807" s="84"/>
    </row>
    <row r="5808" spans="2:2">
      <c r="B5808" s="84"/>
    </row>
    <row r="5809" spans="2:2">
      <c r="B5809" s="84"/>
    </row>
    <row r="5810" spans="2:2">
      <c r="B5810" s="84"/>
    </row>
    <row r="5811" spans="2:2">
      <c r="B5811" s="84"/>
    </row>
    <row r="5812" spans="2:2">
      <c r="B5812" s="84"/>
    </row>
    <row r="5813" spans="2:2">
      <c r="B5813" s="84"/>
    </row>
    <row r="5814" spans="2:2">
      <c r="B5814" s="84"/>
    </row>
    <row r="5815" spans="2:2">
      <c r="B5815" s="84"/>
    </row>
    <row r="5816" spans="2:2">
      <c r="B5816" s="84"/>
    </row>
    <row r="5817" spans="2:2">
      <c r="B5817" s="84"/>
    </row>
    <row r="5818" spans="2:2">
      <c r="B5818" s="84"/>
    </row>
    <row r="5819" spans="2:2">
      <c r="B5819" s="84"/>
    </row>
    <row r="5820" spans="2:2">
      <c r="B5820" s="84"/>
    </row>
    <row r="5821" spans="2:2">
      <c r="B5821" s="84"/>
    </row>
    <row r="5822" spans="2:2">
      <c r="B5822" s="84"/>
    </row>
    <row r="5823" spans="2:2">
      <c r="B5823" s="84"/>
    </row>
    <row r="5824" spans="2:2">
      <c r="B5824" s="84"/>
    </row>
    <row r="5825" spans="2:2">
      <c r="B5825" s="84"/>
    </row>
    <row r="5826" spans="2:2">
      <c r="B5826" s="84"/>
    </row>
    <row r="5827" spans="2:2">
      <c r="B5827" s="84"/>
    </row>
    <row r="5828" spans="2:2">
      <c r="B5828" s="84"/>
    </row>
    <row r="5829" spans="2:2">
      <c r="B5829" s="84"/>
    </row>
    <row r="5830" spans="2:2">
      <c r="B5830" s="84"/>
    </row>
    <row r="5831" spans="2:2">
      <c r="B5831" s="84"/>
    </row>
    <row r="5832" spans="2:2">
      <c r="B5832" s="84"/>
    </row>
    <row r="5833" spans="2:2">
      <c r="B5833" s="84"/>
    </row>
    <row r="5834" spans="2:2">
      <c r="B5834" s="84"/>
    </row>
    <row r="5835" spans="2:2">
      <c r="B5835" s="84"/>
    </row>
    <row r="5836" spans="2:2">
      <c r="B5836" s="84"/>
    </row>
    <row r="5837" spans="2:2">
      <c r="B5837" s="84"/>
    </row>
    <row r="5838" spans="2:2">
      <c r="B5838" s="84"/>
    </row>
    <row r="5839" spans="2:2">
      <c r="B5839" s="84"/>
    </row>
    <row r="5840" spans="2:2">
      <c r="B5840" s="84"/>
    </row>
    <row r="5841" spans="2:2">
      <c r="B5841" s="84"/>
    </row>
    <row r="5842" spans="2:2">
      <c r="B5842" s="84"/>
    </row>
    <row r="5843" spans="2:2">
      <c r="B5843" s="84"/>
    </row>
    <row r="5844" spans="2:2">
      <c r="B5844" s="84"/>
    </row>
    <row r="5845" spans="2:2">
      <c r="B5845" s="84"/>
    </row>
    <row r="5846" spans="2:2">
      <c r="B5846" s="84"/>
    </row>
    <row r="5847" spans="2:2">
      <c r="B5847" s="84"/>
    </row>
    <row r="5848" spans="2:2">
      <c r="B5848" s="84"/>
    </row>
    <row r="5849" spans="2:2">
      <c r="B5849" s="84"/>
    </row>
    <row r="5850" spans="2:2">
      <c r="B5850" s="84"/>
    </row>
    <row r="5851" spans="2:2">
      <c r="B5851" s="84"/>
    </row>
    <row r="5852" spans="2:2">
      <c r="B5852" s="84"/>
    </row>
    <row r="5853" spans="2:2">
      <c r="B5853" s="84"/>
    </row>
    <row r="5854" spans="2:2">
      <c r="B5854" s="84"/>
    </row>
    <row r="5855" spans="2:2">
      <c r="B5855" s="84"/>
    </row>
    <row r="5856" spans="2:2">
      <c r="B5856" s="84"/>
    </row>
    <row r="5857" spans="2:2">
      <c r="B5857" s="84"/>
    </row>
    <row r="5858" spans="2:2">
      <c r="B5858" s="84"/>
    </row>
    <row r="5859" spans="2:2">
      <c r="B5859" s="84"/>
    </row>
    <row r="5860" spans="2:2">
      <c r="B5860" s="84"/>
    </row>
    <row r="5861" spans="2:2">
      <c r="B5861" s="84"/>
    </row>
    <row r="5862" spans="2:2">
      <c r="B5862" s="84"/>
    </row>
    <row r="5863" spans="2:2">
      <c r="B5863" s="84"/>
    </row>
    <row r="5864" spans="2:2">
      <c r="B5864" s="84"/>
    </row>
    <row r="5865" spans="2:2">
      <c r="B5865" s="84"/>
    </row>
    <row r="5866" spans="2:2">
      <c r="B5866" s="84"/>
    </row>
    <row r="5867" spans="2:2">
      <c r="B5867" s="84"/>
    </row>
    <row r="5868" spans="2:2">
      <c r="B5868" s="84"/>
    </row>
    <row r="5869" spans="2:2">
      <c r="B5869" s="84"/>
    </row>
    <row r="5870" spans="2:2">
      <c r="B5870" s="84"/>
    </row>
    <row r="5871" spans="2:2">
      <c r="B5871" s="84"/>
    </row>
    <row r="5872" spans="2:2">
      <c r="B5872" s="84"/>
    </row>
    <row r="5873" spans="2:2">
      <c r="B5873" s="84"/>
    </row>
    <row r="5874" spans="2:2">
      <c r="B5874" s="84"/>
    </row>
    <row r="5875" spans="2:2">
      <c r="B5875" s="84"/>
    </row>
    <row r="5876" spans="2:2">
      <c r="B5876" s="84"/>
    </row>
    <row r="5877" spans="2:2">
      <c r="B5877" s="84"/>
    </row>
    <row r="5878" spans="2:2">
      <c r="B5878" s="84"/>
    </row>
    <row r="5879" spans="2:2">
      <c r="B5879" s="84"/>
    </row>
    <row r="5880" spans="2:2">
      <c r="B5880" s="84"/>
    </row>
    <row r="5881" spans="2:2">
      <c r="B5881" s="84"/>
    </row>
    <row r="5882" spans="2:2">
      <c r="B5882" s="84"/>
    </row>
    <row r="5883" spans="2:2">
      <c r="B5883" s="84"/>
    </row>
    <row r="5884" spans="2:2">
      <c r="B5884" s="84"/>
    </row>
    <row r="5885" spans="2:2">
      <c r="B5885" s="84"/>
    </row>
    <row r="5886" spans="2:2">
      <c r="B5886" s="84"/>
    </row>
    <row r="5887" spans="2:2">
      <c r="B5887" s="84"/>
    </row>
    <row r="5888" spans="2:2">
      <c r="B5888" s="84"/>
    </row>
    <row r="5889" spans="2:2">
      <c r="B5889" s="84"/>
    </row>
    <row r="5890" spans="2:2">
      <c r="B5890" s="84"/>
    </row>
    <row r="5891" spans="2:2">
      <c r="B5891" s="84"/>
    </row>
    <row r="5892" spans="2:2">
      <c r="B5892" s="84"/>
    </row>
    <row r="5893" spans="2:2">
      <c r="B5893" s="84"/>
    </row>
    <row r="5894" spans="2:2">
      <c r="B5894" s="84"/>
    </row>
    <row r="5895" spans="2:2">
      <c r="B5895" s="84"/>
    </row>
    <row r="5896" spans="2:2">
      <c r="B5896" s="84"/>
    </row>
    <row r="5897" spans="2:2">
      <c r="B5897" s="84"/>
    </row>
    <row r="5898" spans="2:2">
      <c r="B5898" s="84"/>
    </row>
    <row r="5899" spans="2:2">
      <c r="B5899" s="84"/>
    </row>
    <row r="5900" spans="2:2">
      <c r="B5900" s="84"/>
    </row>
    <row r="5901" spans="2:2">
      <c r="B5901" s="84"/>
    </row>
    <row r="5902" spans="2:2">
      <c r="B5902" s="84"/>
    </row>
    <row r="5903" spans="2:2">
      <c r="B5903" s="84"/>
    </row>
    <row r="5904" spans="2:2">
      <c r="B5904" s="84"/>
    </row>
    <row r="5905" spans="2:2">
      <c r="B5905" s="84"/>
    </row>
    <row r="5906" spans="2:2">
      <c r="B5906" s="84"/>
    </row>
    <row r="5907" spans="2:2">
      <c r="B5907" s="84"/>
    </row>
    <row r="5908" spans="2:2">
      <c r="B5908" s="84"/>
    </row>
    <row r="5909" spans="2:2">
      <c r="B5909" s="84"/>
    </row>
    <row r="5910" spans="2:2">
      <c r="B5910" s="84"/>
    </row>
    <row r="5911" spans="2:2">
      <c r="B5911" s="84"/>
    </row>
    <row r="5912" spans="2:2">
      <c r="B5912" s="84"/>
    </row>
    <row r="5913" spans="2:2">
      <c r="B5913" s="84"/>
    </row>
    <row r="5914" spans="2:2">
      <c r="B5914" s="84"/>
    </row>
    <row r="5915" spans="2:2">
      <c r="B5915" s="84"/>
    </row>
    <row r="5916" spans="2:2">
      <c r="B5916" s="84"/>
    </row>
    <row r="5917" spans="2:2">
      <c r="B5917" s="84"/>
    </row>
    <row r="5918" spans="2:2">
      <c r="B5918" s="84"/>
    </row>
    <row r="5919" spans="2:2">
      <c r="B5919" s="84"/>
    </row>
    <row r="5920" spans="2:2">
      <c r="B5920" s="84"/>
    </row>
    <row r="5921" spans="2:2">
      <c r="B5921" s="84"/>
    </row>
    <row r="5922" spans="2:2">
      <c r="B5922" s="84"/>
    </row>
    <row r="5923" spans="2:2">
      <c r="B5923" s="84"/>
    </row>
    <row r="5924" spans="2:2">
      <c r="B5924" s="84"/>
    </row>
    <row r="5925" spans="2:2">
      <c r="B5925" s="84"/>
    </row>
    <row r="5926" spans="2:2">
      <c r="B5926" s="84"/>
    </row>
    <row r="5927" spans="2:2">
      <c r="B5927" s="84"/>
    </row>
    <row r="5928" spans="2:2">
      <c r="B5928" s="84"/>
    </row>
    <row r="5929" spans="2:2">
      <c r="B5929" s="84"/>
    </row>
    <row r="5930" spans="2:2">
      <c r="B5930" s="84"/>
    </row>
    <row r="5931" spans="2:2">
      <c r="B5931" s="84"/>
    </row>
    <row r="5932" spans="2:2">
      <c r="B5932" s="84"/>
    </row>
    <row r="5933" spans="2:2">
      <c r="B5933" s="84"/>
    </row>
    <row r="5934" spans="2:2">
      <c r="B5934" s="84"/>
    </row>
    <row r="5935" spans="2:2">
      <c r="B5935" s="84"/>
    </row>
    <row r="5936" spans="2:2">
      <c r="B5936" s="84"/>
    </row>
    <row r="5937" spans="2:2">
      <c r="B5937" s="84"/>
    </row>
    <row r="5938" spans="2:2">
      <c r="B5938" s="84"/>
    </row>
    <row r="5939" spans="2:2">
      <c r="B5939" s="84"/>
    </row>
    <row r="5940" spans="2:2">
      <c r="B5940" s="84"/>
    </row>
    <row r="5941" spans="2:2">
      <c r="B5941" s="84"/>
    </row>
    <row r="5942" spans="2:2">
      <c r="B5942" s="84"/>
    </row>
    <row r="5943" spans="2:2">
      <c r="B5943" s="84"/>
    </row>
    <row r="5944" spans="2:2">
      <c r="B5944" s="84"/>
    </row>
    <row r="5945" spans="2:2">
      <c r="B5945" s="84"/>
    </row>
    <row r="5946" spans="2:2">
      <c r="B5946" s="84"/>
    </row>
    <row r="5947" spans="2:2">
      <c r="B5947" s="84"/>
    </row>
    <row r="5948" spans="2:2">
      <c r="B5948" s="84"/>
    </row>
    <row r="5949" spans="2:2">
      <c r="B5949" s="84"/>
    </row>
    <row r="5950" spans="2:2">
      <c r="B5950" s="84"/>
    </row>
    <row r="5951" spans="2:2">
      <c r="B5951" s="84"/>
    </row>
    <row r="5952" spans="2:2">
      <c r="B5952" s="84"/>
    </row>
    <row r="5953" spans="2:2">
      <c r="B5953" s="84"/>
    </row>
    <row r="5954" spans="2:2">
      <c r="B5954" s="84"/>
    </row>
    <row r="5955" spans="2:2">
      <c r="B5955" s="84"/>
    </row>
    <row r="5956" spans="2:2">
      <c r="B5956" s="84"/>
    </row>
    <row r="5957" spans="2:2">
      <c r="B5957" s="84"/>
    </row>
    <row r="5958" spans="2:2">
      <c r="B5958" s="84"/>
    </row>
    <row r="5959" spans="2:2">
      <c r="B5959" s="84"/>
    </row>
    <row r="5960" spans="2:2">
      <c r="B5960" s="84"/>
    </row>
    <row r="5961" spans="2:2">
      <c r="B5961" s="84"/>
    </row>
    <row r="5962" spans="2:2">
      <c r="B5962" s="84"/>
    </row>
    <row r="5963" spans="2:2">
      <c r="B5963" s="84"/>
    </row>
    <row r="5964" spans="2:2">
      <c r="B5964" s="84"/>
    </row>
    <row r="5965" spans="2:2">
      <c r="B5965" s="84"/>
    </row>
    <row r="5966" spans="2:2">
      <c r="B5966" s="84"/>
    </row>
    <row r="5967" spans="2:2">
      <c r="B5967" s="84"/>
    </row>
    <row r="5968" spans="2:2">
      <c r="B5968" s="84"/>
    </row>
    <row r="5969" spans="2:2">
      <c r="B5969" s="84"/>
    </row>
    <row r="5970" spans="2:2">
      <c r="B5970" s="84"/>
    </row>
    <row r="5971" spans="2:2">
      <c r="B5971" s="84"/>
    </row>
    <row r="5972" spans="2:2">
      <c r="B5972" s="84"/>
    </row>
    <row r="5973" spans="2:2">
      <c r="B5973" s="84"/>
    </row>
    <row r="5974" spans="2:2">
      <c r="B5974" s="84"/>
    </row>
    <row r="5975" spans="2:2">
      <c r="B5975" s="84"/>
    </row>
    <row r="5976" spans="2:2">
      <c r="B5976" s="84"/>
    </row>
    <row r="5977" spans="2:2">
      <c r="B5977" s="84"/>
    </row>
    <row r="5978" spans="2:2">
      <c r="B5978" s="84"/>
    </row>
    <row r="5979" spans="2:2">
      <c r="B5979" s="84"/>
    </row>
    <row r="5980" spans="2:2">
      <c r="B5980" s="84"/>
    </row>
    <row r="5981" spans="2:2">
      <c r="B5981" s="84"/>
    </row>
    <row r="5982" spans="2:2">
      <c r="B5982" s="84"/>
    </row>
    <row r="5983" spans="2:2">
      <c r="B5983" s="84"/>
    </row>
    <row r="5984" spans="2:2">
      <c r="B5984" s="84"/>
    </row>
    <row r="5985" spans="2:2">
      <c r="B5985" s="84"/>
    </row>
    <row r="5986" spans="2:2">
      <c r="B5986" s="84"/>
    </row>
    <row r="5987" spans="2:2">
      <c r="B5987" s="84"/>
    </row>
    <row r="5988" spans="2:2">
      <c r="B5988" s="84"/>
    </row>
    <row r="5989" spans="2:2">
      <c r="B5989" s="84"/>
    </row>
    <row r="5990" spans="2:2">
      <c r="B5990" s="84"/>
    </row>
    <row r="5991" spans="2:2">
      <c r="B5991" s="84"/>
    </row>
    <row r="5992" spans="2:2">
      <c r="B5992" s="84"/>
    </row>
    <row r="5993" spans="2:2">
      <c r="B5993" s="84"/>
    </row>
    <row r="5994" spans="2:2">
      <c r="B5994" s="84"/>
    </row>
    <row r="5995" spans="2:2">
      <c r="B5995" s="84"/>
    </row>
    <row r="5996" spans="2:2">
      <c r="B5996" s="84"/>
    </row>
    <row r="5997" spans="2:2">
      <c r="B5997" s="84"/>
    </row>
    <row r="5998" spans="2:2">
      <c r="B5998" s="84"/>
    </row>
    <row r="5999" spans="2:2">
      <c r="B5999" s="84"/>
    </row>
    <row r="6000" spans="2:2">
      <c r="B6000" s="84"/>
    </row>
    <row r="6001" spans="2:2">
      <c r="B6001" s="84"/>
    </row>
    <row r="6002" spans="2:2">
      <c r="B6002" s="84"/>
    </row>
    <row r="6003" spans="2:2">
      <c r="B6003" s="84"/>
    </row>
    <row r="6004" spans="2:2">
      <c r="B6004" s="84"/>
    </row>
    <row r="6005" spans="2:2">
      <c r="B6005" s="84"/>
    </row>
    <row r="6006" spans="2:2">
      <c r="B6006" s="84"/>
    </row>
    <row r="6007" spans="2:2">
      <c r="B6007" s="84"/>
    </row>
    <row r="6008" spans="2:2">
      <c r="B6008" s="84"/>
    </row>
    <row r="6009" spans="2:2">
      <c r="B6009" s="84"/>
    </row>
    <row r="6010" spans="2:2">
      <c r="B6010" s="84"/>
    </row>
    <row r="6011" spans="2:2">
      <c r="B6011" s="84"/>
    </row>
    <row r="6012" spans="2:2">
      <c r="B6012" s="84"/>
    </row>
    <row r="6013" spans="2:2">
      <c r="B6013" s="84"/>
    </row>
    <row r="6014" spans="2:2">
      <c r="B6014" s="84"/>
    </row>
    <row r="6015" spans="2:2">
      <c r="B6015" s="84"/>
    </row>
    <row r="6016" spans="2:2">
      <c r="B6016" s="84"/>
    </row>
    <row r="6017" spans="2:2">
      <c r="B6017" s="84"/>
    </row>
    <row r="6018" spans="2:2">
      <c r="B6018" s="84"/>
    </row>
    <row r="6019" spans="2:2">
      <c r="B6019" s="84"/>
    </row>
    <row r="6020" spans="2:2">
      <c r="B6020" s="84"/>
    </row>
    <row r="6021" spans="2:2">
      <c r="B6021" s="84"/>
    </row>
    <row r="6022" spans="2:2">
      <c r="B6022" s="84"/>
    </row>
    <row r="6023" spans="2:2">
      <c r="B6023" s="84"/>
    </row>
    <row r="6024" spans="2:2">
      <c r="B6024" s="84"/>
    </row>
    <row r="6025" spans="2:2">
      <c r="B6025" s="84"/>
    </row>
    <row r="6026" spans="2:2">
      <c r="B6026" s="84"/>
    </row>
    <row r="6027" spans="2:2">
      <c r="B6027" s="84"/>
    </row>
    <row r="6028" spans="2:2">
      <c r="B6028" s="84"/>
    </row>
    <row r="6029" spans="2:2">
      <c r="B6029" s="84"/>
    </row>
    <row r="6030" spans="2:2">
      <c r="B6030" s="84"/>
    </row>
    <row r="6031" spans="2:2">
      <c r="B6031" s="84"/>
    </row>
    <row r="6032" spans="2:2">
      <c r="B6032" s="84"/>
    </row>
    <row r="6033" spans="2:2">
      <c r="B6033" s="84"/>
    </row>
    <row r="6034" spans="2:2">
      <c r="B6034" s="84"/>
    </row>
    <row r="6035" spans="2:2">
      <c r="B6035" s="84"/>
    </row>
    <row r="6036" spans="2:2">
      <c r="B6036" s="84"/>
    </row>
    <row r="6037" spans="2:2">
      <c r="B6037" s="84"/>
    </row>
    <row r="6038" spans="2:2">
      <c r="B6038" s="84"/>
    </row>
    <row r="6039" spans="2:2">
      <c r="B6039" s="84"/>
    </row>
    <row r="6040" spans="2:2">
      <c r="B6040" s="84"/>
    </row>
    <row r="6041" spans="2:2">
      <c r="B6041" s="84"/>
    </row>
    <row r="6042" spans="2:2">
      <c r="B6042" s="84"/>
    </row>
    <row r="6043" spans="2:2">
      <c r="B6043" s="84"/>
    </row>
    <row r="6044" spans="2:2">
      <c r="B6044" s="84"/>
    </row>
    <row r="6045" spans="2:2">
      <c r="B6045" s="84"/>
    </row>
    <row r="6046" spans="2:2">
      <c r="B6046" s="84"/>
    </row>
    <row r="6047" spans="2:2">
      <c r="B6047" s="84"/>
    </row>
    <row r="6048" spans="2:2">
      <c r="B6048" s="84"/>
    </row>
    <row r="6049" spans="2:2">
      <c r="B6049" s="84"/>
    </row>
    <row r="6050" spans="2:2">
      <c r="B6050" s="84"/>
    </row>
    <row r="6051" spans="2:2">
      <c r="B6051" s="84"/>
    </row>
    <row r="6052" spans="2:2">
      <c r="B6052" s="84"/>
    </row>
    <row r="6053" spans="2:2">
      <c r="B6053" s="84"/>
    </row>
    <row r="6054" spans="2:2">
      <c r="B6054" s="84"/>
    </row>
    <row r="6055" spans="2:2">
      <c r="B6055" s="84"/>
    </row>
    <row r="6056" spans="2:2">
      <c r="B6056" s="84"/>
    </row>
    <row r="6057" spans="2:2">
      <c r="B6057" s="84"/>
    </row>
    <row r="6058" spans="2:2">
      <c r="B6058" s="84"/>
    </row>
    <row r="6059" spans="2:2">
      <c r="B6059" s="84"/>
    </row>
    <row r="6060" spans="2:2">
      <c r="B6060" s="84"/>
    </row>
    <row r="6061" spans="2:2">
      <c r="B6061" s="84"/>
    </row>
    <row r="6062" spans="2:2">
      <c r="B6062" s="84"/>
    </row>
    <row r="6063" spans="2:2">
      <c r="B6063" s="84"/>
    </row>
    <row r="6064" spans="2:2">
      <c r="B6064" s="84"/>
    </row>
    <row r="6065" spans="2:2">
      <c r="B6065" s="84"/>
    </row>
    <row r="6066" spans="2:2">
      <c r="B6066" s="84"/>
    </row>
    <row r="6067" spans="2:2">
      <c r="B6067" s="84"/>
    </row>
    <row r="6068" spans="2:2">
      <c r="B6068" s="84"/>
    </row>
    <row r="6069" spans="2:2">
      <c r="B6069" s="84"/>
    </row>
    <row r="6070" spans="2:2">
      <c r="B6070" s="84"/>
    </row>
    <row r="6071" spans="2:2">
      <c r="B6071" s="84"/>
    </row>
    <row r="6072" spans="2:2">
      <c r="B6072" s="84"/>
    </row>
    <row r="6073" spans="2:2">
      <c r="B6073" s="84"/>
    </row>
    <row r="6074" spans="2:2">
      <c r="B6074" s="84"/>
    </row>
    <row r="6075" spans="2:2">
      <c r="B6075" s="84"/>
    </row>
    <row r="6076" spans="2:2">
      <c r="B6076" s="84"/>
    </row>
    <row r="6077" spans="2:2">
      <c r="B6077" s="84"/>
    </row>
    <row r="6078" spans="2:2">
      <c r="B6078" s="84"/>
    </row>
    <row r="6079" spans="2:2">
      <c r="B6079" s="84"/>
    </row>
    <row r="6080" spans="2:2">
      <c r="B6080" s="84"/>
    </row>
    <row r="6081" spans="2:2">
      <c r="B6081" s="84"/>
    </row>
    <row r="6082" spans="2:2">
      <c r="B6082" s="84"/>
    </row>
    <row r="6083" spans="2:2">
      <c r="B6083" s="84"/>
    </row>
    <row r="6084" spans="2:2">
      <c r="B6084" s="84"/>
    </row>
    <row r="6085" spans="2:2">
      <c r="B6085" s="84"/>
    </row>
    <row r="6086" spans="2:2">
      <c r="B6086" s="84"/>
    </row>
    <row r="6087" spans="2:2">
      <c r="B6087" s="84"/>
    </row>
    <row r="6088" spans="2:2">
      <c r="B6088" s="84"/>
    </row>
    <row r="6089" spans="2:2">
      <c r="B6089" s="84"/>
    </row>
    <row r="6090" spans="2:2">
      <c r="B6090" s="84"/>
    </row>
    <row r="6091" spans="2:2">
      <c r="B6091" s="84"/>
    </row>
    <row r="6092" spans="2:2">
      <c r="B6092" s="84"/>
    </row>
    <row r="6093" spans="2:2">
      <c r="B6093" s="84"/>
    </row>
    <row r="6094" spans="2:2">
      <c r="B6094" s="84"/>
    </row>
    <row r="6095" spans="2:2">
      <c r="B6095" s="84"/>
    </row>
    <row r="6096" spans="2:2">
      <c r="B6096" s="84"/>
    </row>
    <row r="6145" spans="2:2">
      <c r="B6145" s="84"/>
    </row>
    <row r="6146" spans="2:2">
      <c r="B6146" s="84"/>
    </row>
    <row r="6147" spans="2:2">
      <c r="B6147" s="84"/>
    </row>
    <row r="6148" spans="2:2">
      <c r="B6148" s="84"/>
    </row>
    <row r="6149" spans="2:2">
      <c r="B6149" s="84"/>
    </row>
    <row r="6150" spans="2:2">
      <c r="B6150" s="84"/>
    </row>
    <row r="6151" spans="2:2">
      <c r="B6151" s="84"/>
    </row>
    <row r="6152" spans="2:2">
      <c r="B6152" s="84"/>
    </row>
    <row r="6153" spans="2:2">
      <c r="B6153" s="84"/>
    </row>
    <row r="6154" spans="2:2">
      <c r="B6154" s="84"/>
    </row>
    <row r="6155" spans="2:2">
      <c r="B6155" s="84"/>
    </row>
    <row r="6156" spans="2:2">
      <c r="B6156" s="84"/>
    </row>
    <row r="6157" spans="2:2">
      <c r="B6157" s="84"/>
    </row>
    <row r="6158" spans="2:2">
      <c r="B6158" s="84"/>
    </row>
    <row r="6159" spans="2:2">
      <c r="B6159" s="84"/>
    </row>
    <row r="6160" spans="2:2">
      <c r="B6160" s="84"/>
    </row>
    <row r="6161" spans="2:2">
      <c r="B6161" s="84"/>
    </row>
    <row r="6162" spans="2:2">
      <c r="B6162" s="84"/>
    </row>
    <row r="6163" spans="2:2">
      <c r="B6163" s="84"/>
    </row>
    <row r="6164" spans="2:2">
      <c r="B6164" s="84"/>
    </row>
    <row r="6165" spans="2:2">
      <c r="B6165" s="84"/>
    </row>
    <row r="6166" spans="2:2">
      <c r="B6166" s="84"/>
    </row>
    <row r="6167" spans="2:2">
      <c r="B6167" s="84"/>
    </row>
    <row r="6168" spans="2:2">
      <c r="B6168" s="84"/>
    </row>
    <row r="6169" spans="2:2">
      <c r="B6169" s="84"/>
    </row>
    <row r="6170" spans="2:2">
      <c r="B6170" s="84"/>
    </row>
    <row r="6171" spans="2:2">
      <c r="B6171" s="84"/>
    </row>
    <row r="6172" spans="2:2">
      <c r="B6172" s="84"/>
    </row>
    <row r="6173" spans="2:2">
      <c r="B6173" s="84"/>
    </row>
    <row r="6174" spans="2:2">
      <c r="B6174" s="84"/>
    </row>
    <row r="6175" spans="2:2">
      <c r="B6175" s="84"/>
    </row>
    <row r="6176" spans="2:2">
      <c r="B6176" s="84"/>
    </row>
    <row r="6177" spans="2:2">
      <c r="B6177" s="84"/>
    </row>
    <row r="6178" spans="2:2">
      <c r="B6178" s="84"/>
    </row>
    <row r="6179" spans="2:2">
      <c r="B6179" s="84"/>
    </row>
    <row r="6180" spans="2:2">
      <c r="B6180" s="84"/>
    </row>
    <row r="6181" spans="2:2">
      <c r="B6181" s="84"/>
    </row>
    <row r="6182" spans="2:2">
      <c r="B6182" s="84"/>
    </row>
    <row r="6183" spans="2:2">
      <c r="B6183" s="84"/>
    </row>
    <row r="6184" spans="2:2">
      <c r="B6184" s="84"/>
    </row>
    <row r="6185" spans="2:2">
      <c r="B6185" s="84"/>
    </row>
    <row r="6186" spans="2:2">
      <c r="B6186" s="84"/>
    </row>
    <row r="6187" spans="2:2">
      <c r="B6187" s="84"/>
    </row>
    <row r="6188" spans="2:2">
      <c r="B6188" s="84"/>
    </row>
    <row r="6189" spans="2:2">
      <c r="B6189" s="84"/>
    </row>
    <row r="6190" spans="2:2">
      <c r="B6190" s="84"/>
    </row>
    <row r="6191" spans="2:2">
      <c r="B6191" s="84"/>
    </row>
    <row r="6192" spans="2:2">
      <c r="B6192" s="84"/>
    </row>
    <row r="6193" spans="2:2">
      <c r="B6193" s="84"/>
    </row>
    <row r="6194" spans="2:2">
      <c r="B6194" s="84"/>
    </row>
    <row r="6195" spans="2:2">
      <c r="B6195" s="84"/>
    </row>
    <row r="6196" spans="2:2">
      <c r="B6196" s="84"/>
    </row>
    <row r="6197" spans="2:2">
      <c r="B6197" s="84"/>
    </row>
    <row r="6198" spans="2:2">
      <c r="B6198" s="84"/>
    </row>
    <row r="6199" spans="2:2">
      <c r="B6199" s="84"/>
    </row>
    <row r="6200" spans="2:2">
      <c r="B6200" s="84"/>
    </row>
    <row r="6201" spans="2:2">
      <c r="B6201" s="84"/>
    </row>
    <row r="6202" spans="2:2">
      <c r="B6202" s="84"/>
    </row>
    <row r="6203" spans="2:2">
      <c r="B6203" s="84"/>
    </row>
    <row r="6204" spans="2:2">
      <c r="B6204" s="84"/>
    </row>
    <row r="6205" spans="2:2">
      <c r="B6205" s="84"/>
    </row>
    <row r="6206" spans="2:2">
      <c r="B6206" s="84"/>
    </row>
    <row r="6207" spans="2:2">
      <c r="B6207" s="84"/>
    </row>
    <row r="6208" spans="2:2">
      <c r="B6208" s="84"/>
    </row>
    <row r="6209" spans="2:2">
      <c r="B6209" s="84"/>
    </row>
    <row r="6210" spans="2:2">
      <c r="B6210" s="84"/>
    </row>
    <row r="6211" spans="2:2">
      <c r="B6211" s="84"/>
    </row>
    <row r="6212" spans="2:2">
      <c r="B6212" s="84"/>
    </row>
    <row r="6213" spans="2:2">
      <c r="B6213" s="84"/>
    </row>
    <row r="6214" spans="2:2">
      <c r="B6214" s="84"/>
    </row>
    <row r="6215" spans="2:2">
      <c r="B6215" s="84"/>
    </row>
    <row r="6216" spans="2:2">
      <c r="B6216" s="84"/>
    </row>
    <row r="6217" spans="2:2">
      <c r="B6217" s="84"/>
    </row>
    <row r="6218" spans="2:2">
      <c r="B6218" s="84"/>
    </row>
    <row r="6219" spans="2:2">
      <c r="B6219" s="84"/>
    </row>
    <row r="6220" spans="2:2">
      <c r="B6220" s="84"/>
    </row>
    <row r="6221" spans="2:2">
      <c r="B6221" s="84"/>
    </row>
    <row r="6222" spans="2:2">
      <c r="B6222" s="84"/>
    </row>
    <row r="6223" spans="2:2">
      <c r="B6223" s="84"/>
    </row>
    <row r="6224" spans="2:2">
      <c r="B6224" s="84"/>
    </row>
    <row r="6225" spans="2:2">
      <c r="B6225" s="84"/>
    </row>
    <row r="6226" spans="2:2">
      <c r="B6226" s="84"/>
    </row>
    <row r="6227" spans="2:2">
      <c r="B6227" s="84"/>
    </row>
    <row r="6228" spans="2:2">
      <c r="B6228" s="84"/>
    </row>
    <row r="6229" spans="2:2">
      <c r="B6229" s="84"/>
    </row>
    <row r="6230" spans="2:2">
      <c r="B6230" s="84"/>
    </row>
    <row r="6231" spans="2:2">
      <c r="B6231" s="84"/>
    </row>
    <row r="6232" spans="2:2">
      <c r="B6232" s="84"/>
    </row>
    <row r="6233" spans="2:2">
      <c r="B6233" s="84"/>
    </row>
    <row r="6234" spans="2:2">
      <c r="B6234" s="84"/>
    </row>
    <row r="6235" spans="2:2">
      <c r="B6235" s="84"/>
    </row>
    <row r="6236" spans="2:2">
      <c r="B6236" s="84"/>
    </row>
    <row r="6237" spans="2:2">
      <c r="B6237" s="84"/>
    </row>
    <row r="6238" spans="2:2">
      <c r="B6238" s="84"/>
    </row>
    <row r="6239" spans="2:2">
      <c r="B6239" s="84"/>
    </row>
    <row r="6240" spans="2:2">
      <c r="B6240" s="84"/>
    </row>
    <row r="6241" spans="2:2">
      <c r="B6241" s="84"/>
    </row>
    <row r="6242" spans="2:2">
      <c r="B6242" s="84"/>
    </row>
    <row r="6243" spans="2:2">
      <c r="B6243" s="84"/>
    </row>
    <row r="6244" spans="2:2">
      <c r="B6244" s="84"/>
    </row>
    <row r="6245" spans="2:2">
      <c r="B6245" s="84"/>
    </row>
    <row r="6246" spans="2:2">
      <c r="B6246" s="84"/>
    </row>
    <row r="6247" spans="2:2">
      <c r="B6247" s="84"/>
    </row>
    <row r="6248" spans="2:2">
      <c r="B6248" s="84"/>
    </row>
    <row r="6249" spans="2:2">
      <c r="B6249" s="84"/>
    </row>
    <row r="6250" spans="2:2">
      <c r="B6250" s="84"/>
    </row>
    <row r="6251" spans="2:2">
      <c r="B6251" s="84"/>
    </row>
    <row r="6252" spans="2:2">
      <c r="B6252" s="84"/>
    </row>
    <row r="6253" spans="2:2">
      <c r="B6253" s="84"/>
    </row>
    <row r="6254" spans="2:2">
      <c r="B6254" s="84"/>
    </row>
    <row r="6255" spans="2:2">
      <c r="B6255" s="84"/>
    </row>
    <row r="6256" spans="2:2">
      <c r="B6256" s="84"/>
    </row>
    <row r="6257" spans="2:2">
      <c r="B6257" s="84"/>
    </row>
    <row r="6258" spans="2:2">
      <c r="B6258" s="84"/>
    </row>
    <row r="6259" spans="2:2">
      <c r="B6259" s="84"/>
    </row>
    <row r="6260" spans="2:2">
      <c r="B6260" s="84"/>
    </row>
    <row r="6261" spans="2:2">
      <c r="B6261" s="84"/>
    </row>
    <row r="6262" spans="2:2">
      <c r="B6262" s="84"/>
    </row>
    <row r="6263" spans="2:2">
      <c r="B6263" s="84"/>
    </row>
    <row r="6264" spans="2:2">
      <c r="B6264" s="84"/>
    </row>
    <row r="6265" spans="2:2">
      <c r="B6265" s="84"/>
    </row>
    <row r="6266" spans="2:2">
      <c r="B6266" s="84"/>
    </row>
    <row r="6267" spans="2:2">
      <c r="B6267" s="84"/>
    </row>
    <row r="6268" spans="2:2">
      <c r="B6268" s="84"/>
    </row>
    <row r="6269" spans="2:2">
      <c r="B6269" s="84"/>
    </row>
    <row r="6270" spans="2:2">
      <c r="B6270" s="84"/>
    </row>
    <row r="6271" spans="2:2">
      <c r="B6271" s="84"/>
    </row>
    <row r="6272" spans="2:2">
      <c r="B6272" s="84"/>
    </row>
    <row r="6273" spans="2:2">
      <c r="B6273" s="84"/>
    </row>
    <row r="6274" spans="2:2">
      <c r="B6274" s="84"/>
    </row>
    <row r="6275" spans="2:2">
      <c r="B6275" s="84"/>
    </row>
    <row r="6276" spans="2:2">
      <c r="B6276" s="84"/>
    </row>
    <row r="6277" spans="2:2">
      <c r="B6277" s="84"/>
    </row>
    <row r="6278" spans="2:2">
      <c r="B6278" s="84"/>
    </row>
    <row r="6279" spans="2:2">
      <c r="B6279" s="84"/>
    </row>
    <row r="6280" spans="2:2">
      <c r="B6280" s="84"/>
    </row>
    <row r="6281" spans="2:2">
      <c r="B6281" s="84"/>
    </row>
    <row r="6282" spans="2:2">
      <c r="B6282" s="84"/>
    </row>
    <row r="6283" spans="2:2">
      <c r="B6283" s="84"/>
    </row>
    <row r="6284" spans="2:2">
      <c r="B6284" s="84"/>
    </row>
    <row r="6285" spans="2:2">
      <c r="B6285" s="84"/>
    </row>
    <row r="6286" spans="2:2">
      <c r="B6286" s="84"/>
    </row>
    <row r="6287" spans="2:2">
      <c r="B6287" s="84"/>
    </row>
    <row r="6288" spans="2:2">
      <c r="B6288" s="84"/>
    </row>
    <row r="6289" spans="2:2">
      <c r="B6289" s="84"/>
    </row>
    <row r="6290" spans="2:2">
      <c r="B6290" s="84"/>
    </row>
    <row r="6291" spans="2:2">
      <c r="B6291" s="84"/>
    </row>
    <row r="6292" spans="2:2">
      <c r="B6292" s="84"/>
    </row>
    <row r="6293" spans="2:2">
      <c r="B6293" s="84"/>
    </row>
    <row r="6294" spans="2:2">
      <c r="B6294" s="84"/>
    </row>
    <row r="6295" spans="2:2">
      <c r="B6295" s="84"/>
    </row>
    <row r="6296" spans="2:2">
      <c r="B6296" s="84"/>
    </row>
    <row r="6297" spans="2:2">
      <c r="B6297" s="84"/>
    </row>
    <row r="6298" spans="2:2">
      <c r="B6298" s="84"/>
    </row>
    <row r="6299" spans="2:2">
      <c r="B6299" s="84"/>
    </row>
    <row r="6300" spans="2:2">
      <c r="B6300" s="84"/>
    </row>
    <row r="6301" spans="2:2">
      <c r="B6301" s="84"/>
    </row>
    <row r="6302" spans="2:2">
      <c r="B6302" s="84"/>
    </row>
    <row r="6303" spans="2:2">
      <c r="B6303" s="84"/>
    </row>
    <row r="6304" spans="2:2">
      <c r="B6304" s="84"/>
    </row>
    <row r="6305" spans="2:2">
      <c r="B6305" s="84"/>
    </row>
    <row r="6306" spans="2:2">
      <c r="B6306" s="84"/>
    </row>
    <row r="6307" spans="2:2">
      <c r="B6307" s="84"/>
    </row>
    <row r="6308" spans="2:2">
      <c r="B6308" s="84"/>
    </row>
    <row r="6309" spans="2:2">
      <c r="B6309" s="84"/>
    </row>
    <row r="6310" spans="2:2">
      <c r="B6310" s="84"/>
    </row>
    <row r="6311" spans="2:2">
      <c r="B6311" s="84"/>
    </row>
    <row r="6312" spans="2:2">
      <c r="B6312" s="84"/>
    </row>
    <row r="6313" spans="2:2">
      <c r="B6313" s="84"/>
    </row>
    <row r="6314" spans="2:2">
      <c r="B6314" s="84"/>
    </row>
    <row r="6315" spans="2:2">
      <c r="B6315" s="84"/>
    </row>
    <row r="6316" spans="2:2">
      <c r="B6316" s="84"/>
    </row>
    <row r="6317" spans="2:2">
      <c r="B6317" s="84"/>
    </row>
    <row r="6318" spans="2:2">
      <c r="B6318" s="84"/>
    </row>
    <row r="6319" spans="2:2">
      <c r="B6319" s="84"/>
    </row>
    <row r="6320" spans="2:2">
      <c r="B6320" s="84"/>
    </row>
    <row r="6321" spans="2:2">
      <c r="B6321" s="84"/>
    </row>
    <row r="6322" spans="2:2">
      <c r="B6322" s="84"/>
    </row>
    <row r="6323" spans="2:2">
      <c r="B6323" s="84"/>
    </row>
    <row r="6324" spans="2:2">
      <c r="B6324" s="84"/>
    </row>
    <row r="6325" spans="2:2">
      <c r="B6325" s="84"/>
    </row>
    <row r="6326" spans="2:2">
      <c r="B6326" s="84"/>
    </row>
    <row r="6327" spans="2:2">
      <c r="B6327" s="84"/>
    </row>
    <row r="6328" spans="2:2">
      <c r="B6328" s="84"/>
    </row>
    <row r="6329" spans="2:2">
      <c r="B6329" s="84"/>
    </row>
    <row r="6330" spans="2:2">
      <c r="B6330" s="84"/>
    </row>
    <row r="6331" spans="2:2">
      <c r="B6331" s="84"/>
    </row>
    <row r="6332" spans="2:2">
      <c r="B6332" s="84"/>
    </row>
    <row r="6333" spans="2:2">
      <c r="B6333" s="84"/>
    </row>
    <row r="6334" spans="2:2">
      <c r="B6334" s="84"/>
    </row>
    <row r="6335" spans="2:2">
      <c r="B6335" s="84"/>
    </row>
    <row r="6336" spans="2:2">
      <c r="B6336" s="84"/>
    </row>
    <row r="6337" spans="2:2">
      <c r="B6337" s="84"/>
    </row>
    <row r="6338" spans="2:2">
      <c r="B6338" s="84"/>
    </row>
    <row r="6339" spans="2:2">
      <c r="B6339" s="84"/>
    </row>
    <row r="6340" spans="2:2">
      <c r="B6340" s="84"/>
    </row>
    <row r="6341" spans="2:2">
      <c r="B6341" s="84"/>
    </row>
    <row r="6342" spans="2:2">
      <c r="B6342" s="84"/>
    </row>
    <row r="6343" spans="2:2">
      <c r="B6343" s="84"/>
    </row>
    <row r="6344" spans="2:2">
      <c r="B6344" s="84"/>
    </row>
    <row r="6345" spans="2:2">
      <c r="B6345" s="84"/>
    </row>
    <row r="6346" spans="2:2">
      <c r="B6346" s="84"/>
    </row>
    <row r="6347" spans="2:2">
      <c r="B6347" s="84"/>
    </row>
    <row r="6348" spans="2:2">
      <c r="B6348" s="84"/>
    </row>
    <row r="6349" spans="2:2">
      <c r="B6349" s="84"/>
    </row>
    <row r="6350" spans="2:2">
      <c r="B6350" s="84"/>
    </row>
    <row r="6351" spans="2:2">
      <c r="B6351" s="84"/>
    </row>
    <row r="6352" spans="2:2">
      <c r="B6352" s="84"/>
    </row>
    <row r="6353" spans="2:2">
      <c r="B6353" s="84"/>
    </row>
    <row r="6354" spans="2:2">
      <c r="B6354" s="84"/>
    </row>
    <row r="6355" spans="2:2">
      <c r="B6355" s="84"/>
    </row>
    <row r="6356" spans="2:2">
      <c r="B6356" s="84"/>
    </row>
    <row r="6357" spans="2:2">
      <c r="B6357" s="84"/>
    </row>
    <row r="6358" spans="2:2">
      <c r="B6358" s="84"/>
    </row>
    <row r="6359" spans="2:2">
      <c r="B6359" s="84"/>
    </row>
    <row r="6360" spans="2:2">
      <c r="B6360" s="84"/>
    </row>
    <row r="6361" spans="2:2">
      <c r="B6361" s="84"/>
    </row>
    <row r="6362" spans="2:2">
      <c r="B6362" s="84"/>
    </row>
    <row r="6363" spans="2:2">
      <c r="B6363" s="84"/>
    </row>
    <row r="6364" spans="2:2">
      <c r="B6364" s="84"/>
    </row>
    <row r="6365" spans="2:2">
      <c r="B6365" s="84"/>
    </row>
    <row r="6366" spans="2:2">
      <c r="B6366" s="84"/>
    </row>
    <row r="6367" spans="2:2">
      <c r="B6367" s="84"/>
    </row>
    <row r="6368" spans="2:2">
      <c r="B6368" s="84"/>
    </row>
    <row r="6369" spans="2:2">
      <c r="B6369" s="84"/>
    </row>
    <row r="6370" spans="2:2">
      <c r="B6370" s="84"/>
    </row>
    <row r="6371" spans="2:2">
      <c r="B6371" s="84"/>
    </row>
    <row r="6372" spans="2:2">
      <c r="B6372" s="84"/>
    </row>
    <row r="6373" spans="2:2">
      <c r="B6373" s="84"/>
    </row>
    <row r="6374" spans="2:2">
      <c r="B6374" s="84"/>
    </row>
    <row r="6375" spans="2:2">
      <c r="B6375" s="84"/>
    </row>
    <row r="6376" spans="2:2">
      <c r="B6376" s="84"/>
    </row>
    <row r="6377" spans="2:2">
      <c r="B6377" s="84"/>
    </row>
    <row r="6378" spans="2:2">
      <c r="B6378" s="84"/>
    </row>
    <row r="6379" spans="2:2">
      <c r="B6379" s="84"/>
    </row>
    <row r="6380" spans="2:2">
      <c r="B6380" s="84"/>
    </row>
    <row r="6381" spans="2:2">
      <c r="B6381" s="84"/>
    </row>
    <row r="6382" spans="2:2">
      <c r="B6382" s="84"/>
    </row>
    <row r="6383" spans="2:2">
      <c r="B6383" s="84"/>
    </row>
    <row r="6384" spans="2:2">
      <c r="B6384" s="84"/>
    </row>
    <row r="6385" spans="2:2">
      <c r="B6385" s="84"/>
    </row>
    <row r="6386" spans="2:2">
      <c r="B6386" s="84"/>
    </row>
    <row r="6387" spans="2:2">
      <c r="B6387" s="84"/>
    </row>
    <row r="6388" spans="2:2">
      <c r="B6388" s="84"/>
    </row>
    <row r="6389" spans="2:2">
      <c r="B6389" s="84"/>
    </row>
    <row r="6390" spans="2:2">
      <c r="B6390" s="84"/>
    </row>
    <row r="6391" spans="2:2">
      <c r="B6391" s="84"/>
    </row>
    <row r="6392" spans="2:2">
      <c r="B6392" s="84"/>
    </row>
    <row r="6393" spans="2:2">
      <c r="B6393" s="84"/>
    </row>
    <row r="6394" spans="2:2">
      <c r="B6394" s="84"/>
    </row>
    <row r="6395" spans="2:2">
      <c r="B6395" s="84"/>
    </row>
    <row r="6396" spans="2:2">
      <c r="B6396" s="84"/>
    </row>
    <row r="6397" spans="2:2">
      <c r="B6397" s="84"/>
    </row>
    <row r="6398" spans="2:2">
      <c r="B6398" s="84"/>
    </row>
    <row r="6399" spans="2:2">
      <c r="B6399" s="84"/>
    </row>
    <row r="6400" spans="2:2">
      <c r="B6400" s="84"/>
    </row>
    <row r="6401" spans="2:2">
      <c r="B6401" s="84"/>
    </row>
    <row r="6402" spans="2:2">
      <c r="B6402" s="84"/>
    </row>
    <row r="6403" spans="2:2">
      <c r="B6403" s="84"/>
    </row>
    <row r="6404" spans="2:2">
      <c r="B6404" s="84"/>
    </row>
    <row r="6405" spans="2:2">
      <c r="B6405" s="84"/>
    </row>
    <row r="6406" spans="2:2">
      <c r="B6406" s="84"/>
    </row>
    <row r="6407" spans="2:2">
      <c r="B6407" s="84"/>
    </row>
    <row r="6408" spans="2:2">
      <c r="B6408" s="84"/>
    </row>
    <row r="6409" spans="2:2">
      <c r="B6409" s="84"/>
    </row>
    <row r="6410" spans="2:2">
      <c r="B6410" s="84"/>
    </row>
    <row r="6411" spans="2:2">
      <c r="B6411" s="84"/>
    </row>
    <row r="6412" spans="2:2">
      <c r="B6412" s="84"/>
    </row>
    <row r="6413" spans="2:2">
      <c r="B6413" s="84"/>
    </row>
    <row r="6414" spans="2:2">
      <c r="B6414" s="84"/>
    </row>
    <row r="6415" spans="2:2">
      <c r="B6415" s="84"/>
    </row>
    <row r="6416" spans="2:2">
      <c r="B6416" s="84"/>
    </row>
    <row r="6417" spans="2:2">
      <c r="B6417" s="84"/>
    </row>
    <row r="6418" spans="2:2">
      <c r="B6418" s="84"/>
    </row>
    <row r="6419" spans="2:2">
      <c r="B6419" s="84"/>
    </row>
    <row r="6420" spans="2:2">
      <c r="B6420" s="84"/>
    </row>
    <row r="6421" spans="2:2">
      <c r="B6421" s="84"/>
    </row>
    <row r="6422" spans="2:2">
      <c r="B6422" s="84"/>
    </row>
    <row r="6423" spans="2:2">
      <c r="B6423" s="84"/>
    </row>
    <row r="6424" spans="2:2">
      <c r="B6424" s="84"/>
    </row>
    <row r="6425" spans="2:2">
      <c r="B6425" s="84"/>
    </row>
    <row r="6426" spans="2:2">
      <c r="B6426" s="84"/>
    </row>
    <row r="6427" spans="2:2">
      <c r="B6427" s="84"/>
    </row>
    <row r="6428" spans="2:2">
      <c r="B6428" s="84"/>
    </row>
    <row r="6429" spans="2:2">
      <c r="B6429" s="84"/>
    </row>
    <row r="6430" spans="2:2">
      <c r="B6430" s="84"/>
    </row>
    <row r="6431" spans="2:2">
      <c r="B6431" s="84"/>
    </row>
    <row r="6432" spans="2:2">
      <c r="B6432" s="84"/>
    </row>
    <row r="6433" spans="2:2">
      <c r="B6433" s="84"/>
    </row>
    <row r="6434" spans="2:2">
      <c r="B6434" s="84"/>
    </row>
    <row r="6435" spans="2:2">
      <c r="B6435" s="84"/>
    </row>
    <row r="6436" spans="2:2">
      <c r="B6436" s="84"/>
    </row>
    <row r="6437" spans="2:2">
      <c r="B6437" s="84"/>
    </row>
    <row r="6438" spans="2:2">
      <c r="B6438" s="84"/>
    </row>
    <row r="6439" spans="2:2">
      <c r="B6439" s="84"/>
    </row>
    <row r="6440" spans="2:2">
      <c r="B6440" s="84"/>
    </row>
    <row r="6441" spans="2:2">
      <c r="B6441" s="84"/>
    </row>
    <row r="6442" spans="2:2">
      <c r="B6442" s="84"/>
    </row>
    <row r="6443" spans="2:2">
      <c r="B6443" s="84"/>
    </row>
    <row r="6444" spans="2:2">
      <c r="B6444" s="84"/>
    </row>
    <row r="6445" spans="2:2">
      <c r="B6445" s="84"/>
    </row>
    <row r="6446" spans="2:2">
      <c r="B6446" s="84"/>
    </row>
    <row r="6447" spans="2:2">
      <c r="B6447" s="84"/>
    </row>
    <row r="6448" spans="2:2">
      <c r="B6448" s="84"/>
    </row>
    <row r="6449" spans="2:2">
      <c r="B6449" s="84"/>
    </row>
    <row r="6450" spans="2:2">
      <c r="B6450" s="84"/>
    </row>
    <row r="6451" spans="2:2">
      <c r="B6451" s="84"/>
    </row>
    <row r="6452" spans="2:2">
      <c r="B6452" s="84"/>
    </row>
    <row r="6453" spans="2:2">
      <c r="B6453" s="84"/>
    </row>
    <row r="6454" spans="2:2">
      <c r="B6454" s="84"/>
    </row>
    <row r="6455" spans="2:2">
      <c r="B6455" s="84"/>
    </row>
    <row r="6456" spans="2:2">
      <c r="B6456" s="84"/>
    </row>
    <row r="6457" spans="2:2">
      <c r="B6457" s="84"/>
    </row>
    <row r="6458" spans="2:2">
      <c r="B6458" s="84"/>
    </row>
    <row r="6459" spans="2:2">
      <c r="B6459" s="84"/>
    </row>
    <row r="6460" spans="2:2">
      <c r="B6460" s="84"/>
    </row>
    <row r="6461" spans="2:2">
      <c r="B6461" s="84"/>
    </row>
    <row r="6462" spans="2:2">
      <c r="B6462" s="84"/>
    </row>
    <row r="6463" spans="2:2">
      <c r="B6463" s="84"/>
    </row>
    <row r="6464" spans="2:2">
      <c r="B6464" s="84"/>
    </row>
    <row r="6465" spans="2:2">
      <c r="B6465" s="84"/>
    </row>
    <row r="6466" spans="2:2">
      <c r="B6466" s="84"/>
    </row>
    <row r="6467" spans="2:2">
      <c r="B6467" s="84"/>
    </row>
    <row r="6468" spans="2:2">
      <c r="B6468" s="84"/>
    </row>
    <row r="6469" spans="2:2">
      <c r="B6469" s="84"/>
    </row>
    <row r="6470" spans="2:2">
      <c r="B6470" s="84"/>
    </row>
    <row r="6471" spans="2:2">
      <c r="B6471" s="84"/>
    </row>
    <row r="6472" spans="2:2">
      <c r="B6472" s="84"/>
    </row>
    <row r="6473" spans="2:2">
      <c r="B6473" s="84"/>
    </row>
    <row r="6474" spans="2:2">
      <c r="B6474" s="84"/>
    </row>
    <row r="6475" spans="2:2">
      <c r="B6475" s="84"/>
    </row>
    <row r="6476" spans="2:2">
      <c r="B6476" s="84"/>
    </row>
    <row r="6477" spans="2:2">
      <c r="B6477" s="84"/>
    </row>
    <row r="6478" spans="2:2">
      <c r="B6478" s="84"/>
    </row>
    <row r="6479" spans="2:2">
      <c r="B6479" s="84"/>
    </row>
    <row r="6480" spans="2:2">
      <c r="B6480" s="84"/>
    </row>
  </sheetData>
  <autoFilter ref="A1:Q2594">
    <filterColumn colId="1">
      <filters>
        <filter val="Average Event"/>
      </filters>
    </filterColumn>
  </autoFilter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34</vt:i4>
      </vt:variant>
    </vt:vector>
  </HeadingPairs>
  <TitlesOfParts>
    <vt:vector size="37" baseType="lpstr">
      <vt:lpstr>INPUTS-OUTPUTS</vt:lpstr>
      <vt:lpstr>LOOKUP</vt:lpstr>
      <vt:lpstr>DATA</vt:lpstr>
      <vt:lpstr>AggregateTons</vt:lpstr>
      <vt:lpstr>AverageTons</vt:lpstr>
      <vt:lpstr>criteria1</vt:lpstr>
      <vt:lpstr>criteria10</vt:lpstr>
      <vt:lpstr>criteria11</vt:lpstr>
      <vt:lpstr>criteria12</vt:lpstr>
      <vt:lpstr>criteria13</vt:lpstr>
      <vt:lpstr>criteria14</vt:lpstr>
      <vt:lpstr>criteria15</vt:lpstr>
      <vt:lpstr>criteria16</vt:lpstr>
      <vt:lpstr>criteria17</vt:lpstr>
      <vt:lpstr>criteria18</vt:lpstr>
      <vt:lpstr>criteria19</vt:lpstr>
      <vt:lpstr>criteria2</vt:lpstr>
      <vt:lpstr>criteria20</vt:lpstr>
      <vt:lpstr>criteria21</vt:lpstr>
      <vt:lpstr>criteria22</vt:lpstr>
      <vt:lpstr>criteria23</vt:lpstr>
      <vt:lpstr>criteria24</vt:lpstr>
      <vt:lpstr>criteria3</vt:lpstr>
      <vt:lpstr>criteria4</vt:lpstr>
      <vt:lpstr>criteria5</vt:lpstr>
      <vt:lpstr>criteria6</vt:lpstr>
      <vt:lpstr>criteria7</vt:lpstr>
      <vt:lpstr>criteria8</vt:lpstr>
      <vt:lpstr>criteria9</vt:lpstr>
      <vt:lpstr>CustChar</vt:lpstr>
      <vt:lpstr>CustCharList</vt:lpstr>
      <vt:lpstr>DATA</vt:lpstr>
      <vt:lpstr>Event</vt:lpstr>
      <vt:lpstr>EventList</vt:lpstr>
      <vt:lpstr>TotalParticipants</vt:lpstr>
      <vt:lpstr>TypeofResult</vt:lpstr>
      <vt:lpstr>TypeofResultList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Schellenberg</dc:creator>
  <cp:lastModifiedBy>Peter Malaspina</cp:lastModifiedBy>
  <dcterms:created xsi:type="dcterms:W3CDTF">2009-02-12T23:40:36Z</dcterms:created>
  <dcterms:modified xsi:type="dcterms:W3CDTF">2012-03-15T00:45:33Z</dcterms:modified>
</cp:coreProperties>
</file>