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0" yWindow="120" windowWidth="22980" windowHeight="10590" activeTab="1"/>
  </bookViews>
  <sheets>
    <sheet name="Intro" sheetId="5" r:id="rId1"/>
    <sheet name="SDGE" sheetId="3" r:id="rId2"/>
  </sheets>
  <calcPr calcId="145621"/>
</workbook>
</file>

<file path=xl/calcChain.xml><?xml version="1.0" encoding="utf-8"?>
<calcChain xmlns="http://schemas.openxmlformats.org/spreadsheetml/2006/main">
  <c r="Q29" i="3" l="1"/>
  <c r="Q32" i="3"/>
  <c r="P32" i="3"/>
  <c r="O32" i="3"/>
  <c r="N32" i="3"/>
  <c r="Q31" i="3"/>
  <c r="P31" i="3"/>
  <c r="O31" i="3"/>
  <c r="N31" i="3"/>
  <c r="Q30" i="3"/>
  <c r="P30" i="3"/>
  <c r="O30" i="3"/>
  <c r="N30" i="3"/>
  <c r="P29" i="3"/>
  <c r="O29" i="3"/>
  <c r="N29" i="3"/>
  <c r="Q28" i="3"/>
  <c r="P28" i="3"/>
  <c r="O28" i="3"/>
  <c r="N28" i="3"/>
  <c r="Q27" i="3"/>
  <c r="P27" i="3"/>
  <c r="O27" i="3"/>
  <c r="N27" i="3"/>
  <c r="Q26" i="3"/>
  <c r="P26" i="3"/>
  <c r="O26" i="3"/>
  <c r="N26" i="3"/>
  <c r="Q25" i="3"/>
  <c r="P25" i="3"/>
  <c r="O25" i="3"/>
  <c r="N25" i="3"/>
  <c r="Q24" i="3"/>
  <c r="P24" i="3"/>
  <c r="O24" i="3"/>
  <c r="N24" i="3"/>
  <c r="Q23" i="3"/>
  <c r="P23" i="3"/>
  <c r="O23" i="3"/>
  <c r="N23" i="3"/>
  <c r="Q22" i="3"/>
  <c r="P22" i="3"/>
  <c r="O22" i="3"/>
  <c r="N22" i="3"/>
  <c r="Q21" i="3"/>
  <c r="P21" i="3"/>
  <c r="O21" i="3"/>
  <c r="N21" i="3"/>
  <c r="Q20" i="3"/>
  <c r="P20" i="3"/>
  <c r="O20" i="3"/>
  <c r="N20" i="3"/>
  <c r="Q19" i="3"/>
  <c r="P19" i="3"/>
  <c r="O19" i="3"/>
  <c r="N19" i="3"/>
  <c r="Q18" i="3"/>
  <c r="P18" i="3"/>
  <c r="O18" i="3"/>
  <c r="N18" i="3"/>
  <c r="Q17" i="3"/>
  <c r="P17" i="3"/>
  <c r="O17" i="3"/>
  <c r="N17" i="3"/>
  <c r="Q16" i="3"/>
  <c r="P16" i="3"/>
  <c r="O16" i="3"/>
  <c r="N16" i="3"/>
  <c r="Q15" i="3"/>
  <c r="P15" i="3"/>
  <c r="O15" i="3"/>
  <c r="N15" i="3"/>
  <c r="Q14" i="3"/>
  <c r="P14" i="3"/>
  <c r="O14" i="3"/>
  <c r="N14" i="3"/>
  <c r="Q13" i="3"/>
  <c r="P13" i="3"/>
  <c r="O13" i="3"/>
  <c r="N13" i="3"/>
  <c r="Q12" i="3"/>
  <c r="P12" i="3"/>
  <c r="O12" i="3"/>
  <c r="N12" i="3"/>
  <c r="Q11" i="3"/>
  <c r="P11" i="3"/>
  <c r="O11" i="3"/>
  <c r="N11" i="3"/>
  <c r="Q10" i="3"/>
  <c r="P10" i="3"/>
  <c r="O10" i="3"/>
  <c r="N10" i="3"/>
  <c r="Q9" i="3"/>
  <c r="P9" i="3"/>
  <c r="O9" i="3"/>
  <c r="N9" i="3"/>
  <c r="R30" i="3" l="1"/>
  <c r="R32" i="3"/>
  <c r="R9" i="3"/>
  <c r="R11" i="3"/>
  <c r="R13" i="3"/>
  <c r="R15" i="3"/>
  <c r="R17" i="3"/>
  <c r="R18" i="3"/>
  <c r="R19" i="3"/>
  <c r="R20" i="3"/>
  <c r="R21" i="3"/>
  <c r="R22" i="3"/>
  <c r="R23" i="3"/>
  <c r="R24" i="3"/>
  <c r="R25" i="3"/>
  <c r="R26" i="3"/>
  <c r="R27" i="3"/>
  <c r="R28" i="3"/>
  <c r="R29" i="3"/>
  <c r="R31" i="3"/>
  <c r="R10" i="3"/>
  <c r="R12" i="3"/>
  <c r="R14" i="3"/>
  <c r="R16" i="3"/>
  <c r="L34" i="3"/>
  <c r="K34" i="3"/>
  <c r="J34" i="3"/>
  <c r="I34" i="3"/>
  <c r="G34" i="3"/>
  <c r="F34" i="3"/>
  <c r="E34" i="3"/>
  <c r="D34" i="3"/>
  <c r="Q8" i="3"/>
  <c r="P8" i="3"/>
  <c r="O8" i="3"/>
  <c r="N8" i="3"/>
  <c r="P34" i="3" l="1"/>
  <c r="Q34" i="3"/>
  <c r="O34" i="3"/>
  <c r="N34" i="3"/>
  <c r="R8" i="3"/>
  <c r="R34" i="3" l="1"/>
</calcChain>
</file>

<file path=xl/sharedStrings.xml><?xml version="1.0" encoding="utf-8"?>
<sst xmlns="http://schemas.openxmlformats.org/spreadsheetml/2006/main" count="127" uniqueCount="114">
  <si>
    <t>Program Name</t>
  </si>
  <si>
    <t>IOU Reported Values</t>
  </si>
  <si>
    <t>E3 summed Values</t>
  </si>
  <si>
    <t>Budget</t>
  </si>
  <si>
    <t>Gross kWh</t>
  </si>
  <si>
    <t>Gross kW</t>
  </si>
  <si>
    <t>Gross therm</t>
  </si>
  <si>
    <t>Percent Difference</t>
  </si>
  <si>
    <t>Program Total:</t>
  </si>
  <si>
    <t>Program ID</t>
  </si>
  <si>
    <t>based on "SDGE 2013 - 2014 Program Budget Workbook.xls" and "SDGE 2013 - 2014 Program Savings Workbook (with TRC and PAC) .xls"</t>
  </si>
  <si>
    <t>3203-SW-CALS-Plug Load and Appliances-HEER</t>
  </si>
  <si>
    <t>3204-SW-CALS-Plug Load and Appliances-POS Rebates</t>
  </si>
  <si>
    <t>3205-SW-CALS-Plug Load and Appliances-BCE</t>
  </si>
  <si>
    <t>3206-SW-CALS-Plug Load and Appliances-ARP (Utility)</t>
  </si>
  <si>
    <t>3207-SW-CALS-MFEER</t>
  </si>
  <si>
    <t>3209-SW-CALS - EUC WHRP - Advanced</t>
  </si>
  <si>
    <t>3211-Local-CALS - Middle Income Direct Install (MIDI)</t>
  </si>
  <si>
    <t>3212-SW-CALS – Residential HVAC-QI/QM</t>
  </si>
  <si>
    <t>3213-SW-CALS - CAHP/ESMH-CA Advanced Homes</t>
  </si>
  <si>
    <t>3214-SW-CALS - CAHP/ESMH-E Star Manufactured Homes</t>
  </si>
  <si>
    <t>3220-SW-COM-Calculated Incentives-Calculated</t>
  </si>
  <si>
    <t>3221-SW-COM-Calculated Incentives-RCx</t>
  </si>
  <si>
    <t>3222-SW-COM-Calculated Incentives-Savings by Design</t>
  </si>
  <si>
    <t>3223-SW-COM-Deemed Incentives-Commercial Rebates</t>
  </si>
  <si>
    <t>3224-SW-COM-Deemed Incentives-HVAC Commercial</t>
  </si>
  <si>
    <t>3226-SW-COM Direct Install</t>
  </si>
  <si>
    <t>3231-SW-IND-Calculated Incentives-Calculated</t>
  </si>
  <si>
    <t>3233-SW-IND-Deemed Incentives</t>
  </si>
  <si>
    <t>3237-SW-AG-Calculated Incentives-Calculated</t>
  </si>
  <si>
    <t>3239-SW-AG-Deemed Incentives</t>
  </si>
  <si>
    <t>3245-SW-Lighting-Primary Lighting</t>
  </si>
  <si>
    <t>3249-SW C&amp;S - Building Codes &amp; Compliance Advocacy</t>
  </si>
  <si>
    <t>3263-SW-FIN-ARRA Originated Financing</t>
  </si>
  <si>
    <t>3264-SW-FIN-New Finance Offerings</t>
  </si>
  <si>
    <t>3279-3P-Res-Comprehensive Manufactured-Mobile Home</t>
  </si>
  <si>
    <t>SDGE3203</t>
  </si>
  <si>
    <t>SDGE3204</t>
  </si>
  <si>
    <t>SDGE3205</t>
  </si>
  <si>
    <t>SDGE3206</t>
  </si>
  <si>
    <t>SDGE3207</t>
  </si>
  <si>
    <t>SDGE3209</t>
  </si>
  <si>
    <t>SDGE3211</t>
  </si>
  <si>
    <t>SDGE3212</t>
  </si>
  <si>
    <t>SDGE3213</t>
  </si>
  <si>
    <t>SDGE3214</t>
  </si>
  <si>
    <t>SDGE3220</t>
  </si>
  <si>
    <t>SDGE3221</t>
  </si>
  <si>
    <t>SDGE3222</t>
  </si>
  <si>
    <t>SDGE3223</t>
  </si>
  <si>
    <t>SDGE3224</t>
  </si>
  <si>
    <t>SDGE3226</t>
  </si>
  <si>
    <t>SDGE3231</t>
  </si>
  <si>
    <t>SDGE3233</t>
  </si>
  <si>
    <t>SDGE3237</t>
  </si>
  <si>
    <t>SDGE3239</t>
  </si>
  <si>
    <t>SDGE3245</t>
  </si>
  <si>
    <t>SDGE3249</t>
  </si>
  <si>
    <t>SDGE3263</t>
  </si>
  <si>
    <t>SDGE3264</t>
  </si>
  <si>
    <t>SDGE3279</t>
  </si>
  <si>
    <t>highlight criteria:</t>
  </si>
  <si>
    <t xml:space="preserve">This workbook compares the IOU sub-program budgets and gross energy impacts as reported in the overall </t>
  </si>
  <si>
    <t xml:space="preserve">Only sub-programs that were included in the IOU submitted sub-program E3 output workbooks are included </t>
  </si>
  <si>
    <t>Comparison of Reported vs. E3 Budgets and Energy Impacts</t>
  </si>
  <si>
    <t>SDG&amp;E: Comparison of Reported and E3 Budgets vs. Energy Impacts</t>
  </si>
  <si>
    <t>fails criteria</t>
  </si>
  <si>
    <t>Note: highlighted cells in columns E-F are zero in the summary workbook, but contain significant impacts in the E3 output.</t>
  </si>
  <si>
    <t>in this comparison.  Sub-programs not included as part of the E3 calculators are typically non-resource</t>
  </si>
  <si>
    <t>Program Workbook</t>
  </si>
  <si>
    <t>3203-SW-CALS-Plug Load and Appliances-HEER.xlsx</t>
  </si>
  <si>
    <t>3204-SW-CALS-Plug Load and Appliances-POS Rebates.xlsx</t>
  </si>
  <si>
    <t>3205-SW-CALS-Plug Load and Appliances-BCE.xlsx</t>
  </si>
  <si>
    <t>3206-SW-CALS-Plug Load and Appliances-ARP (Utility).xlsx</t>
  </si>
  <si>
    <t>3207-SW-CALS-MFEER.xlsx</t>
  </si>
  <si>
    <t>3209-SW-CALS - EUC WHRP - Advanced.xlsx</t>
  </si>
  <si>
    <t>3211-Local-CALS - Middle Income Direct Install (MIDI).xlsx</t>
  </si>
  <si>
    <t>3212-SW-CALS - Residential HVAC-QIQM.xlsx</t>
  </si>
  <si>
    <t>3213-SW-CALS - CAHPESMH-CA Advanced Homes.xlsx</t>
  </si>
  <si>
    <t>3214-SW-CALS - CAHPESMH-E Star Manufactured Homes.xlsx</t>
  </si>
  <si>
    <t>3220-SW-COM-Calculated Incentives-Calculated.xlsx</t>
  </si>
  <si>
    <t>3221-SW-COM-Calculated Incentives-RCx.xlsx</t>
  </si>
  <si>
    <t>3222-SW-COM-Calculated Incentives-Savings by Design.xlsx</t>
  </si>
  <si>
    <t>3223-SW-COM-Deemed Incentives-Commercial Rebates.xlsx</t>
  </si>
  <si>
    <t>3224-SW-COM-Deemed Incentives-HVAC Commercial.xlsx</t>
  </si>
  <si>
    <t>3226-SW-COM Direct Install.xlsx</t>
  </si>
  <si>
    <t>3231-SW-IND-Calculated Incentives-Calculated.xlsx</t>
  </si>
  <si>
    <t>3233-SW-IND-Deemed Incentives.xlsx</t>
  </si>
  <si>
    <t>3237-SW-AG-Calculated Incentives-Calculated.xlsx</t>
  </si>
  <si>
    <t>3239-SW-AG-Deemed Incentives.xlsx</t>
  </si>
  <si>
    <t>3245-SW-Lighting-Primary Lighting.xlsx</t>
  </si>
  <si>
    <t>3249-SW C&amp;S - Building Codes &amp; Compliance Advocacy.xlsx</t>
  </si>
  <si>
    <t>3263-SW-FIN-ARRA Originated Financing.xlsx</t>
  </si>
  <si>
    <t>3264-SW-FIN-New Finance Offerings.xlsx</t>
  </si>
  <si>
    <t>3279-3P-Res-Comprehensive Manufactured-Mobile Home.xlsx</t>
  </si>
  <si>
    <t xml:space="preserve">IOU summary workbooks (appendix D) to the budget and energy impact values reported in the individual </t>
  </si>
  <si>
    <t xml:space="preserve">programs with no reported energy impacts. However, the IOU re-submission should include (if any) </t>
  </si>
  <si>
    <t>Subprogram values with significant differences between the summary reported values and the E3 values are</t>
  </si>
  <si>
    <r>
      <t xml:space="preserve"> highlighted in </t>
    </r>
    <r>
      <rPr>
        <b/>
        <sz val="11"/>
        <color rgb="FFC00000"/>
        <rFont val="Calibri"/>
        <family val="2"/>
        <scheme val="minor"/>
      </rPr>
      <t>bold red</t>
    </r>
    <r>
      <rPr>
        <sz val="11"/>
        <color theme="1"/>
        <rFont val="Calibri"/>
        <family val="2"/>
        <scheme val="minor"/>
      </rPr>
      <t xml:space="preserve">.  Sub-programs that require updates to either the summary reported values or the E3 </t>
    </r>
  </si>
  <si>
    <t xml:space="preserve">calculator output are  highlighted in columns B &amp; C. </t>
  </si>
  <si>
    <t>and resubmit these two sets of documents so as to reconcile and remove all differences</t>
  </si>
  <si>
    <t>sub-program E3 workbooks. The purpose of this comparison is to identify differences so the IOUs can update</t>
  </si>
  <si>
    <t>missing subprogram for which savings is intended to be claimed which were excluded from the initial submission.</t>
  </si>
  <si>
    <t>Utility responses to the data request must re-submit all Appendix D and E3 calculators (and other application</t>
  </si>
  <si>
    <t xml:space="preserve"> tables) required to ensure consistency.</t>
  </si>
  <si>
    <t>The program E3 that was submitted is correct.  The  placemat table was updated to reflect the savings for this program.</t>
  </si>
  <si>
    <t>The cause of the discrepancy is that this program has dual-baseline measures.  It will not match the placemat table savings due to different calculation methodologies.  E3 uses weighted annual savings versus SDGE uses the full early retirement savings value in first year calculations.</t>
  </si>
  <si>
    <t>SDGE Comments on Noted Discrepancies</t>
  </si>
  <si>
    <t>The cause of the discrepancy is that this program has dual-baseline measures.  It will not match the placemat table savings due to different calculation methodologies.  E3 uses weighted annual savings versus SDGE uses the full early retirement savings value in the first year calculations.</t>
  </si>
  <si>
    <t>The program E3 is incorrect.  The Gross Realization Rate was missing for one measure.  This fix does impact the Portfolio E3 which also had the missing GRR value.  However,  a  savings discrepancy remains because this program has a dual-baseline measure.  It will not match due to different calculation methodologies.  E3 uses weighted annual savings versus SDGE uses the full early retirement savings value in the first year calculations.</t>
  </si>
  <si>
    <t>This comparison table is incorrect.  The total budget in the E3 that was  submitted was $4,901,705, not $4,631,705.  The correct E3 value matches the placemat table value.</t>
  </si>
  <si>
    <t>The program E3 is incorrect.  The measure quantities for 2014 were incorrect.  The quantity correction did not apply to the Portfolio E3 which had the correct quantities.  The Gross Realization Rate was missing for one measure.  This fix does impact the Portfolio E3 which also had the missing GRR value.  However,  a savings discrepancy remains because this program has a dual-baseline measure.  It will not match due to different calculation methodologies.  E3 uses weighted annual savings versus SDGE uses the full early retirement savings value in the first year calculations.</t>
  </si>
  <si>
    <t>The program E3 is incorrect.  The measure quantities for both years were incorrect.  With that correction the savings match the Placemat table.  This fix does not impact the Portfolio E3 which had the correct quantities.</t>
  </si>
  <si>
    <t>The program E3 that was submitted is correct.  The  Placemat table was updated to reflect the savings for this program.</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</si>
</sst>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_(&quot;$&quot;* #,##0_);_(&quot;$&quot;* \(#,##0\);_(&quot;$&quot;* &quot;-&quot;??_);_(@_)"/>
    <numFmt numFmtId="165" formatCode="_(* #,##0_);_(* \(#,##0\);_(* &quot;-&quot;??_);_(@_)"/>
  </numFmts>
  <fonts count="13" x14ac:knownFonts="1">
    <font>
      <sz val="11"/>
      <color theme="1"/>
      <name val="Calibri"/>
      <family val="2"/>
      <scheme val="minor"/>
    </font>
    <font>
      <sz val="11"/>
      <color theme="1"/>
      <name val="Calibri"/>
      <family val="2"/>
      <scheme val="minor"/>
    </font>
    <font>
      <sz val="10"/>
      <name val="Times New Roman"/>
      <family val="1"/>
    </font>
    <font>
      <b/>
      <sz val="10"/>
      <color rgb="FF0070C0"/>
      <name val="Times New Roman"/>
      <family val="1"/>
    </font>
    <font>
      <b/>
      <sz val="13"/>
      <color theme="3"/>
      <name val="Calibri"/>
      <family val="2"/>
      <scheme val="minor"/>
    </font>
    <font>
      <i/>
      <sz val="11"/>
      <color rgb="FF7F7F7F"/>
      <name val="Calibri"/>
      <family val="2"/>
      <scheme val="minor"/>
    </font>
    <font>
      <b/>
      <sz val="11"/>
      <color theme="1"/>
      <name val="Calibri"/>
      <family val="2"/>
      <scheme val="minor"/>
    </font>
    <font>
      <b/>
      <sz val="11"/>
      <color rgb="FFC00000"/>
      <name val="Calibri"/>
      <family val="2"/>
      <scheme val="minor"/>
    </font>
    <font>
      <sz val="11"/>
      <color theme="0" tint="-0.14999847407452621"/>
      <name val="Calibri"/>
      <family val="2"/>
      <scheme val="minor"/>
    </font>
    <font>
      <sz val="10"/>
      <color theme="0" tint="-0.14999847407452621"/>
      <name val="Times New Roman"/>
      <family val="1"/>
    </font>
    <font>
      <sz val="11"/>
      <color rgb="FF0070C0"/>
      <name val="Calibri"/>
      <family val="2"/>
      <scheme val="minor"/>
    </font>
    <font>
      <sz val="11"/>
      <color theme="4"/>
      <name val="Calibri"/>
      <family val="2"/>
      <scheme val="minor"/>
    </font>
    <font>
      <b/>
      <sz val="14"/>
      <color theme="1"/>
      <name val="Calibri"/>
      <family val="2"/>
      <scheme val="minor"/>
    </font>
  </fonts>
  <fills count="5">
    <fill>
      <patternFill patternType="none"/>
    </fill>
    <fill>
      <patternFill patternType="gray125"/>
    </fill>
    <fill>
      <patternFill patternType="solid">
        <fgColor theme="2"/>
        <bgColor indexed="64"/>
      </patternFill>
    </fill>
    <fill>
      <patternFill patternType="solid">
        <fgColor theme="5" tint="0.79998168889431442"/>
        <bgColor indexed="64"/>
      </patternFill>
    </fill>
    <fill>
      <patternFill patternType="solid">
        <fgColor theme="4" tint="0.59999389629810485"/>
        <bgColor indexed="64"/>
      </patternFill>
    </fill>
  </fills>
  <borders count="4">
    <border>
      <left/>
      <right/>
      <top/>
      <bottom/>
      <diagonal/>
    </border>
    <border>
      <left/>
      <right/>
      <top/>
      <bottom style="medium">
        <color indexed="64"/>
      </bottom>
      <diagonal/>
    </border>
    <border>
      <left/>
      <right/>
      <top/>
      <bottom style="thick">
        <color theme="4" tint="0.499984740745262"/>
      </bottom>
      <diagonal/>
    </border>
    <border>
      <left style="thin">
        <color indexed="64"/>
      </left>
      <right style="thin">
        <color indexed="64"/>
      </right>
      <top style="thin">
        <color indexed="64"/>
      </top>
      <bottom style="thin">
        <color indexed="64"/>
      </bottom>
      <diagonal/>
    </border>
  </borders>
  <cellStyleXfs count="5">
    <xf numFmtId="0" fontId="0" fillId="0" borderId="0"/>
    <xf numFmtId="43" fontId="1" fillId="0" borderId="0" applyFont="0" applyFill="0" applyBorder="0" applyAlignment="0" applyProtection="0"/>
    <xf numFmtId="9" fontId="1" fillId="0" borderId="0" applyFont="0" applyFill="0" applyBorder="0" applyAlignment="0" applyProtection="0"/>
    <xf numFmtId="0" fontId="4" fillId="0" borderId="2" applyNumberFormat="0" applyFill="0" applyAlignment="0" applyProtection="0"/>
    <xf numFmtId="0" fontId="5" fillId="0" borderId="0" applyNumberFormat="0" applyFill="0" applyBorder="0" applyAlignment="0" applyProtection="0"/>
  </cellStyleXfs>
  <cellXfs count="24">
    <xf numFmtId="0" fontId="0" fillId="0" borderId="0" xfId="0"/>
    <xf numFmtId="0" fontId="0" fillId="0" borderId="1" xfId="0" applyBorder="1"/>
    <xf numFmtId="9" fontId="0" fillId="0" borderId="0" xfId="2" applyFont="1"/>
    <xf numFmtId="0" fontId="2" fillId="2" borderId="1" xfId="0" applyFont="1" applyFill="1" applyBorder="1" applyAlignment="1">
      <alignment horizontal="center" wrapText="1"/>
    </xf>
    <xf numFmtId="164" fontId="0" fillId="0" borderId="0" xfId="0" applyNumberFormat="1"/>
    <xf numFmtId="165" fontId="0" fillId="0" borderId="0" xfId="1" applyNumberFormat="1" applyFont="1"/>
    <xf numFmtId="0" fontId="0" fillId="0" borderId="0" xfId="0" applyAlignment="1">
      <alignment horizontal="right"/>
    </xf>
    <xf numFmtId="0" fontId="3" fillId="0" borderId="0" xfId="0" applyFont="1"/>
    <xf numFmtId="0" fontId="4" fillId="0" borderId="2" xfId="3"/>
    <xf numFmtId="0" fontId="5" fillId="0" borderId="0" xfId="4"/>
    <xf numFmtId="9" fontId="8" fillId="0" borderId="0" xfId="0" applyNumberFormat="1" applyFont="1"/>
    <xf numFmtId="0" fontId="6" fillId="3" borderId="0" xfId="0" applyFont="1" applyFill="1"/>
    <xf numFmtId="0" fontId="9" fillId="0" borderId="0" xfId="0" applyFont="1" applyFill="1" applyBorder="1" applyAlignment="1">
      <alignment horizontal="center" wrapText="1"/>
    </xf>
    <xf numFmtId="0" fontId="10" fillId="0" borderId="0" xfId="4" applyFont="1"/>
    <xf numFmtId="0" fontId="11" fillId="0" borderId="0" xfId="4" applyFont="1"/>
    <xf numFmtId="165" fontId="0" fillId="0" borderId="0" xfId="0" applyNumberFormat="1"/>
    <xf numFmtId="164" fontId="0" fillId="0" borderId="0" xfId="0" applyNumberFormat="1" applyFill="1"/>
    <xf numFmtId="0" fontId="0" fillId="4" borderId="0" xfId="0" applyFill="1"/>
    <xf numFmtId="0" fontId="0" fillId="4" borderId="3" xfId="0" applyFill="1" applyBorder="1" applyAlignment="1">
      <alignment wrapText="1"/>
    </xf>
    <xf numFmtId="0" fontId="0" fillId="4" borderId="0" xfId="0" applyFill="1" applyAlignment="1">
      <alignment wrapText="1"/>
    </xf>
    <xf numFmtId="0" fontId="12" fillId="4" borderId="3" xfId="0" applyFont="1" applyFill="1" applyBorder="1"/>
    <xf numFmtId="0" fontId="0" fillId="0" borderId="0" xfId="0" applyFill="1"/>
    <xf numFmtId="165" fontId="0" fillId="0" borderId="0" xfId="1" applyNumberFormat="1" applyFont="1" applyFill="1"/>
    <xf numFmtId="165" fontId="0" fillId="0" borderId="0" xfId="0" applyNumberFormat="1" applyFill="1"/>
  </cellXfs>
  <cellStyles count="5">
    <cellStyle name="Comma" xfId="1" builtinId="3"/>
    <cellStyle name="Explanatory Text" xfId="4" builtinId="53"/>
    <cellStyle name="Heading 2" xfId="3" builtinId="17"/>
    <cellStyle name="Normal" xfId="0" builtinId="0"/>
    <cellStyle name="Percent" xfId="2" builtinId="5"/>
  </cellStyles>
  <dxfs count="2">
    <dxf>
      <font>
        <b/>
        <i val="0"/>
      </font>
      <fill>
        <patternFill>
          <bgColor theme="5" tint="0.79998168889431442"/>
        </patternFill>
      </fill>
    </dxf>
    <dxf>
      <font>
        <b/>
        <i val="0"/>
        <color rgb="FFC00000"/>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B2:K19"/>
  <sheetViews>
    <sheetView workbookViewId="0">
      <selection activeCell="B20" sqref="B20"/>
    </sheetView>
  </sheetViews>
  <sheetFormatPr defaultRowHeight="15" x14ac:dyDescent="0.25"/>
  <sheetData>
    <row r="2" spans="2:11" ht="18" thickBot="1" x14ac:dyDescent="0.35">
      <c r="B2" s="8" t="s">
        <v>64</v>
      </c>
      <c r="C2" s="8"/>
      <c r="D2" s="8"/>
      <c r="E2" s="8"/>
      <c r="F2" s="8"/>
      <c r="G2" s="8"/>
      <c r="H2" s="8"/>
      <c r="I2" s="8"/>
      <c r="J2" s="8"/>
      <c r="K2" s="8"/>
    </row>
    <row r="3" spans="2:11" ht="15.75" thickTop="1" x14ac:dyDescent="0.25"/>
    <row r="4" spans="2:11" x14ac:dyDescent="0.25">
      <c r="B4" t="s">
        <v>62</v>
      </c>
    </row>
    <row r="5" spans="2:11" x14ac:dyDescent="0.25">
      <c r="B5" t="s">
        <v>95</v>
      </c>
    </row>
    <row r="6" spans="2:11" x14ac:dyDescent="0.25">
      <c r="B6" t="s">
        <v>101</v>
      </c>
    </row>
    <row r="7" spans="2:11" x14ac:dyDescent="0.25">
      <c r="B7" t="s">
        <v>100</v>
      </c>
    </row>
    <row r="9" spans="2:11" x14ac:dyDescent="0.25">
      <c r="B9" t="s">
        <v>63</v>
      </c>
    </row>
    <row r="10" spans="2:11" x14ac:dyDescent="0.25">
      <c r="B10" t="s">
        <v>68</v>
      </c>
    </row>
    <row r="11" spans="2:11" x14ac:dyDescent="0.25">
      <c r="B11" t="s">
        <v>96</v>
      </c>
    </row>
    <row r="12" spans="2:11" x14ac:dyDescent="0.25">
      <c r="B12" t="s">
        <v>102</v>
      </c>
    </row>
    <row r="14" spans="2:11" x14ac:dyDescent="0.25">
      <c r="B14" t="s">
        <v>97</v>
      </c>
    </row>
    <row r="15" spans="2:11" x14ac:dyDescent="0.25">
      <c r="B15" t="s">
        <v>98</v>
      </c>
    </row>
    <row r="16" spans="2:11" x14ac:dyDescent="0.25">
      <c r="B16" s="11" t="s">
        <v>99</v>
      </c>
      <c r="C16" s="11"/>
      <c r="D16" s="11"/>
      <c r="E16" s="11"/>
      <c r="F16" s="11"/>
    </row>
    <row r="18" spans="2:2" x14ac:dyDescent="0.25">
      <c r="B18" t="s">
        <v>103</v>
      </c>
    </row>
    <row r="19" spans="2:2" x14ac:dyDescent="0.25">
      <c r="B19" t="s">
        <v>104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2:T69"/>
  <sheetViews>
    <sheetView tabSelected="1" workbookViewId="0">
      <pane xSplit="3" ySplit="7" topLeftCell="D8" activePane="bottomRight" state="frozen"/>
      <selection pane="topRight" activeCell="D1" sqref="D1"/>
      <selection pane="bottomLeft" activeCell="A8" sqref="A8"/>
      <selection pane="bottomRight" activeCell="D8" sqref="D8"/>
    </sheetView>
  </sheetViews>
  <sheetFormatPr defaultRowHeight="15" x14ac:dyDescent="0.25"/>
  <cols>
    <col min="1" max="1" width="53.42578125" style="17" customWidth="1"/>
    <col min="2" max="2" width="54.85546875" customWidth="1"/>
    <col min="3" max="3" width="18" customWidth="1"/>
    <col min="4" max="4" width="18.7109375" bestFit="1" customWidth="1"/>
    <col min="5" max="5" width="13.7109375" bestFit="1" customWidth="1"/>
    <col min="6" max="6" width="9.140625" bestFit="1" customWidth="1"/>
    <col min="7" max="7" width="13.7109375" bestFit="1" customWidth="1"/>
    <col min="8" max="8" width="2.7109375" customWidth="1"/>
    <col min="9" max="9" width="16.28515625" bestFit="1" customWidth="1"/>
    <col min="10" max="10" width="13.28515625" customWidth="1"/>
    <col min="11" max="11" width="12.140625" bestFit="1" customWidth="1"/>
    <col min="12" max="12" width="13.28515625" bestFit="1" customWidth="1"/>
    <col min="13" max="13" width="2.7109375" customWidth="1"/>
    <col min="20" max="20" width="52.7109375" bestFit="1" customWidth="1"/>
  </cols>
  <sheetData>
    <row r="2" spans="1:20" ht="18" thickBot="1" x14ac:dyDescent="0.35">
      <c r="B2" s="8" t="s">
        <v>65</v>
      </c>
      <c r="C2" s="8"/>
      <c r="D2" s="8"/>
      <c r="E2" s="8"/>
    </row>
    <row r="3" spans="1:20" ht="15.75" thickTop="1" x14ac:dyDescent="0.25">
      <c r="B3" s="9" t="s">
        <v>10</v>
      </c>
      <c r="P3" s="6" t="s">
        <v>61</v>
      </c>
      <c r="Q3" s="2">
        <v>8.9999999999999993E-3</v>
      </c>
    </row>
    <row r="4" spans="1:20" x14ac:dyDescent="0.25">
      <c r="B4" s="13" t="s">
        <v>67</v>
      </c>
    </row>
    <row r="5" spans="1:20" x14ac:dyDescent="0.25">
      <c r="B5" s="14"/>
    </row>
    <row r="6" spans="1:20" x14ac:dyDescent="0.25">
      <c r="D6" s="7" t="s">
        <v>1</v>
      </c>
      <c r="I6" s="7" t="s">
        <v>2</v>
      </c>
      <c r="N6" s="7" t="s">
        <v>7</v>
      </c>
    </row>
    <row r="7" spans="1:20" ht="27.75" thickBot="1" x14ac:dyDescent="0.35">
      <c r="A7" s="20" t="s">
        <v>107</v>
      </c>
      <c r="B7" s="1" t="s">
        <v>0</v>
      </c>
      <c r="C7" s="1" t="s">
        <v>9</v>
      </c>
      <c r="D7" s="3" t="s">
        <v>3</v>
      </c>
      <c r="E7" s="3" t="s">
        <v>4</v>
      </c>
      <c r="F7" s="3" t="s">
        <v>5</v>
      </c>
      <c r="G7" s="3" t="s">
        <v>6</v>
      </c>
      <c r="H7" s="1"/>
      <c r="I7" s="3" t="s">
        <v>3</v>
      </c>
      <c r="J7" s="3" t="s">
        <v>4</v>
      </c>
      <c r="K7" s="3" t="s">
        <v>5</v>
      </c>
      <c r="L7" s="3" t="s">
        <v>6</v>
      </c>
      <c r="N7" s="3" t="s">
        <v>3</v>
      </c>
      <c r="O7" s="3" t="s">
        <v>4</v>
      </c>
      <c r="P7" s="3" t="s">
        <v>5</v>
      </c>
      <c r="Q7" s="3" t="s">
        <v>6</v>
      </c>
      <c r="R7" s="12" t="s">
        <v>66</v>
      </c>
      <c r="T7" s="1" t="s">
        <v>69</v>
      </c>
    </row>
    <row r="8" spans="1:20" ht="45" x14ac:dyDescent="0.25">
      <c r="A8" s="18" t="s">
        <v>110</v>
      </c>
      <c r="B8" t="s">
        <v>11</v>
      </c>
      <c r="C8" t="s">
        <v>36</v>
      </c>
      <c r="D8" s="4">
        <v>4901704.5049999999</v>
      </c>
      <c r="E8" s="5">
        <v>9299506.4488088004</v>
      </c>
      <c r="F8" s="5">
        <v>1499.2144166472001</v>
      </c>
      <c r="G8" s="5">
        <v>461516.20105079998</v>
      </c>
      <c r="I8" s="16">
        <v>4901704.5050000008</v>
      </c>
      <c r="J8" s="5">
        <v>9299506.4488088004</v>
      </c>
      <c r="K8" s="5">
        <v>1499.2144166472001</v>
      </c>
      <c r="L8" s="5">
        <v>461516.20105080004</v>
      </c>
      <c r="N8" s="2">
        <f>IF(D8&lt;&gt;0,(I8-D8)/D8,IF(I8=0,0,-1))</f>
        <v>1.8999973859409106E-16</v>
      </c>
      <c r="O8" s="2">
        <f t="shared" ref="O8:Q8" si="0">IF(E8&lt;&gt;0,(J8-E8)/E8,IF(J8=0,0,-1))</f>
        <v>0</v>
      </c>
      <c r="P8" s="2">
        <f t="shared" si="0"/>
        <v>0</v>
      </c>
      <c r="Q8" s="2">
        <f t="shared" si="0"/>
        <v>1.2612268167604452E-16</v>
      </c>
      <c r="R8" s="10" t="b">
        <f>OR(ABS(N8)&gt;=$Q$3,ABS(O8)&gt;=$Q$3,ABS(P8)&gt;=$Q$3,ABS(Q8)&gt;=$Q$3)</f>
        <v>0</v>
      </c>
      <c r="T8" t="s">
        <v>70</v>
      </c>
    </row>
    <row r="9" spans="1:20" ht="60" x14ac:dyDescent="0.25">
      <c r="A9" s="18" t="s">
        <v>112</v>
      </c>
      <c r="B9" t="s">
        <v>12</v>
      </c>
      <c r="C9" t="s">
        <v>37</v>
      </c>
      <c r="D9" s="4">
        <v>952596.77780000004</v>
      </c>
      <c r="E9" s="5">
        <v>265932.2</v>
      </c>
      <c r="F9" s="5">
        <v>62.666091999999999</v>
      </c>
      <c r="G9" s="5">
        <v>10824.8714</v>
      </c>
      <c r="I9" s="4">
        <v>952596.77780000004</v>
      </c>
      <c r="J9" s="5">
        <v>265932.2</v>
      </c>
      <c r="K9" s="5">
        <v>62.666091999999999</v>
      </c>
      <c r="L9" s="5">
        <v>10824.8714</v>
      </c>
      <c r="N9" s="2">
        <f t="shared" ref="N9:N32" si="1">IF(D9&lt;&gt;0,(I9-D9)/D9,IF(I9=0,0,-1))</f>
        <v>0</v>
      </c>
      <c r="O9" s="2">
        <f t="shared" ref="O9:O32" si="2">IF(E9&lt;&gt;0,(J9-E9)/E9,IF(J9=0,0,-1))</f>
        <v>0</v>
      </c>
      <c r="P9" s="2">
        <f t="shared" ref="P9:P32" si="3">IF(F9&lt;&gt;0,(K9-F9)/F9,IF(K9=0,0,-1))</f>
        <v>0</v>
      </c>
      <c r="Q9" s="2">
        <f t="shared" ref="Q9:Q32" si="4">IF(G9&lt;&gt;0,(L9-G9)/G9,IF(L9=0,0,-1))</f>
        <v>0</v>
      </c>
      <c r="R9" s="10" t="b">
        <f t="shared" ref="R9:R34" si="5">OR(ABS(N9)&gt;=$Q$3,ABS(O9)&gt;=$Q$3,ABS(P9)&gt;=$Q$3,ABS(Q9)&gt;=$Q$3)</f>
        <v>0</v>
      </c>
      <c r="T9" t="s">
        <v>71</v>
      </c>
    </row>
    <row r="10" spans="1:20" ht="45" x14ac:dyDescent="0.25">
      <c r="A10" s="18" t="s">
        <v>113</v>
      </c>
      <c r="B10" t="s">
        <v>13</v>
      </c>
      <c r="C10" t="s">
        <v>38</v>
      </c>
      <c r="D10" s="4">
        <v>1013719.2958</v>
      </c>
      <c r="E10" s="5">
        <v>4015200.0000000005</v>
      </c>
      <c r="F10" s="5">
        <v>401.64</v>
      </c>
      <c r="G10" s="5">
        <v>-75960</v>
      </c>
      <c r="I10" s="4">
        <v>1013719.2958</v>
      </c>
      <c r="J10" s="5">
        <v>4015200.0000000005</v>
      </c>
      <c r="K10" s="5">
        <v>401.64</v>
      </c>
      <c r="L10" s="5">
        <v>-75960</v>
      </c>
      <c r="N10" s="2">
        <f t="shared" si="1"/>
        <v>0</v>
      </c>
      <c r="O10" s="2">
        <f t="shared" si="2"/>
        <v>0</v>
      </c>
      <c r="P10" s="2">
        <f t="shared" si="3"/>
        <v>0</v>
      </c>
      <c r="Q10" s="2">
        <f t="shared" si="4"/>
        <v>0</v>
      </c>
      <c r="R10" s="10" t="b">
        <f t="shared" si="5"/>
        <v>0</v>
      </c>
      <c r="T10" t="s">
        <v>72</v>
      </c>
    </row>
    <row r="11" spans="1:20" x14ac:dyDescent="0.25">
      <c r="A11" s="18"/>
      <c r="B11" t="s">
        <v>14</v>
      </c>
      <c r="C11" t="s">
        <v>39</v>
      </c>
      <c r="D11" s="4">
        <v>5804982.5879999995</v>
      </c>
      <c r="E11" s="5">
        <v>20779000</v>
      </c>
      <c r="F11" s="5">
        <v>3866</v>
      </c>
      <c r="G11" s="5">
        <v>-268170</v>
      </c>
      <c r="I11" s="4">
        <v>5804982.5879999995</v>
      </c>
      <c r="J11" s="5">
        <v>20779000</v>
      </c>
      <c r="K11" s="5">
        <v>3866</v>
      </c>
      <c r="L11" s="5">
        <v>-268170</v>
      </c>
      <c r="N11" s="2">
        <f t="shared" si="1"/>
        <v>0</v>
      </c>
      <c r="O11" s="2">
        <f t="shared" si="2"/>
        <v>0</v>
      </c>
      <c r="P11" s="2">
        <f t="shared" si="3"/>
        <v>0</v>
      </c>
      <c r="Q11" s="2">
        <f t="shared" si="4"/>
        <v>0</v>
      </c>
      <c r="R11" s="10" t="b">
        <f t="shared" si="5"/>
        <v>0</v>
      </c>
      <c r="T11" t="s">
        <v>73</v>
      </c>
    </row>
    <row r="12" spans="1:20" ht="90" x14ac:dyDescent="0.25">
      <c r="A12" s="18" t="s">
        <v>108</v>
      </c>
      <c r="B12" t="s">
        <v>15</v>
      </c>
      <c r="C12" t="s">
        <v>40</v>
      </c>
      <c r="D12" s="4">
        <v>3902566.3990000002</v>
      </c>
      <c r="E12" s="5">
        <v>5450982.7392531997</v>
      </c>
      <c r="F12" s="5">
        <v>746.61686996599997</v>
      </c>
      <c r="G12" s="5">
        <v>204634.46139571999</v>
      </c>
      <c r="I12" s="4">
        <v>3902566.3989999993</v>
      </c>
      <c r="J12" s="5">
        <v>5110308.899058979</v>
      </c>
      <c r="K12" s="5">
        <v>665.67239823252112</v>
      </c>
      <c r="L12" s="5">
        <v>205531.77195694586</v>
      </c>
      <c r="N12" s="2">
        <f t="shared" si="1"/>
        <v>-2.3864362047859635E-16</v>
      </c>
      <c r="O12" s="2">
        <f t="shared" si="2"/>
        <v>-6.2497691974143718E-2</v>
      </c>
      <c r="P12" s="2">
        <f t="shared" si="3"/>
        <v>-0.10841500505763413</v>
      </c>
      <c r="Q12" s="2">
        <f t="shared" si="4"/>
        <v>4.3849435481478176E-3</v>
      </c>
      <c r="R12" s="10" t="b">
        <f t="shared" si="5"/>
        <v>1</v>
      </c>
      <c r="T12" t="s">
        <v>74</v>
      </c>
    </row>
    <row r="13" spans="1:20" x14ac:dyDescent="0.25">
      <c r="A13" s="18"/>
      <c r="B13" t="s">
        <v>16</v>
      </c>
      <c r="C13" t="s">
        <v>41</v>
      </c>
      <c r="D13" s="4">
        <v>12847890.1832</v>
      </c>
      <c r="E13" s="5">
        <v>2508187.5</v>
      </c>
      <c r="F13" s="5">
        <v>2006.55</v>
      </c>
      <c r="G13" s="5">
        <v>573873.30000000005</v>
      </c>
      <c r="I13" s="4">
        <v>12847890.183200002</v>
      </c>
      <c r="J13" s="5">
        <v>2508187.5</v>
      </c>
      <c r="K13" s="5">
        <v>2006.5500000000004</v>
      </c>
      <c r="L13" s="5">
        <v>573873.30000000005</v>
      </c>
      <c r="N13" s="2">
        <f t="shared" si="1"/>
        <v>1.4497673335241969E-16</v>
      </c>
      <c r="O13" s="2">
        <f t="shared" si="2"/>
        <v>0</v>
      </c>
      <c r="P13" s="2">
        <f t="shared" si="3"/>
        <v>2.2663145742018096E-16</v>
      </c>
      <c r="Q13" s="2">
        <f t="shared" si="4"/>
        <v>0</v>
      </c>
      <c r="R13" s="10" t="b">
        <f t="shared" si="5"/>
        <v>0</v>
      </c>
      <c r="T13" t="s">
        <v>75</v>
      </c>
    </row>
    <row r="14" spans="1:20" x14ac:dyDescent="0.25">
      <c r="A14" s="18"/>
      <c r="B14" t="s">
        <v>17</v>
      </c>
      <c r="C14" t="s">
        <v>42</v>
      </c>
      <c r="D14" s="4">
        <v>4398897.9290000005</v>
      </c>
      <c r="E14" s="5">
        <v>2398774.0568672498</v>
      </c>
      <c r="F14" s="5">
        <v>624.04420943436799</v>
      </c>
      <c r="G14" s="5">
        <v>186668.79899499001</v>
      </c>
      <c r="I14" s="4">
        <v>4398897.9289999995</v>
      </c>
      <c r="J14" s="5">
        <v>2398774.0568672456</v>
      </c>
      <c r="K14" s="5">
        <v>624.04420943436787</v>
      </c>
      <c r="L14" s="5">
        <v>186668.79899498957</v>
      </c>
      <c r="N14" s="2">
        <f t="shared" si="1"/>
        <v>-2.117172504675951E-16</v>
      </c>
      <c r="O14" s="2">
        <f t="shared" si="2"/>
        <v>-1.7471222743016284E-15</v>
      </c>
      <c r="P14" s="2">
        <f t="shared" si="3"/>
        <v>-1.8217753807003751E-16</v>
      </c>
      <c r="Q14" s="2">
        <f t="shared" si="4"/>
        <v>-2.3386739465909473E-15</v>
      </c>
      <c r="R14" s="10" t="b">
        <f t="shared" si="5"/>
        <v>0</v>
      </c>
      <c r="T14" t="s">
        <v>76</v>
      </c>
    </row>
    <row r="15" spans="1:20" x14ac:dyDescent="0.25">
      <c r="A15" s="18"/>
      <c r="B15" t="s">
        <v>18</v>
      </c>
      <c r="C15" t="s">
        <v>43</v>
      </c>
      <c r="D15" s="4">
        <v>2507278.3054000004</v>
      </c>
      <c r="E15" s="5">
        <v>1130643.3999999999</v>
      </c>
      <c r="F15" s="5">
        <v>1057.0153</v>
      </c>
      <c r="G15" s="5">
        <v>20755.579367999999</v>
      </c>
      <c r="I15" s="4">
        <v>2507278.3054</v>
      </c>
      <c r="J15" s="5">
        <v>1130643.4000000001</v>
      </c>
      <c r="K15" s="5">
        <v>1057.0153</v>
      </c>
      <c r="L15" s="5">
        <v>20755.579367999999</v>
      </c>
      <c r="N15" s="2">
        <f t="shared" si="1"/>
        <v>-1.8572381307046394E-16</v>
      </c>
      <c r="O15" s="2">
        <f t="shared" si="2"/>
        <v>2.0592756624579389E-16</v>
      </c>
      <c r="P15" s="2">
        <f t="shared" si="3"/>
        <v>0</v>
      </c>
      <c r="Q15" s="2">
        <f t="shared" si="4"/>
        <v>0</v>
      </c>
      <c r="R15" s="10" t="b">
        <f t="shared" si="5"/>
        <v>0</v>
      </c>
      <c r="T15" t="s">
        <v>77</v>
      </c>
    </row>
    <row r="16" spans="1:20" x14ac:dyDescent="0.25">
      <c r="A16" s="18"/>
      <c r="B16" t="s">
        <v>19</v>
      </c>
      <c r="C16" t="s">
        <v>44</v>
      </c>
      <c r="D16" s="4">
        <v>3199724.1878</v>
      </c>
      <c r="E16" s="5">
        <v>594000</v>
      </c>
      <c r="F16" s="5">
        <v>1170</v>
      </c>
      <c r="G16" s="5">
        <v>91460</v>
      </c>
      <c r="I16" s="4">
        <v>3199724.1878</v>
      </c>
      <c r="J16" s="5">
        <v>594000</v>
      </c>
      <c r="K16" s="5">
        <v>1170</v>
      </c>
      <c r="L16" s="5">
        <v>91460</v>
      </c>
      <c r="N16" s="2">
        <f t="shared" si="1"/>
        <v>0</v>
      </c>
      <c r="O16" s="2">
        <f t="shared" si="2"/>
        <v>0</v>
      </c>
      <c r="P16" s="2">
        <f t="shared" si="3"/>
        <v>0</v>
      </c>
      <c r="Q16" s="2">
        <f t="shared" si="4"/>
        <v>0</v>
      </c>
      <c r="R16" s="10" t="b">
        <f t="shared" si="5"/>
        <v>0</v>
      </c>
      <c r="T16" t="s">
        <v>78</v>
      </c>
    </row>
    <row r="17" spans="1:20" x14ac:dyDescent="0.25">
      <c r="A17" s="18"/>
      <c r="B17" t="s">
        <v>20</v>
      </c>
      <c r="C17" t="s">
        <v>45</v>
      </c>
      <c r="D17" s="4">
        <v>167911.01519999999</v>
      </c>
      <c r="E17" s="5">
        <v>180833.5</v>
      </c>
      <c r="F17" s="5">
        <v>55</v>
      </c>
      <c r="G17" s="5">
        <v>2181.8200000000002</v>
      </c>
      <c r="I17" s="4">
        <v>167911.01519999999</v>
      </c>
      <c r="J17" s="5">
        <v>180833.5</v>
      </c>
      <c r="K17" s="5">
        <v>55</v>
      </c>
      <c r="L17" s="5">
        <v>2181.8199999999997</v>
      </c>
      <c r="N17" s="2">
        <f t="shared" si="1"/>
        <v>0</v>
      </c>
      <c r="O17" s="2">
        <f t="shared" si="2"/>
        <v>0</v>
      </c>
      <c r="P17" s="2">
        <f t="shared" si="3"/>
        <v>0</v>
      </c>
      <c r="Q17" s="2">
        <f t="shared" si="4"/>
        <v>-2.0842569546821649E-16</v>
      </c>
      <c r="R17" s="10" t="b">
        <f t="shared" si="5"/>
        <v>0</v>
      </c>
      <c r="T17" t="s">
        <v>79</v>
      </c>
    </row>
    <row r="18" spans="1:20" ht="90" x14ac:dyDescent="0.25">
      <c r="A18" s="18" t="s">
        <v>108</v>
      </c>
      <c r="B18" t="s">
        <v>21</v>
      </c>
      <c r="C18" t="s">
        <v>46</v>
      </c>
      <c r="D18" s="4">
        <v>26009637.545200001</v>
      </c>
      <c r="E18" s="5">
        <v>93835934.133750007</v>
      </c>
      <c r="F18" s="5">
        <v>11202.0091173525</v>
      </c>
      <c r="G18" s="5">
        <v>3109835.7641854901</v>
      </c>
      <c r="I18" s="4">
        <v>26009637.545162499</v>
      </c>
      <c r="J18" s="5">
        <v>77618669.302634433</v>
      </c>
      <c r="K18" s="5">
        <v>8877.2542811452913</v>
      </c>
      <c r="L18" s="5">
        <v>2846543.1440675668</v>
      </c>
      <c r="N18" s="2">
        <f t="shared" si="1"/>
        <v>-1.441869282855003E-12</v>
      </c>
      <c r="O18" s="2">
        <f t="shared" si="2"/>
        <v>-0.17282574080842131</v>
      </c>
      <c r="P18" s="2">
        <f t="shared" si="3"/>
        <v>-0.20753016819152925</v>
      </c>
      <c r="Q18" s="2">
        <f t="shared" si="4"/>
        <v>-8.4664477510401043E-2</v>
      </c>
      <c r="R18" s="10" t="b">
        <f t="shared" si="5"/>
        <v>1</v>
      </c>
      <c r="T18" t="s">
        <v>80</v>
      </c>
    </row>
    <row r="19" spans="1:20" x14ac:dyDescent="0.25">
      <c r="A19" s="18"/>
      <c r="B19" t="s">
        <v>22</v>
      </c>
      <c r="C19" t="s">
        <v>47</v>
      </c>
      <c r="D19" s="4">
        <v>2359542.875</v>
      </c>
      <c r="E19" s="5">
        <v>9754444.5670935996</v>
      </c>
      <c r="F19" s="5">
        <v>276.34762477874699</v>
      </c>
      <c r="G19" s="5">
        <v>106253.849884034</v>
      </c>
      <c r="I19" s="4">
        <v>2359542.875</v>
      </c>
      <c r="J19" s="5">
        <v>9754444.5670935996</v>
      </c>
      <c r="K19" s="5">
        <v>276.34762477874727</v>
      </c>
      <c r="L19" s="5">
        <v>106253.8498840336</v>
      </c>
      <c r="N19" s="2">
        <f t="shared" si="1"/>
        <v>0</v>
      </c>
      <c r="O19" s="2">
        <f t="shared" si="2"/>
        <v>0</v>
      </c>
      <c r="P19" s="2">
        <f t="shared" si="3"/>
        <v>1.0284767040483652E-15</v>
      </c>
      <c r="Q19" s="2">
        <f t="shared" si="4"/>
        <v>-3.8347187122063701E-15</v>
      </c>
      <c r="R19" s="10" t="b">
        <f t="shared" si="5"/>
        <v>0</v>
      </c>
      <c r="T19" t="s">
        <v>81</v>
      </c>
    </row>
    <row r="20" spans="1:20" x14ac:dyDescent="0.25">
      <c r="A20" s="18"/>
      <c r="B20" t="s">
        <v>23</v>
      </c>
      <c r="C20" t="s">
        <v>48</v>
      </c>
      <c r="D20" s="4">
        <v>10732410.372400001</v>
      </c>
      <c r="E20" s="5">
        <v>20851069.5</v>
      </c>
      <c r="F20" s="5">
        <v>8441.8240711942708</v>
      </c>
      <c r="G20" s="5">
        <v>751496.4</v>
      </c>
      <c r="I20" s="4">
        <v>10732410.372400001</v>
      </c>
      <c r="J20" s="5">
        <v>20851069.5</v>
      </c>
      <c r="K20" s="5">
        <v>8441.8240711942708</v>
      </c>
      <c r="L20" s="5">
        <v>751496.39999999991</v>
      </c>
      <c r="N20" s="2">
        <f t="shared" si="1"/>
        <v>0</v>
      </c>
      <c r="O20" s="2">
        <f t="shared" si="2"/>
        <v>0</v>
      </c>
      <c r="P20" s="2">
        <f t="shared" si="3"/>
        <v>0</v>
      </c>
      <c r="Q20" s="2">
        <f t="shared" si="4"/>
        <v>-1.5491134997710542E-16</v>
      </c>
      <c r="R20" s="10" t="b">
        <f t="shared" si="5"/>
        <v>0</v>
      </c>
      <c r="T20" t="s">
        <v>82</v>
      </c>
    </row>
    <row r="21" spans="1:20" ht="90" x14ac:dyDescent="0.25">
      <c r="A21" s="18" t="s">
        <v>108</v>
      </c>
      <c r="B21" t="s">
        <v>24</v>
      </c>
      <c r="C21" t="s">
        <v>49</v>
      </c>
      <c r="D21" s="4">
        <v>11247500.8826</v>
      </c>
      <c r="E21" s="5">
        <v>55444003.330646202</v>
      </c>
      <c r="F21" s="5">
        <v>10067.705349989999</v>
      </c>
      <c r="G21" s="5">
        <v>607295.569332588</v>
      </c>
      <c r="I21" s="4">
        <v>11247500.882600002</v>
      </c>
      <c r="J21" s="5">
        <v>53915769.560269445</v>
      </c>
      <c r="K21" s="5">
        <v>9704.5953584570798</v>
      </c>
      <c r="L21" s="5">
        <v>611320.82792420464</v>
      </c>
      <c r="N21" s="2">
        <f t="shared" si="1"/>
        <v>1.656052458828866E-16</v>
      </c>
      <c r="O21" s="2">
        <f t="shared" si="2"/>
        <v>-2.7563553830393026E-2</v>
      </c>
      <c r="P21" s="2">
        <f t="shared" si="3"/>
        <v>-3.6066807570334813E-2</v>
      </c>
      <c r="Q21" s="2">
        <f t="shared" si="4"/>
        <v>6.6281705233587713E-3</v>
      </c>
      <c r="R21" s="10" t="b">
        <f t="shared" si="5"/>
        <v>1</v>
      </c>
      <c r="T21" t="s">
        <v>83</v>
      </c>
    </row>
    <row r="22" spans="1:20" ht="90" x14ac:dyDescent="0.25">
      <c r="A22" s="18" t="s">
        <v>108</v>
      </c>
      <c r="B22" t="s">
        <v>25</v>
      </c>
      <c r="C22" t="s">
        <v>50</v>
      </c>
      <c r="D22" s="4">
        <v>5648695.7165999999</v>
      </c>
      <c r="E22" s="5">
        <v>13105595.979</v>
      </c>
      <c r="F22" s="5">
        <v>4322.3623930000003</v>
      </c>
      <c r="G22" s="5">
        <v>-61540.299980999996</v>
      </c>
      <c r="I22" s="4">
        <v>5648695.7165999999</v>
      </c>
      <c r="J22" s="5">
        <v>12708063.979000002</v>
      </c>
      <c r="K22" s="5">
        <v>4154.4879929999988</v>
      </c>
      <c r="L22" s="5">
        <v>-60948.115980999995</v>
      </c>
      <c r="N22" s="2">
        <f t="shared" si="1"/>
        <v>0</v>
      </c>
      <c r="O22" s="2">
        <f t="shared" si="2"/>
        <v>-3.0332996731853405E-2</v>
      </c>
      <c r="P22" s="2">
        <f t="shared" si="3"/>
        <v>-3.8838575930577116E-2</v>
      </c>
      <c r="Q22" s="2">
        <f t="shared" si="4"/>
        <v>-9.6227025247331011E-3</v>
      </c>
      <c r="R22" s="10" t="b">
        <f t="shared" si="5"/>
        <v>1</v>
      </c>
      <c r="T22" t="s">
        <v>84</v>
      </c>
    </row>
    <row r="23" spans="1:20" ht="90" x14ac:dyDescent="0.25">
      <c r="A23" s="18" t="s">
        <v>108</v>
      </c>
      <c r="B23" t="s">
        <v>26</v>
      </c>
      <c r="C23" t="s">
        <v>51</v>
      </c>
      <c r="D23" s="4">
        <v>17883028.103599999</v>
      </c>
      <c r="E23" s="5">
        <v>31552937.405468799</v>
      </c>
      <c r="F23" s="5">
        <v>7471.4087829448099</v>
      </c>
      <c r="G23" s="5">
        <v>21503.524535686101</v>
      </c>
      <c r="I23" s="4">
        <v>17883028.103599999</v>
      </c>
      <c r="J23" s="5">
        <v>29943369.533294708</v>
      </c>
      <c r="K23" s="5">
        <v>7088.9737211330994</v>
      </c>
      <c r="L23" s="5">
        <v>25743.011341858859</v>
      </c>
      <c r="N23" s="2">
        <f t="shared" si="1"/>
        <v>0</v>
      </c>
      <c r="O23" s="2">
        <f t="shared" si="2"/>
        <v>-5.101166498353079E-2</v>
      </c>
      <c r="P23" s="2">
        <f t="shared" si="3"/>
        <v>-5.1186472715119745E-2</v>
      </c>
      <c r="Q23" s="2">
        <f t="shared" si="4"/>
        <v>0.19715311316231585</v>
      </c>
      <c r="R23" s="10" t="b">
        <f t="shared" si="5"/>
        <v>1</v>
      </c>
      <c r="T23" t="s">
        <v>85</v>
      </c>
    </row>
    <row r="24" spans="1:20" ht="90" x14ac:dyDescent="0.25">
      <c r="A24" s="18" t="s">
        <v>108</v>
      </c>
      <c r="B24" t="s">
        <v>27</v>
      </c>
      <c r="C24" t="s">
        <v>52</v>
      </c>
      <c r="D24" s="4">
        <v>3338913.2797999997</v>
      </c>
      <c r="E24" s="5">
        <v>11039522.1975</v>
      </c>
      <c r="F24" s="5">
        <v>1317.8835222295399</v>
      </c>
      <c r="G24" s="5">
        <v>312191.68851913197</v>
      </c>
      <c r="I24" s="4">
        <v>3338913.2798250001</v>
      </c>
      <c r="J24" s="5">
        <v>9131608.694415817</v>
      </c>
      <c r="K24" s="5">
        <v>1044.3829634755652</v>
      </c>
      <c r="L24" s="5">
        <v>281216.0861989769</v>
      </c>
      <c r="N24" s="2">
        <f t="shared" si="1"/>
        <v>7.4875928477170345E-12</v>
      </c>
      <c r="O24" s="2">
        <f t="shared" si="2"/>
        <v>-0.17282573185243896</v>
      </c>
      <c r="P24" s="2">
        <f t="shared" si="3"/>
        <v>-0.20753014522199803</v>
      </c>
      <c r="Q24" s="2">
        <f t="shared" si="4"/>
        <v>-9.9219817372738286E-2</v>
      </c>
      <c r="R24" s="10" t="b">
        <f t="shared" si="5"/>
        <v>1</v>
      </c>
      <c r="T24" t="s">
        <v>86</v>
      </c>
    </row>
    <row r="25" spans="1:20" x14ac:dyDescent="0.25">
      <c r="A25" s="18"/>
      <c r="B25" t="s">
        <v>28</v>
      </c>
      <c r="C25" t="s">
        <v>53</v>
      </c>
      <c r="D25" s="4">
        <v>1420648.6004999999</v>
      </c>
      <c r="E25" s="5">
        <v>6834105.1936636101</v>
      </c>
      <c r="F25" s="5">
        <v>1027.48998646056</v>
      </c>
      <c r="G25" s="5">
        <v>36428.405477161999</v>
      </c>
      <c r="I25" s="4">
        <v>1420648.6004999999</v>
      </c>
      <c r="J25" s="5">
        <v>6834105.193663612</v>
      </c>
      <c r="K25" s="5">
        <v>1027.4899864605622</v>
      </c>
      <c r="L25" s="5">
        <v>36428.405477161999</v>
      </c>
      <c r="N25" s="2">
        <f t="shared" si="1"/>
        <v>0</v>
      </c>
      <c r="O25" s="2">
        <f t="shared" si="2"/>
        <v>2.72551430867343E-16</v>
      </c>
      <c r="P25" s="2">
        <f t="shared" si="3"/>
        <v>2.2129040520042066E-15</v>
      </c>
      <c r="Q25" s="2">
        <f t="shared" si="4"/>
        <v>0</v>
      </c>
      <c r="R25" s="10" t="b">
        <f t="shared" si="5"/>
        <v>0</v>
      </c>
      <c r="T25" t="s">
        <v>87</v>
      </c>
    </row>
    <row r="26" spans="1:20" ht="75" x14ac:dyDescent="0.25">
      <c r="A26" s="18" t="s">
        <v>106</v>
      </c>
      <c r="B26" t="s">
        <v>29</v>
      </c>
      <c r="C26" t="s">
        <v>54</v>
      </c>
      <c r="D26" s="4">
        <v>1685189.0948999999</v>
      </c>
      <c r="E26" s="5">
        <v>5519760.1987500004</v>
      </c>
      <c r="F26" s="5">
        <v>658.94164056624595</v>
      </c>
      <c r="G26" s="5">
        <v>156095.84405185599</v>
      </c>
      <c r="I26" s="4">
        <v>1685189.0948625</v>
      </c>
      <c r="J26" s="5">
        <v>4565803.4712079074</v>
      </c>
      <c r="K26" s="5">
        <v>522.19139076662975</v>
      </c>
      <c r="L26" s="5">
        <v>140608.04302637943</v>
      </c>
      <c r="N26" s="2">
        <f t="shared" si="1"/>
        <v>-2.2252657823994028E-11</v>
      </c>
      <c r="O26" s="2">
        <f t="shared" si="2"/>
        <v>-0.17282575568375691</v>
      </c>
      <c r="P26" s="2">
        <f t="shared" si="3"/>
        <v>-0.20753013830193384</v>
      </c>
      <c r="Q26" s="2">
        <f t="shared" si="4"/>
        <v>-9.9219816642468886E-2</v>
      </c>
      <c r="R26" s="10" t="b">
        <f t="shared" si="5"/>
        <v>1</v>
      </c>
      <c r="T26" t="s">
        <v>88</v>
      </c>
    </row>
    <row r="27" spans="1:20" x14ac:dyDescent="0.25">
      <c r="A27" s="18"/>
      <c r="B27" t="s">
        <v>30</v>
      </c>
      <c r="C27" t="s">
        <v>55</v>
      </c>
      <c r="D27" s="4">
        <v>719799.60680000007</v>
      </c>
      <c r="E27" s="5">
        <v>3424140.0761604598</v>
      </c>
      <c r="F27" s="5">
        <v>515.39287531431205</v>
      </c>
      <c r="G27" s="5">
        <v>16598.8562129028</v>
      </c>
      <c r="I27" s="4">
        <v>719799.60679999995</v>
      </c>
      <c r="J27" s="5">
        <v>3424140.0761604547</v>
      </c>
      <c r="K27" s="5">
        <v>515.39287531431171</v>
      </c>
      <c r="L27" s="5">
        <v>16598.856212902843</v>
      </c>
      <c r="N27" s="2">
        <f t="shared" si="1"/>
        <v>-1.6173296112855671E-16</v>
      </c>
      <c r="O27" s="2">
        <f t="shared" si="2"/>
        <v>-1.4959300865193621E-15</v>
      </c>
      <c r="P27" s="2">
        <f t="shared" si="3"/>
        <v>-6.6174859898257721E-16</v>
      </c>
      <c r="Q27" s="2">
        <f t="shared" si="4"/>
        <v>2.6300454154886653E-15</v>
      </c>
      <c r="R27" s="10" t="b">
        <f t="shared" si="5"/>
        <v>0</v>
      </c>
      <c r="T27" t="s">
        <v>89</v>
      </c>
    </row>
    <row r="28" spans="1:20" x14ac:dyDescent="0.25">
      <c r="A28" s="18"/>
      <c r="B28" t="s">
        <v>31</v>
      </c>
      <c r="C28" t="s">
        <v>56</v>
      </c>
      <c r="D28" s="4">
        <v>7997663.2475999994</v>
      </c>
      <c r="E28" s="5">
        <v>67727015.793479994</v>
      </c>
      <c r="F28" s="5">
        <v>7102.5965851720002</v>
      </c>
      <c r="G28" s="5">
        <v>-919528.21013430005</v>
      </c>
      <c r="I28" s="4">
        <v>7997661.426814286</v>
      </c>
      <c r="J28" s="5">
        <v>67727226.018806264</v>
      </c>
      <c r="K28" s="5">
        <v>7102.6492832557278</v>
      </c>
      <c r="L28" s="5">
        <v>-919528.7418335902</v>
      </c>
      <c r="N28" s="2">
        <f t="shared" si="1"/>
        <v>-2.2766471368101935E-7</v>
      </c>
      <c r="O28" s="2">
        <f t="shared" si="2"/>
        <v>3.1040098815353858E-6</v>
      </c>
      <c r="P28" s="2">
        <f t="shared" si="3"/>
        <v>7.4195518632732923E-6</v>
      </c>
      <c r="Q28" s="2">
        <f t="shared" si="4"/>
        <v>5.7823053636624026E-7</v>
      </c>
      <c r="R28" s="10" t="b">
        <f t="shared" si="5"/>
        <v>0</v>
      </c>
      <c r="T28" t="s">
        <v>90</v>
      </c>
    </row>
    <row r="29" spans="1:20" ht="45" x14ac:dyDescent="0.25">
      <c r="A29" s="18" t="s">
        <v>105</v>
      </c>
      <c r="B29" t="s">
        <v>32</v>
      </c>
      <c r="C29" t="s">
        <v>57</v>
      </c>
      <c r="D29" s="4">
        <v>541939.89240000001</v>
      </c>
      <c r="E29" s="5">
        <v>246445806.37245995</v>
      </c>
      <c r="F29" s="5">
        <v>33895.923781791316</v>
      </c>
      <c r="G29" s="5">
        <v>18776.056519118574</v>
      </c>
      <c r="I29" s="4">
        <v>541939.89240000001</v>
      </c>
      <c r="J29" s="5">
        <v>246445806.37245995</v>
      </c>
      <c r="K29" s="5">
        <v>33895.923781791316</v>
      </c>
      <c r="L29" s="5">
        <v>18776.056519118574</v>
      </c>
      <c r="N29" s="2">
        <f t="shared" si="1"/>
        <v>0</v>
      </c>
      <c r="O29" s="2">
        <f t="shared" si="2"/>
        <v>0</v>
      </c>
      <c r="P29" s="2">
        <f t="shared" si="3"/>
        <v>0</v>
      </c>
      <c r="Q29" s="2">
        <f t="shared" si="4"/>
        <v>0</v>
      </c>
      <c r="R29" s="10" t="b">
        <f t="shared" si="5"/>
        <v>0</v>
      </c>
      <c r="T29" t="s">
        <v>91</v>
      </c>
    </row>
    <row r="30" spans="1:20" ht="165" x14ac:dyDescent="0.25">
      <c r="A30" s="18" t="s">
        <v>111</v>
      </c>
      <c r="B30" t="s">
        <v>33</v>
      </c>
      <c r="C30" t="s">
        <v>58</v>
      </c>
      <c r="D30" s="4">
        <v>2225224.2590000001</v>
      </c>
      <c r="E30" s="5">
        <v>18900000</v>
      </c>
      <c r="F30" s="5">
        <v>2423.24379739095</v>
      </c>
      <c r="G30" s="5">
        <v>127.787126563757</v>
      </c>
      <c r="I30" s="4">
        <v>2225224.2590000001</v>
      </c>
      <c r="J30" s="5">
        <v>14462824.116205936</v>
      </c>
      <c r="K30" s="5">
        <v>1674.7134013751665</v>
      </c>
      <c r="L30" s="5">
        <v>70.512989569004986</v>
      </c>
      <c r="N30" s="2">
        <f t="shared" si="1"/>
        <v>0</v>
      </c>
      <c r="O30" s="2">
        <f t="shared" si="2"/>
        <v>-0.2347712107827547</v>
      </c>
      <c r="P30" s="2">
        <f t="shared" si="3"/>
        <v>-0.30889603300407026</v>
      </c>
      <c r="Q30" s="2">
        <f t="shared" si="4"/>
        <v>-0.44819958422162465</v>
      </c>
      <c r="R30" s="10" t="b">
        <f t="shared" si="5"/>
        <v>1</v>
      </c>
      <c r="T30" t="s">
        <v>92</v>
      </c>
    </row>
    <row r="31" spans="1:20" ht="120" x14ac:dyDescent="0.25">
      <c r="A31" s="18" t="s">
        <v>109</v>
      </c>
      <c r="B31" t="s">
        <v>34</v>
      </c>
      <c r="C31" t="s">
        <v>59</v>
      </c>
      <c r="D31" s="4">
        <v>12077309.280299999</v>
      </c>
      <c r="E31" s="5">
        <v>90000000</v>
      </c>
      <c r="F31" s="5">
        <v>12122.1864682952</v>
      </c>
      <c r="G31" s="5">
        <v>697.020690347764</v>
      </c>
      <c r="I31" s="4">
        <v>12077309.280300001</v>
      </c>
      <c r="J31" s="5">
        <v>65797222.452032372</v>
      </c>
      <c r="K31" s="5">
        <v>8039.2933991181499</v>
      </c>
      <c r="L31" s="5">
        <v>384.6163067400272</v>
      </c>
      <c r="N31" s="2">
        <f t="shared" si="1"/>
        <v>1.5422683198725611E-16</v>
      </c>
      <c r="O31" s="2">
        <f t="shared" si="2"/>
        <v>-0.26891975053297362</v>
      </c>
      <c r="P31" s="2">
        <f t="shared" si="3"/>
        <v>-0.33681160406627919</v>
      </c>
      <c r="Q31" s="2">
        <f t="shared" si="4"/>
        <v>-0.44819958422162348</v>
      </c>
      <c r="R31" s="10" t="b">
        <f t="shared" si="5"/>
        <v>1</v>
      </c>
      <c r="T31" t="s">
        <v>93</v>
      </c>
    </row>
    <row r="32" spans="1:20" x14ac:dyDescent="0.25">
      <c r="A32" s="18"/>
      <c r="B32" t="s">
        <v>35</v>
      </c>
      <c r="C32" t="s">
        <v>60</v>
      </c>
      <c r="D32" s="4">
        <v>4413995.0614</v>
      </c>
      <c r="E32" s="5">
        <v>2914375.0269999998</v>
      </c>
      <c r="F32" s="5">
        <v>3181.4269417999999</v>
      </c>
      <c r="G32" s="5">
        <v>205839.559698</v>
      </c>
      <c r="I32" s="4">
        <v>4413995.0614</v>
      </c>
      <c r="J32" s="5">
        <v>2914375.0269999998</v>
      </c>
      <c r="K32" s="5">
        <v>3181.4269417999999</v>
      </c>
      <c r="L32" s="5">
        <v>205839.55969799997</v>
      </c>
      <c r="N32" s="2">
        <f t="shared" si="1"/>
        <v>0</v>
      </c>
      <c r="O32" s="2">
        <f t="shared" si="2"/>
        <v>0</v>
      </c>
      <c r="P32" s="2">
        <f t="shared" si="3"/>
        <v>0</v>
      </c>
      <c r="Q32" s="2">
        <f t="shared" si="4"/>
        <v>-1.413908507161293E-16</v>
      </c>
      <c r="R32" s="10" t="b">
        <f t="shared" si="5"/>
        <v>0</v>
      </c>
      <c r="T32" t="s">
        <v>94</v>
      </c>
    </row>
    <row r="33" spans="1:18" x14ac:dyDescent="0.25">
      <c r="A33" s="19"/>
      <c r="R33" s="10"/>
    </row>
    <row r="34" spans="1:18" x14ac:dyDescent="0.25">
      <c r="A34" s="19"/>
      <c r="C34" s="6" t="s">
        <v>8</v>
      </c>
      <c r="D34" s="4">
        <f>SUM(D8:D32)</f>
        <v>147998769.0043</v>
      </c>
      <c r="E34" s="5">
        <f>SUM(E8:E32)</f>
        <v>723971769.61990178</v>
      </c>
      <c r="F34" s="5">
        <f>SUM(F8:F32)</f>
        <v>115515.48982632803</v>
      </c>
      <c r="G34" s="5">
        <f>SUM(G8:G32)</f>
        <v>5569856.84832709</v>
      </c>
      <c r="I34" s="4">
        <f>SUM(I8:I32)</f>
        <v>147998767.18346429</v>
      </c>
      <c r="J34" s="5">
        <f>SUM(J8:J32)</f>
        <v>672376883.86897945</v>
      </c>
      <c r="K34" s="5">
        <f>SUM(K8:K32)</f>
        <v>106954.74948938</v>
      </c>
      <c r="L34" s="5">
        <f>SUM(L8:L32)</f>
        <v>5269484.8546026591</v>
      </c>
      <c r="N34" s="2">
        <f>IF(D34&lt;&gt;0,(I34-D34)/D34,0)</f>
        <v>-1.2303046314655059E-8</v>
      </c>
      <c r="O34" s="2">
        <f t="shared" ref="O34:Q34" si="6">IF(E34&lt;&gt;0,(J34-E34)/E34,0)</f>
        <v>-7.1266433189805967E-2</v>
      </c>
      <c r="P34" s="2">
        <f t="shared" si="6"/>
        <v>-7.4109025117053057E-2</v>
      </c>
      <c r="Q34" s="2">
        <f t="shared" si="6"/>
        <v>-5.3928135301116009E-2</v>
      </c>
      <c r="R34" s="10" t="b">
        <f t="shared" si="5"/>
        <v>1</v>
      </c>
    </row>
    <row r="35" spans="1:18" x14ac:dyDescent="0.25">
      <c r="A35" s="19"/>
      <c r="J35" s="21"/>
      <c r="K35" s="21"/>
      <c r="L35" s="21"/>
      <c r="M35" s="21"/>
    </row>
    <row r="36" spans="1:18" x14ac:dyDescent="0.25">
      <c r="A36" s="19"/>
      <c r="E36" s="15"/>
      <c r="J36" s="22"/>
      <c r="K36" s="22"/>
      <c r="L36" s="22"/>
      <c r="M36" s="21"/>
    </row>
    <row r="37" spans="1:18" x14ac:dyDescent="0.25">
      <c r="A37" s="19"/>
      <c r="J37" s="21"/>
      <c r="K37" s="21"/>
      <c r="L37" s="21"/>
      <c r="M37" s="21"/>
    </row>
    <row r="38" spans="1:18" x14ac:dyDescent="0.25">
      <c r="A38" s="19"/>
      <c r="J38" s="23"/>
      <c r="K38" s="21"/>
      <c r="L38" s="21"/>
      <c r="M38" s="21"/>
    </row>
    <row r="39" spans="1:18" x14ac:dyDescent="0.25">
      <c r="A39" s="19"/>
      <c r="J39" s="21"/>
      <c r="K39" s="21"/>
      <c r="L39" s="21"/>
      <c r="M39" s="21"/>
    </row>
    <row r="40" spans="1:18" x14ac:dyDescent="0.25">
      <c r="A40" s="19"/>
    </row>
    <row r="41" spans="1:18" x14ac:dyDescent="0.25">
      <c r="A41" s="19"/>
    </row>
    <row r="42" spans="1:18" x14ac:dyDescent="0.25">
      <c r="A42" s="19"/>
    </row>
    <row r="43" spans="1:18" x14ac:dyDescent="0.25">
      <c r="A43" s="19"/>
    </row>
    <row r="44" spans="1:18" x14ac:dyDescent="0.25">
      <c r="A44" s="19"/>
    </row>
    <row r="45" spans="1:18" x14ac:dyDescent="0.25">
      <c r="A45" s="19"/>
    </row>
    <row r="46" spans="1:18" x14ac:dyDescent="0.25">
      <c r="A46" s="19"/>
    </row>
    <row r="47" spans="1:18" x14ac:dyDescent="0.25">
      <c r="A47" s="19"/>
    </row>
    <row r="48" spans="1:18" x14ac:dyDescent="0.25">
      <c r="A48" s="19"/>
    </row>
    <row r="49" spans="1:1" x14ac:dyDescent="0.25">
      <c r="A49" s="19"/>
    </row>
    <row r="50" spans="1:1" x14ac:dyDescent="0.25">
      <c r="A50" s="19"/>
    </row>
    <row r="51" spans="1:1" x14ac:dyDescent="0.25">
      <c r="A51" s="19"/>
    </row>
    <row r="52" spans="1:1" x14ac:dyDescent="0.25">
      <c r="A52" s="19"/>
    </row>
    <row r="53" spans="1:1" x14ac:dyDescent="0.25">
      <c r="A53" s="19"/>
    </row>
    <row r="54" spans="1:1" x14ac:dyDescent="0.25">
      <c r="A54" s="19"/>
    </row>
    <row r="55" spans="1:1" x14ac:dyDescent="0.25">
      <c r="A55" s="19"/>
    </row>
    <row r="56" spans="1:1" x14ac:dyDescent="0.25">
      <c r="A56" s="19"/>
    </row>
    <row r="57" spans="1:1" x14ac:dyDescent="0.25">
      <c r="A57" s="19"/>
    </row>
    <row r="58" spans="1:1" x14ac:dyDescent="0.25">
      <c r="A58" s="19"/>
    </row>
    <row r="59" spans="1:1" x14ac:dyDescent="0.25">
      <c r="A59" s="19"/>
    </row>
    <row r="60" spans="1:1" x14ac:dyDescent="0.25">
      <c r="A60" s="19"/>
    </row>
    <row r="61" spans="1:1" x14ac:dyDescent="0.25">
      <c r="A61" s="19"/>
    </row>
    <row r="62" spans="1:1" x14ac:dyDescent="0.25">
      <c r="A62" s="19"/>
    </row>
    <row r="63" spans="1:1" x14ac:dyDescent="0.25">
      <c r="A63" s="19"/>
    </row>
    <row r="64" spans="1:1" x14ac:dyDescent="0.25">
      <c r="A64" s="19"/>
    </row>
    <row r="65" spans="1:1" x14ac:dyDescent="0.25">
      <c r="A65" s="19"/>
    </row>
    <row r="66" spans="1:1" x14ac:dyDescent="0.25">
      <c r="A66" s="19"/>
    </row>
    <row r="67" spans="1:1" x14ac:dyDescent="0.25">
      <c r="A67" s="19"/>
    </row>
    <row r="68" spans="1:1" x14ac:dyDescent="0.25">
      <c r="A68" s="19"/>
    </row>
    <row r="69" spans="1:1" x14ac:dyDescent="0.25">
      <c r="A69" s="19"/>
    </row>
  </sheetData>
  <conditionalFormatting sqref="N8:Q34">
    <cfRule type="expression" dxfId="1" priority="2">
      <formula>(ABS(N8)&gt;=$Q$3)</formula>
    </cfRule>
  </conditionalFormatting>
  <conditionalFormatting sqref="B8:C32">
    <cfRule type="expression" dxfId="0" priority="1">
      <formula>$R8</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Intro</vt:lpstr>
      <vt:lpstr>SDGE</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prc</dc:creator>
  <cp:lastModifiedBy>Sickels, Andrew</cp:lastModifiedBy>
  <dcterms:created xsi:type="dcterms:W3CDTF">2012-08-24T22:12:21Z</dcterms:created>
  <dcterms:modified xsi:type="dcterms:W3CDTF">2012-09-04T21:57:44Z</dcterms:modified>
</cp:coreProperties>
</file>