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DFD1" lockStructure="1"/>
  <bookViews>
    <workbookView xWindow="60" yWindow="75" windowWidth="23715" windowHeight="10005" firstSheet="2" activeTab="5"/>
  </bookViews>
  <sheets>
    <sheet name="Version" sheetId="12" state="hidden" r:id="rId1"/>
    <sheet name="Lists" sheetId="7" state="hidden" r:id="rId2"/>
    <sheet name="1. Instructions" sheetId="13" r:id="rId3"/>
    <sheet name="2. Contact Information" sheetId="14" r:id="rId4"/>
    <sheet name="3. Project Description" sheetId="15" r:id="rId5"/>
    <sheet name="4. Pricing" sheetId="6" r:id="rId6"/>
    <sheet name="5. Typical Profile" sheetId="4" r:id="rId7"/>
  </sheets>
  <externalReferences>
    <externalReference r:id="rId8"/>
    <externalReference r:id="rId9"/>
    <externalReference r:id="rId10"/>
    <externalReference r:id="rId11"/>
    <externalReference r:id="rId12"/>
    <externalReference r:id="rId13"/>
    <externalReference r:id="rId14"/>
  </externalReferences>
  <definedNames>
    <definedName name="_CBO1">#REF!</definedName>
    <definedName name="_MWH1">#REF!</definedName>
    <definedName name="AccountTypeRef">[1]Validations!$G$2:$G$21</definedName>
    <definedName name="AccountTypes">[1]Validations!$H$1:$U$1</definedName>
    <definedName name="BaseDate">'[1]Project Assumptions'!$J$13</definedName>
    <definedName name="CBO_YR">#REF!</definedName>
    <definedName name="Check">'[2]Lookup Tables'!#REF!</definedName>
    <definedName name="Cooling">'[3]Lookup Tables'!$B$16:$B$17</definedName>
    <definedName name="Criteria_Weights">#REF!</definedName>
    <definedName name="DD_Pricing">'4. Pricing'!$Q$24:$R$24</definedName>
    <definedName name="Delivery_Point">#REF!</definedName>
    <definedName name="Escalation">'[4]Assumptions &amp; Varaibles'!$C$48</definedName>
    <definedName name="high">'[5]Assumptions &amp; Varaibles'!$B$365:$B$367</definedName>
    <definedName name="Interconnection">'[3]Lookup Tables'!$B$19:$B$26</definedName>
    <definedName name="interconnectionstatus1">[6]Dropdown!$N$4:$N$13</definedName>
    <definedName name="Levelized">'[2]Lookup Tables'!#REF!</definedName>
    <definedName name="MPRYear">[7]CF_Inputs!$E$4</definedName>
    <definedName name="NQC_Ratio">'5. Typical Profile'!#REF!</definedName>
    <definedName name="pass">'[5]Assumptions &amp; Varaibles'!$B$362:$B$363</definedName>
    <definedName name="PeriodNumbers">'[1]Project Assumptions'!$J$1:$DZ$1</definedName>
    <definedName name="Periods">'[1]Project Assumptions'!$J$14</definedName>
    <definedName name="PlanningHorizon">'[1]Project Assumptions'!$J$11</definedName>
    <definedName name="PlantTypeRef">[1]Validations!$A$2:$A$11</definedName>
    <definedName name="PlantTypes">[1]Validations!$B$1:$E$1</definedName>
    <definedName name="Points">#REF!</definedName>
    <definedName name="_xlnm.Print_Area" localSheetId="3">'2. Contact Information'!$A$1:$H$50</definedName>
    <definedName name="_xlnm.Print_Area" localSheetId="4">'3. Project Description'!$A$1:$H$34</definedName>
    <definedName name="_xlnm.Print_Area" localSheetId="5">'4. Pricing'!$A$1:$AA$66</definedName>
    <definedName name="Priority_Weight">#REF!</definedName>
    <definedName name="Priority_Weights">#REF!</definedName>
    <definedName name="Proposal_Type">'[2]Lookup Tables'!#REF!</definedName>
    <definedName name="Renewable_Technologies">'[2]Lookup Tables'!$B$2:$B$11</definedName>
    <definedName name="RESORG_LIST_RNG">Lists!$C$4:$C$6</definedName>
    <definedName name="TECH_LIST_RNG">Lists!$B$4:$B$11</definedName>
    <definedName name="TotalNoPeriods">'[1]Project Assumptions'!$I$1</definedName>
    <definedName name="TrueFalse">'[1]Project Assumptions'!$EC$2:$EC$3</definedName>
    <definedName name="ValidationCapitalTypes">'[1]Project Assumptions'!$ED$2:$ED$4</definedName>
    <definedName name="ValidationCompany">'[1]Project Assumptions'!$EB$2:$EB$3</definedName>
  </definedNames>
  <calcPr calcId="145621"/>
</workbook>
</file>

<file path=xl/calcChain.xml><?xml version="1.0" encoding="utf-8"?>
<calcChain xmlns="http://schemas.openxmlformats.org/spreadsheetml/2006/main">
  <c r="A2" i="4" l="1"/>
  <c r="A1" i="4"/>
  <c r="B29" i="6"/>
  <c r="C23" i="6" l="1"/>
  <c r="C18" i="6"/>
  <c r="A2" i="6"/>
  <c r="A1" i="6"/>
  <c r="C21" i="15"/>
  <c r="C21" i="6" s="1"/>
  <c r="N192" i="4" l="1"/>
  <c r="M192" i="4"/>
  <c r="L192" i="4"/>
  <c r="K192" i="4"/>
  <c r="N191" i="4"/>
  <c r="M191" i="4"/>
  <c r="L191" i="4"/>
  <c r="K191" i="4"/>
  <c r="N190" i="4"/>
  <c r="M190" i="4"/>
  <c r="L190" i="4"/>
  <c r="K190" i="4"/>
  <c r="P189" i="4"/>
  <c r="O189" i="4"/>
  <c r="J189" i="4"/>
  <c r="I189" i="4"/>
  <c r="H189" i="4"/>
  <c r="G189" i="4"/>
  <c r="F189" i="4"/>
  <c r="E189" i="4"/>
  <c r="P188" i="4"/>
  <c r="O188" i="4"/>
  <c r="J188" i="4"/>
  <c r="I188" i="4"/>
  <c r="H188" i="4"/>
  <c r="G188" i="4"/>
  <c r="F188" i="4"/>
  <c r="E188" i="4"/>
  <c r="P187" i="4"/>
  <c r="O187" i="4"/>
  <c r="J187" i="4"/>
  <c r="I187" i="4"/>
  <c r="H187" i="4"/>
  <c r="G187" i="4"/>
  <c r="F187" i="4"/>
  <c r="E187" i="4"/>
  <c r="P183" i="4"/>
  <c r="P184" i="4" s="1"/>
  <c r="O183" i="4"/>
  <c r="O184" i="4" s="1"/>
  <c r="N183" i="4"/>
  <c r="N184" i="4" s="1"/>
  <c r="M183" i="4"/>
  <c r="M184" i="4" s="1"/>
  <c r="L183" i="4"/>
  <c r="L184" i="4" s="1"/>
  <c r="K183" i="4"/>
  <c r="K184" i="4" s="1"/>
  <c r="J183" i="4"/>
  <c r="J184" i="4" s="1"/>
  <c r="I183" i="4"/>
  <c r="I184" i="4" s="1"/>
  <c r="H183" i="4"/>
  <c r="H184" i="4" s="1"/>
  <c r="G183" i="4"/>
  <c r="G184" i="4" s="1"/>
  <c r="F183" i="4"/>
  <c r="F184" i="4" s="1"/>
  <c r="E183" i="4"/>
  <c r="E184" i="4" s="1"/>
  <c r="B26" i="4"/>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 i="4"/>
  <c r="B19" i="4" s="1"/>
  <c r="B20" i="4" s="1"/>
  <c r="B21" i="4" s="1"/>
  <c r="B22" i="4" s="1"/>
  <c r="B23" i="4" s="1"/>
  <c r="B24" i="4" s="1"/>
  <c r="B25" i="4" s="1"/>
  <c r="B16" i="4"/>
  <c r="B17" i="4" s="1"/>
  <c r="D15" i="4"/>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 r="D103" i="4" s="1"/>
  <c r="D104" i="4" s="1"/>
  <c r="D105" i="4" s="1"/>
  <c r="D106" i="4" s="1"/>
  <c r="D107" i="4" s="1"/>
  <c r="D108" i="4" s="1"/>
  <c r="D109" i="4" s="1"/>
  <c r="D110" i="4" s="1"/>
  <c r="D111" i="4" s="1"/>
  <c r="D112" i="4" s="1"/>
  <c r="D113" i="4" s="1"/>
  <c r="D114" i="4" s="1"/>
  <c r="D115" i="4" s="1"/>
  <c r="D116" i="4" s="1"/>
  <c r="D117" i="4" s="1"/>
  <c r="D118" i="4" s="1"/>
  <c r="D119" i="4" s="1"/>
  <c r="D120" i="4" s="1"/>
  <c r="D121" i="4" s="1"/>
  <c r="D122" i="4" s="1"/>
  <c r="D123" i="4" s="1"/>
  <c r="D124" i="4" s="1"/>
  <c r="D125" i="4" s="1"/>
  <c r="D126" i="4" s="1"/>
  <c r="D127" i="4" s="1"/>
  <c r="D128" i="4" s="1"/>
  <c r="D129" i="4" s="1"/>
  <c r="D130" i="4" s="1"/>
  <c r="D131" i="4" s="1"/>
  <c r="D132" i="4" s="1"/>
  <c r="D133" i="4" s="1"/>
  <c r="D134" i="4" s="1"/>
  <c r="D135" i="4" s="1"/>
  <c r="D136" i="4" s="1"/>
  <c r="D137" i="4" s="1"/>
  <c r="D138" i="4" s="1"/>
  <c r="D139" i="4" s="1"/>
  <c r="D140" i="4" s="1"/>
  <c r="D141" i="4" s="1"/>
  <c r="D142" i="4" s="1"/>
  <c r="D143" i="4" s="1"/>
  <c r="D144" i="4" s="1"/>
  <c r="D145" i="4" s="1"/>
  <c r="D146" i="4" s="1"/>
  <c r="D147" i="4" s="1"/>
  <c r="D148" i="4" s="1"/>
  <c r="D149" i="4" s="1"/>
  <c r="D150" i="4" s="1"/>
  <c r="D151" i="4" s="1"/>
  <c r="D152" i="4" s="1"/>
  <c r="D153" i="4" s="1"/>
  <c r="D154" i="4" s="1"/>
  <c r="D155" i="4" s="1"/>
  <c r="D156" i="4" s="1"/>
  <c r="D157" i="4" s="1"/>
  <c r="D158" i="4" s="1"/>
  <c r="D159" i="4" s="1"/>
  <c r="D160" i="4" s="1"/>
  <c r="D161" i="4" s="1"/>
  <c r="D162" i="4" s="1"/>
  <c r="D163" i="4" s="1"/>
  <c r="D164" i="4" s="1"/>
  <c r="D165" i="4" s="1"/>
  <c r="D166" i="4" s="1"/>
  <c r="D167" i="4" s="1"/>
  <c r="D168" i="4" s="1"/>
  <c r="D169" i="4" s="1"/>
  <c r="D170" i="4" s="1"/>
  <c r="D171" i="4" s="1"/>
  <c r="D172" i="4" s="1"/>
  <c r="D173" i="4" s="1"/>
  <c r="D174" i="4" s="1"/>
  <c r="D175" i="4" s="1"/>
  <c r="D176" i="4" s="1"/>
  <c r="D177" i="4" s="1"/>
  <c r="D178" i="4" s="1"/>
  <c r="D179" i="4" s="1"/>
  <c r="D180" i="4" s="1"/>
  <c r="D181" i="4" s="1"/>
  <c r="B15" i="4"/>
  <c r="A10" i="4"/>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C29" i="6"/>
  <c r="S24" i="6"/>
  <c r="B4" i="15"/>
  <c r="B3" i="15"/>
  <c r="B4" i="14"/>
  <c r="B3" i="14"/>
  <c r="H195" i="4" l="1"/>
  <c r="M29" i="6"/>
  <c r="M37" i="6"/>
  <c r="M43" i="6"/>
  <c r="M48" i="6"/>
  <c r="M44" i="6"/>
  <c r="M40" i="6"/>
  <c r="M36" i="6"/>
  <c r="M32" i="6"/>
  <c r="M58" i="6"/>
  <c r="M57" i="6"/>
  <c r="M56" i="6"/>
  <c r="M55" i="6"/>
  <c r="M54" i="6"/>
  <c r="M53" i="6"/>
  <c r="M52" i="6"/>
  <c r="M51" i="6"/>
  <c r="M50" i="6"/>
  <c r="M49" i="6"/>
  <c r="M45" i="6"/>
  <c r="M41" i="6"/>
  <c r="M46" i="6"/>
  <c r="M42" i="6"/>
  <c r="M38" i="6"/>
  <c r="M34" i="6"/>
  <c r="M30" i="6"/>
  <c r="H185" i="4"/>
  <c r="L185" i="4"/>
  <c r="J195" i="4"/>
  <c r="I195" i="4"/>
  <c r="G195" i="4"/>
  <c r="F195" i="4"/>
  <c r="E195" i="4"/>
  <c r="B30" i="6"/>
  <c r="C30" i="6" s="1"/>
  <c r="B31" i="6" s="1"/>
  <c r="C31" i="6" s="1"/>
  <c r="B32" i="6" s="1"/>
  <c r="C32" i="6" s="1"/>
  <c r="B33" i="6" s="1"/>
  <c r="C33" i="6" s="1"/>
  <c r="B34" i="6" s="1"/>
  <c r="C34" i="6" s="1"/>
  <c r="B35" i="6" s="1"/>
  <c r="C35" i="6" s="1"/>
  <c r="B36" i="6" s="1"/>
  <c r="C36" i="6" s="1"/>
  <c r="B37" i="6" s="1"/>
  <c r="C37" i="6" s="1"/>
  <c r="B38" i="6" s="1"/>
  <c r="C38" i="6" s="1"/>
  <c r="B39" i="6" s="1"/>
  <c r="C39" i="6" s="1"/>
  <c r="B40" i="6" s="1"/>
  <c r="C40" i="6" s="1"/>
  <c r="B41" i="6" s="1"/>
  <c r="C41" i="6" s="1"/>
  <c r="B42" i="6" s="1"/>
  <c r="C42" i="6" s="1"/>
  <c r="B43" i="6" s="1"/>
  <c r="C43" i="6" s="1"/>
  <c r="B44" i="6" s="1"/>
  <c r="C44" i="6" s="1"/>
  <c r="B45" i="6" s="1"/>
  <c r="C45" i="6" s="1"/>
  <c r="B46" i="6" s="1"/>
  <c r="C46" i="6" s="1"/>
  <c r="B47" i="6" s="1"/>
  <c r="C47" i="6" s="1"/>
  <c r="B48" i="6" s="1"/>
  <c r="C48" i="6" s="1"/>
  <c r="B49" i="6" s="1"/>
  <c r="C49" i="6" s="1"/>
  <c r="B50" i="6" s="1"/>
  <c r="C50" i="6" s="1"/>
  <c r="B51" i="6" s="1"/>
  <c r="C51" i="6" s="1"/>
  <c r="B52" i="6" s="1"/>
  <c r="C52" i="6" s="1"/>
  <c r="B53" i="6" s="1"/>
  <c r="C53" i="6" s="1"/>
  <c r="B54" i="6" s="1"/>
  <c r="C54" i="6" s="1"/>
  <c r="B55" i="6" s="1"/>
  <c r="C55" i="6" s="1"/>
  <c r="B56" i="6" s="1"/>
  <c r="C56" i="6" s="1"/>
  <c r="B57" i="6" s="1"/>
  <c r="C57" i="6" s="1"/>
  <c r="B58" i="6" s="1"/>
  <c r="C58" i="6" s="1"/>
  <c r="U56" i="6"/>
  <c r="U57" i="6"/>
  <c r="U50" i="6"/>
  <c r="U46" i="6"/>
  <c r="U54" i="6"/>
  <c r="U53" i="6"/>
  <c r="U49" i="6"/>
  <c r="U58" i="6"/>
  <c r="U51" i="6"/>
  <c r="U47" i="6"/>
  <c r="U43" i="6"/>
  <c r="U39" i="6"/>
  <c r="U52" i="6"/>
  <c r="U41" i="6"/>
  <c r="U38" i="6"/>
  <c r="U35" i="6"/>
  <c r="U31" i="6"/>
  <c r="U44" i="6"/>
  <c r="U37" i="6"/>
  <c r="U36" i="6"/>
  <c r="U55" i="6"/>
  <c r="U45" i="6"/>
  <c r="U42" i="6"/>
  <c r="U34" i="6"/>
  <c r="U30" i="6"/>
  <c r="U40" i="6"/>
  <c r="U29" i="6"/>
  <c r="U32" i="6"/>
  <c r="U33" i="6"/>
  <c r="U48" i="6"/>
  <c r="E185" i="4"/>
  <c r="F185" i="4"/>
  <c r="P185" i="4"/>
  <c r="J185" i="4"/>
  <c r="N185" i="4"/>
  <c r="M185" i="4"/>
  <c r="G185" i="4"/>
  <c r="K185" i="4"/>
  <c r="O185" i="4"/>
  <c r="I185" i="4"/>
  <c r="M33" i="6" l="1"/>
  <c r="M35" i="6"/>
  <c r="M31" i="6"/>
  <c r="M39" i="6"/>
  <c r="M47" i="6"/>
  <c r="N58" i="6"/>
  <c r="N57" i="6"/>
  <c r="P57" i="6" s="1"/>
  <c r="N56" i="6"/>
  <c r="N55" i="6"/>
  <c r="N54" i="6"/>
  <c r="P54" i="6" s="1"/>
  <c r="N53" i="6"/>
  <c r="P53" i="6" s="1"/>
  <c r="N52" i="6"/>
  <c r="N51" i="6"/>
  <c r="N50" i="6"/>
  <c r="N49" i="6"/>
  <c r="P49" i="6" s="1"/>
  <c r="N45" i="6"/>
  <c r="N41" i="6"/>
  <c r="N37" i="6"/>
  <c r="N33" i="6"/>
  <c r="P33" i="6" s="1"/>
  <c r="N29" i="6"/>
  <c r="N46" i="6"/>
  <c r="N42" i="6"/>
  <c r="N38" i="6"/>
  <c r="P38" i="6" s="1"/>
  <c r="N47" i="6"/>
  <c r="N43" i="6"/>
  <c r="N39" i="6"/>
  <c r="N35" i="6"/>
  <c r="N31" i="6"/>
  <c r="N44" i="6"/>
  <c r="N48" i="6"/>
  <c r="N40" i="6"/>
  <c r="N36" i="6"/>
  <c r="N34" i="6"/>
  <c r="N32" i="6"/>
  <c r="N30" i="6"/>
  <c r="J46" i="6"/>
  <c r="J42" i="6"/>
  <c r="J38" i="6"/>
  <c r="J34" i="6"/>
  <c r="J30" i="6"/>
  <c r="J47" i="6"/>
  <c r="J43" i="6"/>
  <c r="J39" i="6"/>
  <c r="J48" i="6"/>
  <c r="J44" i="6"/>
  <c r="J40" i="6"/>
  <c r="J36" i="6"/>
  <c r="J32" i="6"/>
  <c r="J58" i="6"/>
  <c r="J57" i="6"/>
  <c r="J56" i="6"/>
  <c r="J55" i="6"/>
  <c r="J54" i="6"/>
  <c r="J53" i="6"/>
  <c r="J52" i="6"/>
  <c r="J51" i="6"/>
  <c r="J50" i="6"/>
  <c r="J49" i="6"/>
  <c r="J41" i="6"/>
  <c r="J37" i="6"/>
  <c r="J35" i="6"/>
  <c r="J33" i="6"/>
  <c r="J31" i="6"/>
  <c r="J29" i="6"/>
  <c r="J45" i="6"/>
  <c r="K47" i="6"/>
  <c r="K43" i="6"/>
  <c r="K39" i="6"/>
  <c r="K35" i="6"/>
  <c r="K31" i="6"/>
  <c r="K48" i="6"/>
  <c r="K44" i="6"/>
  <c r="K40" i="6"/>
  <c r="K58" i="6"/>
  <c r="K57" i="6"/>
  <c r="K56" i="6"/>
  <c r="K55" i="6"/>
  <c r="K54" i="6"/>
  <c r="K53" i="6"/>
  <c r="K52" i="6"/>
  <c r="K51" i="6"/>
  <c r="K50" i="6"/>
  <c r="K49" i="6"/>
  <c r="K45" i="6"/>
  <c r="K41" i="6"/>
  <c r="K37" i="6"/>
  <c r="K33" i="6"/>
  <c r="K29" i="6"/>
  <c r="K36" i="6"/>
  <c r="K32" i="6"/>
  <c r="K30" i="6"/>
  <c r="K42" i="6"/>
  <c r="K46" i="6"/>
  <c r="K38" i="6"/>
  <c r="K34" i="6"/>
  <c r="P42" i="6"/>
  <c r="P40" i="6"/>
  <c r="I58" i="6"/>
  <c r="I57" i="6"/>
  <c r="I56" i="6"/>
  <c r="I55" i="6"/>
  <c r="L55" i="6" s="1"/>
  <c r="I54" i="6"/>
  <c r="I53" i="6"/>
  <c r="I52" i="6"/>
  <c r="I51" i="6"/>
  <c r="L51" i="6" s="1"/>
  <c r="I50" i="6"/>
  <c r="I49" i="6"/>
  <c r="I45" i="6"/>
  <c r="I41" i="6"/>
  <c r="L41" i="6" s="1"/>
  <c r="I37" i="6"/>
  <c r="I33" i="6"/>
  <c r="I29" i="6"/>
  <c r="L29" i="6" s="1"/>
  <c r="I46" i="6"/>
  <c r="L46" i="6" s="1"/>
  <c r="I42" i="6"/>
  <c r="I47" i="6"/>
  <c r="I43" i="6"/>
  <c r="I39" i="6"/>
  <c r="L39" i="6" s="1"/>
  <c r="I35" i="6"/>
  <c r="I31" i="6"/>
  <c r="I38" i="6"/>
  <c r="I36" i="6"/>
  <c r="L36" i="6" s="1"/>
  <c r="I34" i="6"/>
  <c r="I32" i="6"/>
  <c r="I30" i="6"/>
  <c r="I44" i="6"/>
  <c r="L44" i="6" s="1"/>
  <c r="I48" i="6"/>
  <c r="I40" i="6"/>
  <c r="O58" i="6"/>
  <c r="P58" i="6" s="1"/>
  <c r="O46" i="6"/>
  <c r="P46" i="6" s="1"/>
  <c r="Q46" i="6" s="1"/>
  <c r="O42" i="6"/>
  <c r="O38" i="6"/>
  <c r="O34" i="6"/>
  <c r="O30" i="6"/>
  <c r="O47" i="6"/>
  <c r="O43" i="6"/>
  <c r="O39" i="6"/>
  <c r="O48" i="6"/>
  <c r="P48" i="6" s="1"/>
  <c r="O44" i="6"/>
  <c r="O40" i="6"/>
  <c r="O36" i="6"/>
  <c r="P36" i="6" s="1"/>
  <c r="O32" i="6"/>
  <c r="O57" i="6"/>
  <c r="O56" i="6"/>
  <c r="P56" i="6" s="1"/>
  <c r="O55" i="6"/>
  <c r="P55" i="6" s="1"/>
  <c r="O54" i="6"/>
  <c r="O53" i="6"/>
  <c r="O45" i="6"/>
  <c r="P45" i="6" s="1"/>
  <c r="O37" i="6"/>
  <c r="O35" i="6"/>
  <c r="O33" i="6"/>
  <c r="O31" i="6"/>
  <c r="O29" i="6"/>
  <c r="O52" i="6"/>
  <c r="P52" i="6" s="1"/>
  <c r="O51" i="6"/>
  <c r="O50" i="6"/>
  <c r="O49" i="6"/>
  <c r="O41" i="6"/>
  <c r="P41" i="6" s="1"/>
  <c r="Q41" i="6" s="1"/>
  <c r="P44" i="6"/>
  <c r="V55" i="6"/>
  <c r="V54" i="6"/>
  <c r="V53" i="6"/>
  <c r="V49" i="6"/>
  <c r="V52" i="6"/>
  <c r="V48" i="6"/>
  <c r="V57" i="6"/>
  <c r="V56" i="6"/>
  <c r="V50" i="6"/>
  <c r="V46" i="6"/>
  <c r="V42" i="6"/>
  <c r="V38" i="6"/>
  <c r="V45" i="6"/>
  <c r="V34" i="6"/>
  <c r="V30" i="6"/>
  <c r="V29" i="6"/>
  <c r="V51" i="6"/>
  <c r="V32" i="6"/>
  <c r="V41" i="6"/>
  <c r="V35" i="6"/>
  <c r="V31" i="6"/>
  <c r="V58" i="6"/>
  <c r="V47" i="6"/>
  <c r="V40" i="6"/>
  <c r="V39" i="6"/>
  <c r="V33" i="6"/>
  <c r="V44" i="6"/>
  <c r="V43" i="6"/>
  <c r="V37" i="6"/>
  <c r="V36" i="6"/>
  <c r="X57" i="6"/>
  <c r="X55" i="6"/>
  <c r="X51" i="6"/>
  <c r="X47" i="6"/>
  <c r="X58" i="6"/>
  <c r="X56" i="6"/>
  <c r="X50" i="6"/>
  <c r="X46" i="6"/>
  <c r="X54" i="6"/>
  <c r="X52" i="6"/>
  <c r="X48" i="6"/>
  <c r="X44" i="6"/>
  <c r="X40" i="6"/>
  <c r="X43" i="6"/>
  <c r="X36" i="6"/>
  <c r="X32" i="6"/>
  <c r="X53" i="6"/>
  <c r="X34" i="6"/>
  <c r="X30" i="6"/>
  <c r="X45" i="6"/>
  <c r="X42" i="6"/>
  <c r="X33" i="6"/>
  <c r="X29" i="6"/>
  <c r="X49" i="6"/>
  <c r="X37" i="6"/>
  <c r="X35" i="6"/>
  <c r="X31" i="6"/>
  <c r="X38" i="6"/>
  <c r="X39" i="6"/>
  <c r="X41" i="6"/>
  <c r="W58" i="6"/>
  <c r="W54" i="6"/>
  <c r="W52" i="6"/>
  <c r="W48" i="6"/>
  <c r="W55" i="6"/>
  <c r="W51" i="6"/>
  <c r="W47" i="6"/>
  <c r="W53" i="6"/>
  <c r="W49" i="6"/>
  <c r="W45" i="6"/>
  <c r="W41" i="6"/>
  <c r="W37" i="6"/>
  <c r="W57" i="6"/>
  <c r="W42" i="6"/>
  <c r="W40" i="6"/>
  <c r="W39" i="6"/>
  <c r="W33" i="6"/>
  <c r="W29" i="6"/>
  <c r="W56" i="6"/>
  <c r="W50" i="6"/>
  <c r="W31" i="6"/>
  <c r="W38" i="6"/>
  <c r="W34" i="6"/>
  <c r="W30" i="6"/>
  <c r="W46" i="6"/>
  <c r="W44" i="6"/>
  <c r="W43" i="6"/>
  <c r="W36" i="6"/>
  <c r="W32" i="6"/>
  <c r="W35" i="6"/>
  <c r="T57" i="6"/>
  <c r="T58" i="6"/>
  <c r="T56" i="6"/>
  <c r="T51" i="6"/>
  <c r="T47" i="6"/>
  <c r="T50" i="6"/>
  <c r="T46" i="6"/>
  <c r="T55" i="6"/>
  <c r="T52" i="6"/>
  <c r="T48" i="6"/>
  <c r="T44" i="6"/>
  <c r="T40" i="6"/>
  <c r="T54" i="6"/>
  <c r="T37" i="6"/>
  <c r="T36" i="6"/>
  <c r="T32" i="6"/>
  <c r="T45" i="6"/>
  <c r="T30" i="6"/>
  <c r="T53" i="6"/>
  <c r="T43" i="6"/>
  <c r="T41" i="6"/>
  <c r="T38" i="6"/>
  <c r="T35" i="6"/>
  <c r="T31" i="6"/>
  <c r="T49" i="6"/>
  <c r="T33" i="6"/>
  <c r="T42" i="6"/>
  <c r="T39" i="6"/>
  <c r="T34" i="6"/>
  <c r="T29" i="6"/>
  <c r="S58" i="6"/>
  <c r="S54" i="6"/>
  <c r="S55" i="6"/>
  <c r="S52" i="6"/>
  <c r="S48" i="6"/>
  <c r="S57" i="6"/>
  <c r="S56" i="6"/>
  <c r="S51" i="6"/>
  <c r="S47" i="6"/>
  <c r="S53" i="6"/>
  <c r="S49" i="6"/>
  <c r="S45" i="6"/>
  <c r="S41" i="6"/>
  <c r="S37" i="6"/>
  <c r="S44" i="6"/>
  <c r="S43" i="6"/>
  <c r="S33" i="6"/>
  <c r="S29" i="6"/>
  <c r="S46" i="6"/>
  <c r="S31" i="6"/>
  <c r="S50" i="6"/>
  <c r="S40" i="6"/>
  <c r="S39" i="6"/>
  <c r="S34" i="6"/>
  <c r="S36" i="6"/>
  <c r="S32" i="6"/>
  <c r="S38" i="6"/>
  <c r="S35" i="6"/>
  <c r="S42" i="6"/>
  <c r="S30" i="6"/>
  <c r="P30" i="6" l="1"/>
  <c r="L38" i="6"/>
  <c r="Q38" i="6" s="1"/>
  <c r="R38" i="6" s="1"/>
  <c r="P32" i="6"/>
  <c r="Q32" i="6" s="1"/>
  <c r="R32" i="6" s="1"/>
  <c r="P50" i="6"/>
  <c r="L40" i="6"/>
  <c r="L32" i="6"/>
  <c r="L31" i="6"/>
  <c r="P34" i="6"/>
  <c r="P51" i="6"/>
  <c r="Q51" i="6"/>
  <c r="Q40" i="6"/>
  <c r="Y32" i="6"/>
  <c r="Q36" i="6"/>
  <c r="AA36" i="6" s="1"/>
  <c r="R41" i="6"/>
  <c r="R46" i="6"/>
  <c r="R40" i="6"/>
  <c r="Q44" i="6"/>
  <c r="L47" i="6"/>
  <c r="L33" i="6"/>
  <c r="Q33" i="6" s="1"/>
  <c r="L49" i="6"/>
  <c r="Q49" i="6" s="1"/>
  <c r="L53" i="6"/>
  <c r="Q53" i="6" s="1"/>
  <c r="L57" i="6"/>
  <c r="Q57" i="6" s="1"/>
  <c r="P43" i="6"/>
  <c r="L48" i="6"/>
  <c r="Q48" i="6" s="1"/>
  <c r="L34" i="6"/>
  <c r="Q34" i="6" s="1"/>
  <c r="L35" i="6"/>
  <c r="L42" i="6"/>
  <c r="Q42" i="6" s="1"/>
  <c r="L37" i="6"/>
  <c r="L50" i="6"/>
  <c r="Q50" i="6" s="1"/>
  <c r="L54" i="6"/>
  <c r="Q54" i="6" s="1"/>
  <c r="L58" i="6"/>
  <c r="Q58" i="6" s="1"/>
  <c r="P31" i="6"/>
  <c r="P47" i="6"/>
  <c r="P29" i="6"/>
  <c r="Q29" i="6" s="1"/>
  <c r="Q55" i="6"/>
  <c r="P35" i="6"/>
  <c r="Y36" i="6"/>
  <c r="L30" i="6"/>
  <c r="Q30" i="6" s="1"/>
  <c r="L43" i="6"/>
  <c r="L45" i="6"/>
  <c r="Q45" i="6" s="1"/>
  <c r="L52" i="6"/>
  <c r="Q52" i="6" s="1"/>
  <c r="L56" i="6"/>
  <c r="Q56" i="6" s="1"/>
  <c r="P39" i="6"/>
  <c r="Q39" i="6" s="1"/>
  <c r="P37" i="6"/>
  <c r="Y39" i="6"/>
  <c r="Y46" i="6"/>
  <c r="AA46" i="6" s="1"/>
  <c r="Y44" i="6"/>
  <c r="Y49" i="6"/>
  <c r="Y56" i="6"/>
  <c r="Y55" i="6"/>
  <c r="Y42" i="6"/>
  <c r="Y35" i="6"/>
  <c r="Y31" i="6"/>
  <c r="Y43" i="6"/>
  <c r="Y51" i="6"/>
  <c r="Y38" i="6"/>
  <c r="Y30" i="6"/>
  <c r="Y40" i="6"/>
  <c r="Y29" i="6"/>
  <c r="Y37" i="6"/>
  <c r="Y53" i="6"/>
  <c r="Y50" i="6"/>
  <c r="Y33" i="6"/>
  <c r="Y48" i="6"/>
  <c r="Y58" i="6"/>
  <c r="Y34" i="6"/>
  <c r="Y45" i="6"/>
  <c r="Y52" i="6"/>
  <c r="Y57" i="6"/>
  <c r="Y54" i="6"/>
  <c r="Y41" i="6"/>
  <c r="AA41" i="6" s="1"/>
  <c r="Y47" i="6"/>
  <c r="Q31" i="6" l="1"/>
  <c r="AA40" i="6"/>
  <c r="AA32" i="6"/>
  <c r="AA55" i="6"/>
  <c r="R55" i="6"/>
  <c r="AA58" i="6"/>
  <c r="R58" i="6"/>
  <c r="AA54" i="6"/>
  <c r="R54" i="6"/>
  <c r="AA53" i="6"/>
  <c r="R53" i="6"/>
  <c r="AA51" i="6"/>
  <c r="R51" i="6"/>
  <c r="AA56" i="6"/>
  <c r="R56" i="6"/>
  <c r="AA57" i="6"/>
  <c r="R57" i="6"/>
  <c r="AA52" i="6"/>
  <c r="R52" i="6"/>
  <c r="AA50" i="6"/>
  <c r="R50" i="6"/>
  <c r="R36" i="6"/>
  <c r="AA38" i="6"/>
  <c r="Q35" i="6"/>
  <c r="AA49" i="6"/>
  <c r="R49" i="6"/>
  <c r="Q47" i="6"/>
  <c r="AA47" i="6" s="1"/>
  <c r="Q43" i="6"/>
  <c r="AA43" i="6" s="1"/>
  <c r="Q37" i="6"/>
  <c r="AA37" i="6" s="1"/>
  <c r="AA34" i="6"/>
  <c r="R34" i="6"/>
  <c r="AA30" i="6"/>
  <c r="R30" i="6"/>
  <c r="AA42" i="6"/>
  <c r="R42" i="6"/>
  <c r="AA45" i="6"/>
  <c r="R45" i="6"/>
  <c r="AA48" i="6"/>
  <c r="R48" i="6"/>
  <c r="AA33" i="6"/>
  <c r="R33" i="6"/>
  <c r="AA29" i="6"/>
  <c r="R29" i="6"/>
  <c r="R47" i="6"/>
  <c r="AA39" i="6"/>
  <c r="R39" i="6"/>
  <c r="AA35" i="6"/>
  <c r="R35" i="6"/>
  <c r="AA31" i="6"/>
  <c r="R31" i="6"/>
  <c r="AA44" i="6"/>
  <c r="R44" i="6"/>
  <c r="R37" i="6" l="1"/>
  <c r="R43" i="6"/>
</calcChain>
</file>

<file path=xl/comments1.xml><?xml version="1.0" encoding="utf-8"?>
<comments xmlns="http://schemas.openxmlformats.org/spreadsheetml/2006/main">
  <authors>
    <author>pjdefazi</author>
  </authors>
  <commentList>
    <comment ref="H10" authorId="0">
      <text>
        <r>
          <rPr>
            <b/>
            <sz val="14"/>
            <color indexed="81"/>
            <rFont val="Calibri"/>
            <family val="2"/>
          </rPr>
          <t>Person who can address any commercial or contract related questions. This person will also be notified if the bid is awarded a short listed position.</t>
        </r>
      </text>
    </comment>
    <comment ref="H11" authorId="0">
      <text>
        <r>
          <rPr>
            <b/>
            <sz val="14"/>
            <color indexed="81"/>
            <rFont val="Calibri"/>
            <family val="2"/>
          </rPr>
          <t>Business Title of Primary Contact</t>
        </r>
      </text>
    </comment>
    <comment ref="H12" authorId="0">
      <text>
        <r>
          <rPr>
            <b/>
            <sz val="14"/>
            <color indexed="81"/>
            <rFont val="Calibri"/>
            <family val="2"/>
          </rPr>
          <t xml:space="preserve">Name of Company that the primary contact is employed by. </t>
        </r>
      </text>
    </comment>
    <comment ref="H13" authorId="0">
      <text>
        <r>
          <rPr>
            <b/>
            <sz val="14"/>
            <color indexed="81"/>
            <rFont val="Calibri"/>
            <family val="2"/>
          </rPr>
          <t>Please ensure that the email address provided in is accurate is formatted correctly: For Example: John.Smith@RFO.com</t>
        </r>
      </text>
    </comment>
    <comment ref="H14" authorId="0">
      <text>
        <r>
          <rPr>
            <b/>
            <sz val="14"/>
            <color indexed="81"/>
            <rFont val="Calibri"/>
            <family val="2"/>
          </rPr>
          <t>Phone number of primary contact: Please use format (012) 345-6789</t>
        </r>
      </text>
    </comment>
    <comment ref="H17" authorId="0">
      <text>
        <r>
          <rPr>
            <b/>
            <sz val="14"/>
            <color indexed="81"/>
            <rFont val="Calibri"/>
            <family val="2"/>
          </rPr>
          <t>Person who can address any commercial or contract related questions. This person will also be notified if the bid is awarded a short listed position.</t>
        </r>
      </text>
    </comment>
    <comment ref="H18" authorId="0">
      <text>
        <r>
          <rPr>
            <b/>
            <sz val="14"/>
            <color indexed="81"/>
            <rFont val="Calibri"/>
            <family val="2"/>
          </rPr>
          <t>Business Title of Secondary Contact</t>
        </r>
      </text>
    </comment>
    <comment ref="H19" authorId="0">
      <text>
        <r>
          <rPr>
            <b/>
            <sz val="14"/>
            <color indexed="81"/>
            <rFont val="Calibri"/>
            <family val="2"/>
          </rPr>
          <t xml:space="preserve">Name of Company that the Secondary Contact is employed by. </t>
        </r>
      </text>
    </comment>
    <comment ref="H20" authorId="0">
      <text>
        <r>
          <rPr>
            <b/>
            <sz val="14"/>
            <color indexed="81"/>
            <rFont val="Calibri"/>
            <family val="2"/>
          </rPr>
          <t>Please ensure that the email address provided in is accurate is formatted correctly: For Example: John.Smith@RFO.com</t>
        </r>
      </text>
    </comment>
    <comment ref="H21" authorId="0">
      <text>
        <r>
          <rPr>
            <b/>
            <sz val="14"/>
            <color indexed="81"/>
            <rFont val="Calibri"/>
            <family val="2"/>
          </rPr>
          <t>Phone number of primary contact: Please use format (012) 345-6789</t>
        </r>
      </text>
    </comment>
    <comment ref="H24" authorId="0">
      <text>
        <r>
          <rPr>
            <b/>
            <sz val="14"/>
            <color indexed="81"/>
            <rFont val="Calibri"/>
            <family val="2"/>
          </rPr>
          <t xml:space="preserve">Street Address by which the Bidder conducts business. </t>
        </r>
      </text>
    </comment>
    <comment ref="H25" authorId="0">
      <text>
        <r>
          <rPr>
            <b/>
            <sz val="14"/>
            <color indexed="81"/>
            <rFont val="Calibri"/>
            <family val="2"/>
          </rPr>
          <t xml:space="preserve">Street Address by which the Bidder conducts business. </t>
        </r>
      </text>
    </comment>
    <comment ref="H26" authorId="0">
      <text>
        <r>
          <rPr>
            <b/>
            <sz val="14"/>
            <color indexed="81"/>
            <rFont val="Calibri"/>
            <family val="2"/>
          </rPr>
          <t xml:space="preserve">City in which the Bidder conducts business. </t>
        </r>
      </text>
    </comment>
    <comment ref="H27" authorId="0">
      <text>
        <r>
          <rPr>
            <b/>
            <sz val="14"/>
            <color indexed="81"/>
            <rFont val="Calibri"/>
            <family val="2"/>
          </rPr>
          <t xml:space="preserve">State in which the Bidder conducts business. </t>
        </r>
      </text>
    </comment>
    <comment ref="H28" authorId="0">
      <text>
        <r>
          <rPr>
            <b/>
            <sz val="14"/>
            <color indexed="81"/>
            <rFont val="Calibri"/>
            <family val="2"/>
          </rPr>
          <t xml:space="preserve">Zip Code in which the Bidder conducts business. </t>
        </r>
      </text>
    </comment>
    <comment ref="H31" authorId="0">
      <text>
        <r>
          <rPr>
            <b/>
            <sz val="14"/>
            <color indexed="81"/>
            <rFont val="Calibri"/>
            <family val="2"/>
          </rPr>
          <t>Provide unsecured debt rating. If the entity does not have a rating, then a corporate credit rating or long term issue rating is okay.</t>
        </r>
      </text>
    </comment>
    <comment ref="H32" authorId="0">
      <text>
        <r>
          <rPr>
            <b/>
            <sz val="14"/>
            <color indexed="81"/>
            <rFont val="Calibri"/>
            <family val="2"/>
          </rPr>
          <t>Provide unsecured debt rating. If the entity does not have a rating, then a corporate credit rating or long term issue rating is okay.</t>
        </r>
      </text>
    </comment>
    <comment ref="H33" authorId="0">
      <text>
        <r>
          <rPr>
            <b/>
            <sz val="14"/>
            <color indexed="81"/>
            <rFont val="Calibri"/>
            <family val="2"/>
          </rPr>
          <t>Provide unsecured debt rating. If the entity does not have a rating, then a corporate credit rating or long term issue rating is okay.</t>
        </r>
      </text>
    </comment>
    <comment ref="H36" authorId="0">
      <text>
        <r>
          <rPr>
            <b/>
            <sz val="14"/>
            <color indexed="81"/>
            <rFont val="Calibri"/>
            <family val="2"/>
          </rPr>
          <t>Example: Delaware Limited Liability Company</t>
        </r>
      </text>
    </comment>
    <comment ref="H39" authorId="0">
      <text>
        <r>
          <rPr>
            <b/>
            <sz val="14"/>
            <color indexed="81"/>
            <rFont val="Calibri"/>
            <family val="2"/>
          </rPr>
          <t>Is the company or bidder contact a subordinate, subsidiary, employee, or member of Sempra or SDG&amp;E?</t>
        </r>
      </text>
    </comment>
    <comment ref="H40" authorId="0">
      <text>
        <r>
          <rPr>
            <b/>
            <sz val="14"/>
            <color indexed="81"/>
            <rFont val="Calibri"/>
            <family val="2"/>
          </rPr>
          <t>The bidder listed above has one or more in-force Demand Response, Energy Efficiency, renewable or conventional energy (power or gas) contracts with SDG&amp;E and or periodically enters into short-term trading transactions with SDG&amp;E.</t>
        </r>
      </text>
    </comment>
    <comment ref="H41" authorId="0">
      <text>
        <r>
          <rPr>
            <b/>
            <sz val="14"/>
            <color indexed="81"/>
            <rFont val="Calibri"/>
            <family val="2"/>
          </rPr>
          <t>Has meaning set forth in CPUC General Order 156. For eligibility and certification, please see: 
http://www.cpuc.ca.gov/puc/supplierdiversity/</t>
        </r>
      </text>
    </comment>
  </commentList>
</comments>
</file>

<file path=xl/sharedStrings.xml><?xml version="1.0" encoding="utf-8"?>
<sst xmlns="http://schemas.openxmlformats.org/spreadsheetml/2006/main" count="2453" uniqueCount="238">
  <si>
    <t>Instructions:</t>
  </si>
  <si>
    <t>Weekday</t>
  </si>
  <si>
    <t>Hour Beginning</t>
  </si>
  <si>
    <t>Hour
of
Day</t>
  </si>
  <si>
    <t>Hour
of
Week</t>
  </si>
  <si>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</si>
  <si>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</si>
  <si>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</si>
  <si>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</si>
  <si>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</si>
  <si>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</si>
  <si>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</si>
  <si>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</si>
  <si>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</si>
  <si>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</si>
  <si>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</si>
  <si>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</si>
  <si>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</si>
  <si>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</si>
  <si>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</si>
  <si>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</si>
  <si>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</si>
  <si>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</si>
  <si>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</si>
  <si>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 of annual delivery in month:</t>
  </si>
  <si>
    <t>S Off-Peak</t>
  </si>
  <si>
    <t>S Semi-Peak</t>
  </si>
  <si>
    <t>S On-Peak</t>
  </si>
  <si>
    <t>W Off-Peak</t>
  </si>
  <si>
    <t>W Semi-Peak</t>
  </si>
  <si>
    <t>W On-Peak</t>
  </si>
  <si>
    <t>WINTER</t>
  </si>
  <si>
    <t>SUMMER</t>
  </si>
  <si>
    <t>Project Name:</t>
  </si>
  <si>
    <t>Solar Thermal</t>
  </si>
  <si>
    <t>New Facility</t>
  </si>
  <si>
    <t>MW</t>
  </si>
  <si>
    <t>Potential costs excluded from the bid price:</t>
  </si>
  <si>
    <t>Optional Dispatch-down Provision</t>
  </si>
  <si>
    <t>1.</t>
  </si>
  <si>
    <t>Disregard cells which are blacked out.</t>
  </si>
  <si>
    <t>(Note:  The ability to dispatch-down is optional, not required.)</t>
  </si>
  <si>
    <t>2.</t>
  </si>
  <si>
    <t>Deliveries should be net of degradation.</t>
  </si>
  <si>
    <t>3.</t>
  </si>
  <si>
    <t>Annual hours facility may be dispatched-down:</t>
  </si>
  <si>
    <t>Hours</t>
  </si>
  <si>
    <t>Create additional copies of this spreadsheet to propose additional pricing options for the same project.</t>
  </si>
  <si>
    <t>Amount of Curtailable Capacity:</t>
  </si>
  <si>
    <t>Unit Cost per Curtailment:</t>
  </si>
  <si>
    <t>per MWH curtailed</t>
  </si>
  <si>
    <t>Ramp-down rate (MW per minute or hour):</t>
  </si>
  <si>
    <t>Indicate per min. or per hr.</t>
  </si>
  <si>
    <t>Minimum up time (minutes or hours):</t>
  </si>
  <si>
    <t>Indicate min. or hrs.</t>
  </si>
  <si>
    <t>Pricing Assumptions</t>
  </si>
  <si>
    <t>Minimum down time (minutes or hours):</t>
  </si>
  <si>
    <t xml:space="preserve">Operating range (MW net): </t>
  </si>
  <si>
    <t>MW minimum</t>
  </si>
  <si>
    <t>MW maximum</t>
  </si>
  <si>
    <t>PPA Term:</t>
  </si>
  <si>
    <t>Product Type*:</t>
  </si>
  <si>
    <t>*If the Renewable Energy Source is solar or wind, product type must be "As-Available".</t>
  </si>
  <si>
    <t>(A)</t>
  </si>
  <si>
    <t>(B)</t>
  </si>
  <si>
    <t>(C)</t>
  </si>
  <si>
    <t>(D)</t>
  </si>
  <si>
    <t>(E)</t>
  </si>
  <si>
    <t>(F)</t>
  </si>
  <si>
    <t>(G)</t>
  </si>
  <si>
    <t>(H)</t>
  </si>
  <si>
    <t>(I)</t>
  </si>
  <si>
    <t>(J)</t>
  </si>
  <si>
    <t>(K)</t>
  </si>
  <si>
    <t>(L)</t>
  </si>
  <si>
    <t>(M)</t>
  </si>
  <si>
    <t>(N)</t>
  </si>
  <si>
    <t>(O)</t>
  </si>
  <si>
    <t>(P)</t>
  </si>
  <si>
    <t>(Q)</t>
  </si>
  <si>
    <t>(R)</t>
  </si>
  <si>
    <t>(S)</t>
  </si>
  <si>
    <t>(T)</t>
  </si>
  <si>
    <t>(U)</t>
  </si>
  <si>
    <t>(V)</t>
  </si>
  <si>
    <t>(X)</t>
  </si>
  <si>
    <t>(Y)</t>
  </si>
  <si>
    <t>(Z)</t>
  </si>
  <si>
    <t>(AA)</t>
  </si>
  <si>
    <t>Contract Year</t>
  </si>
  <si>
    <t>Start Date</t>
  </si>
  <si>
    <t>Stop Date</t>
  </si>
  <si>
    <t>Energy
Price ($/MWh)</t>
  </si>
  <si>
    <t>Capacity Price
($/kW-yr)</t>
  </si>
  <si>
    <t>Guaranteed Annual Delivery (MWH)</t>
  </si>
  <si>
    <t>Estimated Annual Delivery (MWH)</t>
  </si>
  <si>
    <t>Summer On-Peak</t>
  </si>
  <si>
    <t>Summer Semi-Peak</t>
  </si>
  <si>
    <t>Summer Off-Peak</t>
  </si>
  <si>
    <t>Summer Total</t>
  </si>
  <si>
    <t>Winter On-Peak</t>
  </si>
  <si>
    <t>Winter Semi-Peak</t>
  </si>
  <si>
    <t>Winter Off-Peak</t>
  </si>
  <si>
    <t>Winter Total</t>
  </si>
  <si>
    <t>Grand Total</t>
  </si>
  <si>
    <t>Capacity Factor</t>
  </si>
  <si>
    <t>Summer
On-Peak</t>
  </si>
  <si>
    <t>Summer
Off-Peak</t>
  </si>
  <si>
    <t>Winter
On-Peak</t>
  </si>
  <si>
    <t>Winter
Semi-Peak</t>
  </si>
  <si>
    <t>Winter
Off-Peak</t>
  </si>
  <si>
    <t>Total
Annual Energy Cost</t>
  </si>
  <si>
    <t>Total Annual Capacity Cost</t>
  </si>
  <si>
    <t>All-In Unit Cost</t>
  </si>
  <si>
    <t>TECH COMBO</t>
  </si>
  <si>
    <t>Wind</t>
  </si>
  <si>
    <t>Solar PV</t>
  </si>
  <si>
    <t>Biomass</t>
  </si>
  <si>
    <t>Geothermal</t>
  </si>
  <si>
    <t>Biogas/Landfill Gas</t>
  </si>
  <si>
    <t>Hybrid</t>
  </si>
  <si>
    <t>RESORG COMBO</t>
  </si>
  <si>
    <t>Repower</t>
  </si>
  <si>
    <t>Total Factors in Typical Week:</t>
  </si>
  <si>
    <t>Annual TOD Delivery Breakdown:</t>
  </si>
  <si>
    <t>years</t>
  </si>
  <si>
    <t>Net Contract Capacity (MW)</t>
  </si>
  <si>
    <t>GENERATION AS PERCENT OF NAMEPLATE CAPACITY (%)</t>
  </si>
  <si>
    <t>(AB)</t>
  </si>
  <si>
    <t>TOD Multipliers</t>
  </si>
  <si>
    <t>Technology:</t>
  </si>
  <si>
    <t>EXPECTED NET CAPACITY FACTOR (%)</t>
  </si>
  <si>
    <t>Off-Peak</t>
  </si>
  <si>
    <t>Semi-Peak</t>
  </si>
  <si>
    <t>Peak</t>
  </si>
  <si>
    <t>off-Peak</t>
  </si>
  <si>
    <t>Yearly</t>
  </si>
  <si>
    <t>Interconnection construction complete</t>
  </si>
  <si>
    <t>Facilities or Phase II study in hand</t>
  </si>
  <si>
    <t>Interconnection agreement signed</t>
  </si>
  <si>
    <t>Interconnection agreement signed and filed with FERC</t>
  </si>
  <si>
    <t>Interconnection construction in progress</t>
  </si>
  <si>
    <t>INTERCONNECTION STATUS</t>
  </si>
  <si>
    <t>Fast Track or System Impact study in hand</t>
  </si>
  <si>
    <t>Non-reimbursable interconnection cost per study</t>
  </si>
  <si>
    <t>Reimbursable interconnection cost per study</t>
  </si>
  <si>
    <t>How much in non-reimbursable interconnection cost is assumed in your bid price?</t>
  </si>
  <si>
    <t>Interconnection Costs</t>
  </si>
  <si>
    <t>Version</t>
  </si>
  <si>
    <t>Comment</t>
  </si>
  <si>
    <t>1.0</t>
  </si>
  <si>
    <t>Initial Version, from 2013 RPS RFO, removed invalid link to CPUC website</t>
  </si>
  <si>
    <t>1.1</t>
  </si>
  <si>
    <t>Changes for Track 4 solicitation</t>
  </si>
  <si>
    <t>Pre-Phase II study</t>
  </si>
  <si>
    <t>Flat Pricing</t>
  </si>
  <si>
    <t>1.2</t>
  </si>
  <si>
    <t>Updated 8/6/2014, final edit for Solicitation</t>
  </si>
  <si>
    <t>Page 1</t>
  </si>
  <si>
    <t>2014 All-Source LCR RFO</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</si>
  <si>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</si>
  <si>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</si>
  <si>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</si>
  <si>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</si>
  <si>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</si>
  <si>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</si>
  <si>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</si>
  <si>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</si>
  <si>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 Do not add, change, or move any cells, rows, columns or worksheets in the workbook</t>
  </si>
  <si>
    <t>Renewable Products Offer Form</t>
  </si>
  <si>
    <t>San Diego Gas and Electric Company (“SDG&amp;E”) is issuing this 2014 All Source LCR RFO to meet the Local Capacity Requirement outlined in the 2012 LTPP Track 4 decision. As part of this requirement, this RFO solicits offers for Renewable Resources within the Local Capacity Area for SDG&amp;E.</t>
  </si>
  <si>
    <t>Page 2</t>
  </si>
  <si>
    <t>Contact Information</t>
  </si>
  <si>
    <t>Primary Contact Information:</t>
  </si>
  <si>
    <t>Moody's</t>
  </si>
  <si>
    <t>S&amp;P</t>
  </si>
  <si>
    <t>Name:</t>
  </si>
  <si>
    <t>Aa3 or above</t>
  </si>
  <si>
    <t>AA- or above</t>
  </si>
  <si>
    <t>Title:</t>
  </si>
  <si>
    <t>A1, A2, A3</t>
  </si>
  <si>
    <t>A+, A, A-</t>
  </si>
  <si>
    <t>Company:</t>
  </si>
  <si>
    <t>Baa1</t>
  </si>
  <si>
    <t>BBB+</t>
  </si>
  <si>
    <t>E-Mail:</t>
  </si>
  <si>
    <t>Baa2</t>
  </si>
  <si>
    <t>BBB</t>
  </si>
  <si>
    <t>Phone Number:</t>
  </si>
  <si>
    <t>Baa3</t>
  </si>
  <si>
    <t>BBB-</t>
  </si>
  <si>
    <t>N/A</t>
  </si>
  <si>
    <t>Secondary Contact Information:</t>
  </si>
  <si>
    <t>Bidder Information:</t>
  </si>
  <si>
    <t>Business Address 1</t>
  </si>
  <si>
    <t>Business Address 2</t>
  </si>
  <si>
    <t>City</t>
  </si>
  <si>
    <t>State</t>
  </si>
  <si>
    <t>Zip Code</t>
  </si>
  <si>
    <t>Credit Ratings</t>
  </si>
  <si>
    <t>Fitch</t>
  </si>
  <si>
    <t>Other Please Specify</t>
  </si>
  <si>
    <t>State of Business Registration</t>
  </si>
  <si>
    <t>General Information</t>
  </si>
  <si>
    <t>Bidder or Contact listed above is an affiliate of SDG&amp;E?</t>
  </si>
  <si>
    <t>Yes</t>
  </si>
  <si>
    <t>Bidder or Contact listed above has one or more contracts with SDG&amp;E?</t>
  </si>
  <si>
    <t>No</t>
  </si>
  <si>
    <t>Bidder or Sponsor is certified as a Diverse Business Entity (DBE)?</t>
  </si>
  <si>
    <t>Page 3</t>
  </si>
  <si>
    <t>Project Description</t>
  </si>
  <si>
    <t>Site Address:</t>
  </si>
  <si>
    <t>Nameplate Capacity (MW):</t>
  </si>
  <si>
    <t>Nearest Substation:</t>
  </si>
  <si>
    <t>Deliverability restrictions:</t>
  </si>
  <si>
    <t>Interconnection Status:</t>
  </si>
  <si>
    <t>Brief Description of Project:</t>
  </si>
  <si>
    <t>New</t>
  </si>
  <si>
    <t>Other:</t>
  </si>
  <si>
    <t>Other</t>
  </si>
  <si>
    <t>Upgrade/Expansion</t>
  </si>
  <si>
    <t>Resource Origin:</t>
  </si>
  <si>
    <t>Interconnection Point:</t>
  </si>
  <si>
    <t>Net Contract Capacity (MW):</t>
  </si>
  <si>
    <t>Contract Start Date</t>
  </si>
  <si>
    <t>Contract End Date</t>
  </si>
  <si>
    <t>Contract Term (years)</t>
  </si>
  <si>
    <t>Instructions</t>
  </si>
  <si>
    <t>Page 4</t>
  </si>
  <si>
    <t>Other conditions which could potentially change pricing:</t>
  </si>
  <si>
    <t>Bid Number</t>
  </si>
  <si>
    <t>Bid Structure Description</t>
  </si>
  <si>
    <t>Populate the table below with the hourly capacity factor from the project.  Hourly capacity factor should be the ratio of expected generation in the hour to project nameplate capacity in AC as reported on the "Project Description" worksheet.</t>
  </si>
  <si>
    <t>1.3</t>
  </si>
  <si>
    <t>Updated 9/3/14, format consistent with other bid forms</t>
  </si>
  <si>
    <t>- Complete all applicable fields in the "Contact Information", "Project Description", "Pricing", and "Typical Profile" worksheets</t>
  </si>
  <si>
    <r>
      <t xml:space="preserve">
</t>
    </r>
    <r>
      <rPr>
        <b/>
        <sz val="10"/>
        <rFont val="Garamond"/>
        <family val="1"/>
      </rPr>
      <t xml:space="preserve">TIME-OF-DAY DELIVERIES
</t>
    </r>
    <r>
      <rPr>
        <sz val="10"/>
        <rFont val="Garamond"/>
        <family val="1"/>
      </rPr>
      <t>Columns (I) through (P) will prorate data from Column (H) by the generation shape from the &lt;Typical Profile&gt; tab.</t>
    </r>
  </si>
  <si>
    <t>Page 5</t>
  </si>
</sst>
</file>

<file path=xl/styles.xml><?xml version="1.0" encoding="utf-8"?>
<styleSheet xmlns="http://schemas.openxmlformats.org/spreadsheetml/2006/main" xmlns:mc="http://schemas.openxmlformats.org/markup-compatibility/2006" xmlns:x14ac="http://schemas.microsoft.com/office/spreadsheetml/2009/9/ac" mc:Ignorable="x14ac">
  <numFmts count="5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quot;$&quot;0.00"/>
    <numFmt numFmtId="169" formatCode="0,000"/>
    <numFmt numFmtId="170" formatCode="_(* #,##0_);_(* \(#,##0\);_(* \'\ \-\ \'??_);_(@_)"/>
    <numFmt numFmtId="171" formatCode="_(* #,##0_);_(* \(#,##0\);_(* \ \-\ ??_);_(@_)"/>
    <numFmt numFmtId="172" formatCode="#,##0.00000"/>
    <numFmt numFmtId="173" formatCode="&quot;$&quot;#,##0"/>
    <numFmt numFmtId="174" formatCode="0.00_)"/>
    <numFmt numFmtId="175" formatCode="#,##0.00&quot; $&quot;;\-#,##0.00&quot; $&quot;"/>
    <numFmt numFmtId="176" formatCode="_-* #,##0.0_-;\-* #,##0.0_-;_-* &quot;-&quot;??_-;_-@_-"/>
    <numFmt numFmtId="177" formatCode="0.0000000000"/>
    <numFmt numFmtId="178" formatCode="General_)"/>
    <numFmt numFmtId="179" formatCode="yyyy"/>
    <numFmt numFmtId="180" formatCode="#,##0.00;[Red]#,##0.00"/>
    <numFmt numFmtId="181" formatCode="00000"/>
    <numFmt numFmtId="182" formatCode="hh:mm"/>
    <numFmt numFmtId="183" formatCode="&quot;$&quot;#,\);\(&quot;$&quot;#,##0\)"/>
    <numFmt numFmtId="184" formatCode="#,##0;\-#,##0;&quot;-&quot;"/>
    <numFmt numFmtId="185" formatCode="_-* #,##0_-;\-* #,##0_-;_-* &quot;-&quot;_-;_-@_-"/>
    <numFmt numFmtId="186" formatCode="_-* #,##0.00_-;\-* #,##0.00_-;_-* &quot;-&quot;??_-;_-@_-"/>
    <numFmt numFmtId="187" formatCode="mmmm\ dd\,\ yyyy"/>
    <numFmt numFmtId="188" formatCode="mm/dd/yyyy"/>
    <numFmt numFmtId="189" formatCode="#,##0\ %_);[Red]\(#,##0\ %\)"/>
    <numFmt numFmtId="190" formatCode="0.000000"/>
    <numFmt numFmtId="191" formatCode="_([$€-2]* #,##0.00_);_([$€-2]* \(#,##0.00\);_([$€-2]* &quot;-&quot;??_)"/>
    <numFmt numFmtId="192" formatCode="0.0000000000000000%"/>
    <numFmt numFmtId="193" formatCode="0.0000000"/>
    <numFmt numFmtId="194" formatCode="#,##0;\(#,##0\)"/>
    <numFmt numFmtId="195" formatCode="_-&quot;$&quot;* #,##0.00_-;\-&quot;$&quot;* #,##0.00_-;_-&quot;$&quot;* &quot;-&quot;??_-;_-@_-"/>
    <numFmt numFmtId="196" formatCode="#,##0.000\¢;\(#,##0.000\¢\)"/>
    <numFmt numFmtId="197" formatCode="#,##0_);[Red]\(#,##0\);&quot;-&quot;_);@_)"/>
    <numFmt numFmtId="198" formatCode="&quot;$&quot;#,##0_);[Red]\(&quot;$&quot;#,##0\);&quot;-&quot;_);@_)"/>
    <numFmt numFmtId="199" formatCode="\$#"/>
    <numFmt numFmtId="200" formatCode="[Red][&gt;8760]General;[Black][&lt;=8760]General"/>
    <numFmt numFmtId="201" formatCode="[Red][=1]General;[Black][&lt;&gt;1]General"/>
    <numFmt numFmtId="202" formatCode="#,##0\ &quot;Pts&quot;;\-#,##0\ &quot;Pts&quot;"/>
    <numFmt numFmtId="203" formatCode="[&lt;0]&quot;&quot;;[Black][&gt;0]\(00.0%\);General"/>
    <numFmt numFmtId="204" formatCode="0.0000"/>
    <numFmt numFmtId="205" formatCode="0.0"/>
    <numFmt numFmtId="206" formatCode="_-&quot;£&quot;* #,##0_-;\-&quot;£&quot;* #,##0_-;_-&quot;£&quot;* &quot;-&quot;_-;_-@_-"/>
    <numFmt numFmtId="207" formatCode="_-&quot;£&quot;* #,##0.00_-;\-&quot;£&quot;* #,##0.00_-;_-&quot;£&quot;* &quot;-&quot;??_-;_-@_-"/>
  </numFmts>
  <fonts count="1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5"/>
      <name val="Garamond"/>
      <family val="1"/>
    </font>
    <font>
      <sz val="15"/>
      <name val="Garamond"/>
      <family val="1"/>
    </font>
    <font>
      <sz val="10"/>
      <name val="Garamond"/>
      <family val="1"/>
    </font>
    <font>
      <sz val="12"/>
      <name val="Garamond"/>
      <family val="1"/>
    </font>
    <font>
      <b/>
      <sz val="12"/>
      <name val="Garamond"/>
      <family val="1"/>
    </font>
    <font>
      <sz val="10"/>
      <color indexed="10"/>
      <name val="Garamond"/>
      <family val="1"/>
    </font>
    <font>
      <b/>
      <sz val="10"/>
      <name val="Garamond"/>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10"/>
      <name val="Garamond"/>
      <family val="1"/>
    </font>
    <font>
      <b/>
      <sz val="5"/>
      <name val="Garamond"/>
      <family val="1"/>
    </font>
    <font>
      <sz val="11"/>
      <name val="Garamond"/>
      <family val="1"/>
    </font>
    <font>
      <sz val="10"/>
      <name val="Arial"/>
      <family val="2"/>
    </font>
    <font>
      <sz val="10"/>
      <color theme="0"/>
      <name val="Garamond"/>
      <family val="1"/>
    </font>
    <font>
      <b/>
      <sz val="11"/>
      <color theme="1"/>
      <name val="Calibri"/>
      <family val="2"/>
      <scheme val="minor"/>
    </font>
    <font>
      <sz val="10"/>
      <name val="Times New Roman"/>
      <family val="1"/>
    </font>
    <font>
      <sz val="10"/>
      <name val="Calibri"/>
      <family val="2"/>
    </font>
    <font>
      <b/>
      <sz val="10"/>
      <name val="Calibri"/>
      <family val="2"/>
    </font>
    <font>
      <sz val="10"/>
      <color indexed="12"/>
      <name val="Arial"/>
      <family val="2"/>
    </font>
    <font>
      <b/>
      <sz val="12"/>
      <name val="Arial"/>
      <family val="2"/>
    </font>
    <font>
      <sz val="10"/>
      <color indexed="8"/>
      <name val="Arial"/>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name val="MS Serif"/>
      <family val="1"/>
    </font>
    <font>
      <sz val="11"/>
      <name val="Book Antiqua"/>
      <family val="1"/>
    </font>
    <font>
      <sz val="11"/>
      <name val="??"/>
      <family val="3"/>
      <charset val="129"/>
    </font>
    <font>
      <sz val="10"/>
      <name val="Helv"/>
    </font>
    <font>
      <sz val="10"/>
      <color indexed="16"/>
      <name val="MS Serif"/>
      <family val="1"/>
    </font>
    <font>
      <b/>
      <u/>
      <sz val="11"/>
      <color indexed="37"/>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b/>
      <sz val="18"/>
      <name val="Arial"/>
      <family val="2"/>
    </font>
    <font>
      <sz val="11"/>
      <color indexed="8"/>
      <name val="Palatino Linotype"/>
      <family val="2"/>
    </font>
    <font>
      <sz val="12"/>
      <name val="Times New Roman"/>
      <family val="1"/>
    </font>
    <font>
      <sz val="10"/>
      <name val="MS Sans Serif"/>
      <family val="2"/>
    </font>
    <font>
      <b/>
      <sz val="11"/>
      <color indexed="62"/>
      <name val="Calibri"/>
      <family val="2"/>
    </font>
    <font>
      <b/>
      <sz val="10"/>
      <color indexed="10"/>
      <name val="Arial Narrow"/>
      <family val="2"/>
    </font>
    <font>
      <b/>
      <sz val="10"/>
      <color indexed="12"/>
      <name val="Arial Narrow"/>
      <family val="2"/>
    </font>
    <font>
      <b/>
      <sz val="18"/>
      <color indexed="6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2"/>
      <color theme="1"/>
      <name val="Calibri"/>
      <family val="2"/>
      <scheme val="minor"/>
    </font>
    <font>
      <i/>
      <sz val="11"/>
      <color rgb="FF7F7F7F"/>
      <name val="Calibri"/>
      <family val="2"/>
      <scheme val="minor"/>
    </font>
    <font>
      <u/>
      <sz val="12"/>
      <color theme="11"/>
      <name val="Calibri"/>
      <family val="2"/>
      <scheme val="minor"/>
    </font>
    <font>
      <u/>
      <sz val="10"/>
      <color theme="11"/>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2"/>
      <color theme="10"/>
      <name val="Calibri"/>
      <family val="2"/>
      <scheme val="minor"/>
    </font>
    <font>
      <u/>
      <sz val="10"/>
      <color theme="10"/>
      <name val="Arial"/>
      <family val="2"/>
    </font>
    <font>
      <u/>
      <sz val="9.35"/>
      <color theme="10"/>
      <name val="Calibri"/>
      <family val="2"/>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Palatino Linotype"/>
      <family val="2"/>
    </font>
    <font>
      <sz val="11"/>
      <color indexed="8"/>
      <name val="Calibri"/>
      <family val="2"/>
      <scheme val="minor"/>
    </font>
    <font>
      <sz val="10"/>
      <color theme="1"/>
      <name val="Arial"/>
      <family val="2"/>
    </font>
    <font>
      <b/>
      <sz val="11"/>
      <color rgb="FF3F3F3F"/>
      <name val="Calibri"/>
      <family val="2"/>
      <scheme val="minor"/>
    </font>
    <font>
      <b/>
      <sz val="18"/>
      <color theme="3"/>
      <name val="Cambria"/>
      <family val="2"/>
      <scheme val="major"/>
    </font>
    <font>
      <sz val="11"/>
      <color rgb="FFFF0000"/>
      <name val="Calibri"/>
      <family val="2"/>
      <scheme val="minor"/>
    </font>
    <font>
      <b/>
      <sz val="10"/>
      <name val="Times New Roman"/>
      <family val="1"/>
    </font>
    <font>
      <sz val="10"/>
      <color indexed="8"/>
      <name val="Times New Roman"/>
      <family val="1"/>
    </font>
    <font>
      <sz val="11"/>
      <color indexed="8"/>
      <name val="Times New Roman"/>
      <family val="1"/>
    </font>
    <font>
      <u/>
      <sz val="11"/>
      <color theme="11"/>
      <name val="Calibri"/>
      <family val="2"/>
      <scheme val="minor"/>
    </font>
    <font>
      <sz val="10"/>
      <name val="Arial"/>
      <family val="2"/>
    </font>
    <font>
      <b/>
      <sz val="11"/>
      <name val="Book Antiqua"/>
      <family val="1"/>
    </font>
    <font>
      <sz val="22"/>
      <color indexed="8"/>
      <name val="Calibri"/>
      <family val="2"/>
    </font>
    <font>
      <sz val="14"/>
      <color indexed="63"/>
      <name val="Arial"/>
      <family val="2"/>
    </font>
    <font>
      <sz val="12"/>
      <color indexed="8"/>
      <name val="Calibri"/>
      <family val="2"/>
    </font>
    <font>
      <sz val="11"/>
      <name val="Calibri"/>
      <family val="2"/>
    </font>
    <font>
      <sz val="12"/>
      <name val="Arial"/>
      <family val="2"/>
    </font>
    <font>
      <i/>
      <sz val="14"/>
      <name val="Arial"/>
      <family val="2"/>
    </font>
    <font>
      <sz val="10"/>
      <name val="Helv"/>
      <charset val="177"/>
    </font>
    <font>
      <b/>
      <sz val="12"/>
      <name val="Helv"/>
    </font>
    <font>
      <sz val="10"/>
      <name val="Helvetica"/>
      <family val="2"/>
    </font>
    <font>
      <sz val="12"/>
      <color indexed="8"/>
      <name val="Courier"/>
      <family val="3"/>
    </font>
    <font>
      <sz val="11"/>
      <name val="Times New Roman"/>
      <family val="1"/>
    </font>
    <font>
      <sz val="12"/>
      <name val="Helv"/>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u/>
      <sz val="8.5"/>
      <color indexed="12"/>
      <name val="Arial"/>
      <family val="2"/>
    </font>
    <font>
      <u/>
      <sz val="10"/>
      <color indexed="10"/>
      <name val="Arial"/>
      <family val="2"/>
    </font>
    <font>
      <u/>
      <sz val="10"/>
      <color indexed="12"/>
      <name val="Arial"/>
      <family val="2"/>
    </font>
    <font>
      <b/>
      <sz val="10"/>
      <name val="Arial"/>
      <family val="2"/>
    </font>
    <font>
      <b/>
      <sz val="14"/>
      <color indexed="9"/>
      <name val="Arial"/>
      <family val="2"/>
    </font>
    <font>
      <b/>
      <sz val="14"/>
      <name val="Arial"/>
      <family val="2"/>
    </font>
    <font>
      <b/>
      <sz val="12"/>
      <color indexed="9"/>
      <name val="Arial"/>
      <family val="2"/>
    </font>
    <font>
      <b/>
      <sz val="10"/>
      <color indexed="9"/>
      <name val="Arial"/>
      <family val="2"/>
    </font>
    <font>
      <b/>
      <i/>
      <sz val="8"/>
      <color indexed="9"/>
      <name val="Arial"/>
      <family val="2"/>
    </font>
    <font>
      <b/>
      <sz val="8"/>
      <name val="Arial"/>
      <family val="2"/>
    </font>
    <font>
      <b/>
      <sz val="10"/>
      <color indexed="8"/>
      <name val="Arial"/>
      <family val="2"/>
    </font>
    <font>
      <b/>
      <sz val="11"/>
      <name val="Times New Roman"/>
      <family val="1"/>
    </font>
    <font>
      <sz val="10"/>
      <color indexed="9"/>
      <name val="Times New Roman"/>
      <family val="1"/>
    </font>
    <font>
      <sz val="11"/>
      <color theme="0"/>
      <name val="Calibri"/>
      <family val="2"/>
    </font>
    <font>
      <b/>
      <sz val="14"/>
      <color indexed="81"/>
      <name val="Calibri"/>
      <family val="2"/>
    </font>
    <font>
      <b/>
      <sz val="12"/>
      <color indexed="8"/>
      <name val="Garamond"/>
      <family val="1"/>
    </font>
    <font>
      <sz val="11"/>
      <color theme="1"/>
      <name val="Garamond"/>
      <family val="1"/>
    </font>
  </fonts>
  <fills count="8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41"/>
        <bgColor indexed="64"/>
      </patternFill>
    </fill>
    <fill>
      <patternFill patternType="solid">
        <fgColor indexed="42"/>
        <bgColor indexed="64"/>
      </patternFill>
    </fill>
    <fill>
      <patternFill patternType="solid">
        <fgColor indexed="51"/>
        <bgColor indexed="64"/>
      </patternFill>
    </fill>
    <fill>
      <patternFill patternType="solid">
        <fgColor indexed="15"/>
        <bgColor indexed="64"/>
      </patternFill>
    </fill>
    <fill>
      <patternFill patternType="solid">
        <fgColor indexed="11"/>
        <bgColor indexed="64"/>
      </patternFill>
    </fill>
    <fill>
      <patternFill patternType="solid">
        <fgColor indexed="13"/>
        <bgColor indexed="64"/>
      </patternFill>
    </fill>
    <fill>
      <patternFill patternType="solid">
        <fgColor rgb="FFCCFFCC"/>
        <bgColor indexed="64"/>
      </patternFill>
    </fill>
    <fill>
      <patternFill patternType="solid">
        <fgColor indexed="22"/>
        <bgColor indexed="64"/>
      </patternFill>
    </fill>
    <fill>
      <patternFill patternType="solid">
        <fgColor indexed="24"/>
      </patternFill>
    </fill>
    <fill>
      <patternFill patternType="solid">
        <fgColor indexed="54"/>
      </patternFill>
    </fill>
    <fill>
      <patternFill patternType="solid">
        <fgColor indexed="44"/>
        <bgColor indexed="64"/>
      </patternFill>
    </fill>
    <fill>
      <patternFill patternType="solid">
        <fgColor indexed="43"/>
        <bgColor indexed="64"/>
      </patternFill>
    </fill>
    <fill>
      <patternFill patternType="solid">
        <fgColor indexed="2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0"/>
        <bgColor indexed="64"/>
      </patternFill>
    </fill>
    <fill>
      <patternFill patternType="solid">
        <fgColor indexed="46"/>
        <bgColor indexed="64"/>
      </patternFill>
    </fill>
    <fill>
      <patternFill patternType="gray0625">
        <fgColor indexed="11"/>
        <bgColor indexed="25"/>
      </patternFill>
    </fill>
    <fill>
      <patternFill patternType="solid">
        <fgColor indexed="24"/>
        <bgColor indexed="25"/>
      </patternFill>
    </fill>
    <fill>
      <patternFill patternType="solid">
        <fgColor indexed="32"/>
        <bgColor indexed="32"/>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theme="0" tint="-0.249977111117893"/>
        <bgColor indexed="64"/>
      </patternFill>
    </fill>
    <fill>
      <patternFill patternType="solid">
        <fgColor rgb="FF00CCFF"/>
        <bgColor indexed="64"/>
      </patternFill>
    </fill>
    <fill>
      <patternFill patternType="solid">
        <fgColor rgb="FFFFC00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double">
        <color indexed="64"/>
      </left>
      <right/>
      <top/>
      <bottom style="hair">
        <color indexed="64"/>
      </bottom>
      <diagonal/>
    </border>
    <border>
      <left/>
      <right/>
      <top/>
      <bottom style="medium">
        <color indexed="49"/>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0"/>
      </left>
      <right style="thin">
        <color indexed="10"/>
      </right>
      <top style="thin">
        <color indexed="10"/>
      </top>
      <bottom style="thin">
        <color indexed="10"/>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right style="medium">
        <color indexed="8"/>
      </right>
      <top/>
      <bottom style="medium">
        <color indexed="8"/>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s>
  <cellStyleXfs count="293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43" fontId="8" fillId="0" borderId="0" applyFont="0" applyFill="0" applyBorder="0" applyAlignment="0" applyProtection="0"/>
    <xf numFmtId="44" fontId="8"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8" fillId="23" borderId="7" applyNumberFormat="0" applyFont="0" applyAlignment="0" applyProtection="0"/>
    <xf numFmtId="0" fontId="30" fillId="20" borderId="8" applyNumberFormat="0" applyAlignment="0" applyProtection="0"/>
    <xf numFmtId="9" fontId="8"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7" fillId="0" borderId="0"/>
    <xf numFmtId="43" fontId="7" fillId="0" borderId="0" applyFont="0" applyFill="0" applyBorder="0" applyAlignment="0" applyProtection="0"/>
    <xf numFmtId="0" fontId="6" fillId="0" borderId="0"/>
    <xf numFmtId="0" fontId="46" fillId="0" borderId="0" applyNumberFormat="0" applyFill="0" applyBorder="0" applyAlignment="0" applyProtection="0">
      <alignment vertical="top"/>
    </xf>
    <xf numFmtId="0" fontId="47" fillId="0" borderId="0" applyNumberFormat="0" applyFill="0" applyBorder="0" applyAlignment="0" applyProtection="0">
      <alignment vertical="top"/>
    </xf>
    <xf numFmtId="0" fontId="8" fillId="0" borderId="0" applyNumberFormat="0" applyFill="0" applyBorder="0" applyAlignment="0" applyProtection="0"/>
    <xf numFmtId="0" fontId="48" fillId="0" borderId="0" applyNumberFormat="0" applyFill="0" applyBorder="0" applyAlignment="0" applyProtection="0">
      <alignment vertical="top"/>
    </xf>
    <xf numFmtId="185" fontId="8" fillId="0" borderId="0" applyFont="0" applyFill="0" applyBorder="0" applyAlignment="0" applyProtection="0"/>
    <xf numFmtId="0" fontId="49" fillId="0" borderId="0" applyNumberFormat="0" applyFill="0" applyBorder="0" applyAlignment="0" applyProtection="0">
      <alignment vertical="top"/>
      <protection locked="0"/>
    </xf>
    <xf numFmtId="186" fontId="8"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38" borderId="0" applyNumberFormat="0" applyBorder="0" applyAlignment="0" applyProtection="0"/>
    <xf numFmtId="0" fontId="17" fillId="2" borderId="0" applyNumberFormat="0" applyBorder="0" applyAlignment="0" applyProtection="0"/>
    <xf numFmtId="0" fontId="17" fillId="33" borderId="0" applyNumberFormat="0" applyBorder="0" applyAlignment="0" applyProtection="0"/>
    <xf numFmtId="0" fontId="17" fillId="2" borderId="0" applyNumberFormat="0" applyBorder="0" applyAlignment="0" applyProtection="0"/>
    <xf numFmtId="0" fontId="17" fillId="33" borderId="0" applyNumberFormat="0" applyBorder="0" applyAlignment="0" applyProtection="0"/>
    <xf numFmtId="0" fontId="6" fillId="39"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6" fillId="40" borderId="0" applyNumberFormat="0" applyBorder="0" applyAlignment="0" applyProtection="0"/>
    <xf numFmtId="0" fontId="17" fillId="4" borderId="0" applyNumberFormat="0" applyBorder="0" applyAlignment="0" applyProtection="0"/>
    <xf numFmtId="0" fontId="17" fillId="23" borderId="0" applyNumberFormat="0" applyBorder="0" applyAlignment="0" applyProtection="0"/>
    <xf numFmtId="0" fontId="17" fillId="4" borderId="0" applyNumberFormat="0" applyBorder="0" applyAlignment="0" applyProtection="0"/>
    <xf numFmtId="0" fontId="17" fillId="23" borderId="0" applyNumberFormat="0" applyBorder="0" applyAlignment="0" applyProtection="0"/>
    <xf numFmtId="0" fontId="6" fillId="41" borderId="0" applyNumberFormat="0" applyBorder="0" applyAlignment="0" applyProtection="0"/>
    <xf numFmtId="0" fontId="17" fillId="5" borderId="0" applyNumberFormat="0" applyBorder="0" applyAlignment="0" applyProtection="0"/>
    <xf numFmtId="0" fontId="17" fillId="33" borderId="0" applyNumberFormat="0" applyBorder="0" applyAlignment="0" applyProtection="0"/>
    <xf numFmtId="0" fontId="17" fillId="5" borderId="0" applyNumberFormat="0" applyBorder="0" applyAlignment="0" applyProtection="0"/>
    <xf numFmtId="0" fontId="17" fillId="33" borderId="0" applyNumberFormat="0" applyBorder="0" applyAlignment="0" applyProtection="0"/>
    <xf numFmtId="0" fontId="6" fillId="42"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6" fillId="43"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6" fillId="44" borderId="0" applyNumberFormat="0" applyBorder="0" applyAlignment="0" applyProtection="0"/>
    <xf numFmtId="0" fontId="17" fillId="8" borderId="0" applyNumberFormat="0" applyBorder="0" applyAlignment="0" applyProtection="0"/>
    <xf numFmtId="0" fontId="17" fillId="20" borderId="0" applyNumberFormat="0" applyBorder="0" applyAlignment="0" applyProtection="0"/>
    <xf numFmtId="0" fontId="17" fillId="8" borderId="0" applyNumberFormat="0" applyBorder="0" applyAlignment="0" applyProtection="0"/>
    <xf numFmtId="0" fontId="17" fillId="20" borderId="0" applyNumberFormat="0" applyBorder="0" applyAlignment="0" applyProtection="0"/>
    <xf numFmtId="0" fontId="6" fillId="45"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6" fillId="46" borderId="0" applyNumberFormat="0" applyBorder="0" applyAlignment="0" applyProtection="0"/>
    <xf numFmtId="0" fontId="17" fillId="10" borderId="0" applyNumberFormat="0" applyBorder="0" applyAlignment="0" applyProtection="0"/>
    <xf numFmtId="0" fontId="17" fillId="22" borderId="0" applyNumberFormat="0" applyBorder="0" applyAlignment="0" applyProtection="0"/>
    <xf numFmtId="0" fontId="17" fillId="10" borderId="0" applyNumberFormat="0" applyBorder="0" applyAlignment="0" applyProtection="0"/>
    <xf numFmtId="0" fontId="17" fillId="22" borderId="0" applyNumberFormat="0" applyBorder="0" applyAlignment="0" applyProtection="0"/>
    <xf numFmtId="0" fontId="6" fillId="47" borderId="0" applyNumberFormat="0" applyBorder="0" applyAlignment="0" applyProtection="0"/>
    <xf numFmtId="0" fontId="17" fillId="5" borderId="0" applyNumberFormat="0" applyBorder="0" applyAlignment="0" applyProtection="0"/>
    <xf numFmtId="0" fontId="17" fillId="20" borderId="0" applyNumberFormat="0" applyBorder="0" applyAlignment="0" applyProtection="0"/>
    <xf numFmtId="0" fontId="17" fillId="5" borderId="0" applyNumberFormat="0" applyBorder="0" applyAlignment="0" applyProtection="0"/>
    <xf numFmtId="0" fontId="17" fillId="20" borderId="0" applyNumberFormat="0" applyBorder="0" applyAlignment="0" applyProtection="0"/>
    <xf numFmtId="0" fontId="6" fillId="4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6" fillId="49" borderId="0" applyNumberFormat="0" applyBorder="0" applyAlignment="0" applyProtection="0"/>
    <xf numFmtId="0" fontId="17" fillId="11" borderId="0" applyNumberFormat="0" applyBorder="0" applyAlignment="0" applyProtection="0"/>
    <xf numFmtId="0" fontId="17" fillId="7" borderId="0" applyNumberFormat="0" applyBorder="0" applyAlignment="0" applyProtection="0"/>
    <xf numFmtId="0" fontId="17" fillId="11" borderId="0" applyNumberFormat="0" applyBorder="0" applyAlignment="0" applyProtection="0"/>
    <xf numFmtId="0" fontId="17" fillId="7" borderId="0" applyNumberFormat="0" applyBorder="0" applyAlignment="0" applyProtection="0"/>
    <xf numFmtId="0" fontId="76" fillId="50" borderId="0" applyNumberFormat="0" applyBorder="0" applyAlignment="0" applyProtection="0"/>
    <xf numFmtId="0" fontId="18" fillId="12" borderId="0" applyNumberFormat="0" applyBorder="0" applyAlignment="0" applyProtection="0"/>
    <xf numFmtId="0" fontId="18" fillId="14" borderId="0" applyNumberFormat="0" applyBorder="0" applyAlignment="0" applyProtection="0"/>
    <xf numFmtId="0" fontId="18" fillId="12" borderId="0" applyNumberFormat="0" applyBorder="0" applyAlignment="0" applyProtection="0"/>
    <xf numFmtId="0" fontId="76" fillId="51" borderId="0" applyNumberFormat="0" applyBorder="0" applyAlignment="0" applyProtection="0"/>
    <xf numFmtId="0" fontId="18" fillId="9" borderId="0" applyNumberFormat="0" applyBorder="0" applyAlignment="0" applyProtection="0"/>
    <xf numFmtId="0" fontId="76" fillId="52" borderId="0" applyNumberFormat="0" applyBorder="0" applyAlignment="0" applyProtection="0"/>
    <xf numFmtId="0" fontId="18" fillId="10" borderId="0" applyNumberFormat="0" applyBorder="0" applyAlignment="0" applyProtection="0"/>
    <xf numFmtId="0" fontId="18" fillId="22" borderId="0" applyNumberFormat="0" applyBorder="0" applyAlignment="0" applyProtection="0"/>
    <xf numFmtId="0" fontId="18" fillId="10" borderId="0" applyNumberFormat="0" applyBorder="0" applyAlignment="0" applyProtection="0"/>
    <xf numFmtId="0" fontId="76" fillId="53" borderId="0" applyNumberFormat="0" applyBorder="0" applyAlignment="0" applyProtection="0"/>
    <xf numFmtId="0" fontId="18" fillId="13" borderId="0" applyNumberFormat="0" applyBorder="0" applyAlignment="0" applyProtection="0"/>
    <xf numFmtId="0" fontId="18" fillId="20" borderId="0" applyNumberFormat="0" applyBorder="0" applyAlignment="0" applyProtection="0"/>
    <xf numFmtId="0" fontId="18" fillId="13" borderId="0" applyNumberFormat="0" applyBorder="0" applyAlignment="0" applyProtection="0"/>
    <xf numFmtId="0" fontId="76" fillId="54" borderId="0" applyNumberFormat="0" applyBorder="0" applyAlignment="0" applyProtection="0"/>
    <xf numFmtId="0" fontId="18" fillId="14" borderId="0" applyNumberFormat="0" applyBorder="0" applyAlignment="0" applyProtection="0"/>
    <xf numFmtId="0" fontId="76" fillId="55" borderId="0" applyNumberFormat="0" applyBorder="0" applyAlignment="0" applyProtection="0"/>
    <xf numFmtId="0" fontId="18" fillId="15" borderId="0" applyNumberFormat="0" applyBorder="0" applyAlignment="0" applyProtection="0"/>
    <xf numFmtId="0" fontId="18" fillId="7" borderId="0" applyNumberFormat="0" applyBorder="0" applyAlignment="0" applyProtection="0"/>
    <xf numFmtId="0" fontId="18" fillId="15" borderId="0" applyNumberFormat="0" applyBorder="0" applyAlignment="0" applyProtection="0"/>
    <xf numFmtId="0" fontId="76" fillId="56" borderId="0" applyNumberFormat="0" applyBorder="0" applyAlignment="0" applyProtection="0"/>
    <xf numFmtId="0" fontId="18" fillId="16"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76" fillId="57" borderId="0" applyNumberFormat="0" applyBorder="0" applyAlignment="0" applyProtection="0"/>
    <xf numFmtId="0" fontId="18" fillId="17" borderId="0" applyNumberFormat="0" applyBorder="0" applyAlignment="0" applyProtection="0"/>
    <xf numFmtId="0" fontId="76" fillId="58" borderId="0" applyNumberFormat="0" applyBorder="0" applyAlignment="0" applyProtection="0"/>
    <xf numFmtId="0" fontId="18" fillId="18" borderId="0" applyNumberFormat="0" applyBorder="0" applyAlignment="0" applyProtection="0"/>
    <xf numFmtId="0" fontId="76" fillId="59" borderId="0" applyNumberFormat="0" applyBorder="0" applyAlignment="0" applyProtection="0"/>
    <xf numFmtId="0" fontId="18" fillId="13" borderId="0" applyNumberFormat="0" applyBorder="0" applyAlignment="0" applyProtection="0"/>
    <xf numFmtId="0" fontId="18" fillId="34" borderId="0" applyNumberFormat="0" applyBorder="0" applyAlignment="0" applyProtection="0"/>
    <xf numFmtId="0" fontId="18" fillId="13" borderId="0" applyNumberFormat="0" applyBorder="0" applyAlignment="0" applyProtection="0"/>
    <xf numFmtId="0" fontId="76" fillId="60" borderId="0" applyNumberFormat="0" applyBorder="0" applyAlignment="0" applyProtection="0"/>
    <xf numFmtId="0" fontId="18" fillId="14" borderId="0" applyNumberFormat="0" applyBorder="0" applyAlignment="0" applyProtection="0"/>
    <xf numFmtId="0" fontId="76" fillId="61" borderId="0" applyNumberFormat="0" applyBorder="0" applyAlignment="0" applyProtection="0"/>
    <xf numFmtId="0" fontId="18" fillId="19" borderId="0" applyNumberFormat="0" applyBorder="0" applyAlignment="0" applyProtection="0"/>
    <xf numFmtId="177" fontId="50" fillId="35" borderId="42">
      <alignment horizontal="center" vertical="center"/>
    </xf>
    <xf numFmtId="0" fontId="77" fillId="62" borderId="0" applyNumberFormat="0" applyBorder="0" applyAlignment="0" applyProtection="0"/>
    <xf numFmtId="0" fontId="19" fillId="3"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3" fontId="51" fillId="0" borderId="0" applyFill="0" applyBorder="0" applyProtection="0">
      <alignment horizontal="right"/>
    </xf>
    <xf numFmtId="184" fontId="45" fillId="0" borderId="0" applyFill="0" applyBorder="0" applyAlignment="0"/>
    <xf numFmtId="0" fontId="78" fillId="63" borderId="46" applyNumberFormat="0" applyAlignment="0" applyProtection="0"/>
    <xf numFmtId="0" fontId="20" fillId="20"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20" borderId="1" applyNumberFormat="0" applyAlignment="0" applyProtection="0"/>
    <xf numFmtId="0" fontId="20" fillId="20"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33" borderId="1" applyNumberFormat="0" applyAlignment="0" applyProtection="0"/>
    <xf numFmtId="0" fontId="20" fillId="20" borderId="1" applyNumberFormat="0" applyAlignment="0" applyProtection="0"/>
    <xf numFmtId="0" fontId="79" fillId="64" borderId="47" applyNumberFormat="0" applyAlignment="0" applyProtection="0"/>
    <xf numFmtId="0" fontId="21" fillId="21" borderId="2" applyNumberFormat="0" applyAlignment="0" applyProtection="0"/>
    <xf numFmtId="43" fontId="17" fillId="0" borderId="0" applyFont="0" applyFill="0" applyBorder="0" applyAlignment="0" applyProtection="0"/>
    <xf numFmtId="183" fontId="8" fillId="0" borderId="0"/>
    <xf numFmtId="183" fontId="8" fillId="0" borderId="0"/>
    <xf numFmtId="183" fontId="8" fillId="0" borderId="0"/>
    <xf numFmtId="183" fontId="8" fillId="0" borderId="0"/>
    <xf numFmtId="183" fontId="8" fillId="0" borderId="0"/>
    <xf numFmtId="183" fontId="8" fillId="0" borderId="0"/>
    <xf numFmtId="183" fontId="8" fillId="0" borderId="0"/>
    <xf numFmtId="183" fontId="8" fillId="0" borderId="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69"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3" fontId="8" fillId="0" borderId="0" applyFont="0" applyFill="0" applyBorder="0" applyAlignment="0" applyProtection="0"/>
    <xf numFmtId="0" fontId="52" fillId="0" borderId="0" applyNumberFormat="0" applyAlignment="0">
      <alignment horizontal="left"/>
    </xf>
    <xf numFmtId="44" fontId="17" fillId="0" borderId="0" applyFont="0" applyFill="0" applyBorder="0" applyAlignment="0" applyProtection="0"/>
    <xf numFmtId="182" fontId="8" fillId="0" borderId="0" applyFont="0" applyFill="0" applyBorder="0" applyAlignment="0" applyProtection="0"/>
    <xf numFmtId="181" fontId="53" fillId="0" borderId="0" applyFont="0" applyFill="0" applyBorder="0" applyAlignment="0" applyProtection="0"/>
    <xf numFmtId="7"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8" fillId="0" borderId="0" applyFont="0" applyFill="0" applyBorder="0" applyAlignment="0" applyProtection="0"/>
    <xf numFmtId="7" fontId="8" fillId="0" borderId="0" applyFont="0" applyFill="0" applyBorder="0" applyAlignment="0" applyProtection="0"/>
    <xf numFmtId="7" fontId="8" fillId="0" borderId="0" applyFont="0" applyFill="0" applyBorder="0" applyAlignment="0" applyProtection="0"/>
    <xf numFmtId="7" fontId="8" fillId="0" borderId="0" applyFont="0" applyFill="0" applyBorder="0" applyAlignment="0" applyProtection="0"/>
    <xf numFmtId="7" fontId="8" fillId="0" borderId="0" applyFont="0" applyFill="0" applyBorder="0" applyAlignment="0" applyProtection="0"/>
    <xf numFmtId="7" fontId="8" fillId="0" borderId="0" applyFont="0" applyFill="0" applyBorder="0" applyAlignment="0" applyProtection="0"/>
    <xf numFmtId="7"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7"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7"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7"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7"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7"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7"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7"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7" fontId="8" fillId="0" borderId="0" applyFont="0" applyFill="0" applyBorder="0" applyAlignment="0" applyProtection="0"/>
    <xf numFmtId="44"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8" fillId="0" borderId="0" applyFont="0" applyFill="0" applyBorder="0" applyAlignment="0" applyProtection="0"/>
    <xf numFmtId="6" fontId="54" fillId="0" borderId="0">
      <protection locked="0"/>
    </xf>
    <xf numFmtId="187" fontId="70" fillId="0" borderId="0" applyFont="0" applyFill="0" applyBorder="0" applyAlignment="0" applyProtection="0"/>
    <xf numFmtId="188" fontId="70" fillId="0" borderId="0" applyFont="0" applyFill="0" applyBorder="0" applyAlignment="0" applyProtection="0"/>
    <xf numFmtId="180" fontId="55" fillId="0" borderId="0">
      <alignment horizontal="right"/>
      <protection locked="0"/>
    </xf>
    <xf numFmtId="0" fontId="56" fillId="0" borderId="0" applyNumberFormat="0" applyAlignment="0">
      <alignment horizontal="left"/>
    </xf>
    <xf numFmtId="0" fontId="81" fillId="0" borderId="0" applyNumberFormat="0" applyFill="0" applyBorder="0" applyAlignment="0" applyProtection="0"/>
    <xf numFmtId="0" fontId="22" fillId="0" borderId="0" applyNumberFormat="0" applyFill="0" applyBorder="0" applyAlignment="0" applyProtection="0"/>
    <xf numFmtId="176" fontId="8" fillId="0" borderId="0">
      <protection locked="0"/>
    </xf>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165" fontId="53" fillId="0" borderId="0" applyFont="0" applyFill="0" applyBorder="0" applyAlignment="0" applyProtection="0"/>
    <xf numFmtId="179" fontId="8" fillId="0" borderId="0" applyFont="0" applyFill="0" applyBorder="0" applyAlignment="0" applyProtection="0">
      <alignment horizontal="center"/>
    </xf>
    <xf numFmtId="0" fontId="84" fillId="65" borderId="0" applyNumberFormat="0" applyBorder="0" applyAlignment="0" applyProtection="0"/>
    <xf numFmtId="0" fontId="23" fillId="4" borderId="0" applyNumberFormat="0" applyBorder="0" applyAlignment="0" applyProtection="0"/>
    <xf numFmtId="38" fontId="9" fillId="32" borderId="0" applyNumberFormat="0" applyBorder="0" applyAlignment="0" applyProtection="0"/>
    <xf numFmtId="0" fontId="57" fillId="0" borderId="0" applyNumberFormat="0" applyFill="0" applyBorder="0" applyAlignment="0" applyProtection="0"/>
    <xf numFmtId="0" fontId="44" fillId="0" borderId="32" applyNumberFormat="0" applyAlignment="0" applyProtection="0">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44" fillId="0" borderId="29">
      <alignment horizontal="left" vertical="center"/>
    </xf>
    <xf numFmtId="0" fontId="68" fillId="0" borderId="0" applyNumberFormat="0" applyFont="0" applyFill="0" applyAlignment="0" applyProtection="0"/>
    <xf numFmtId="0" fontId="85" fillId="0" borderId="48" applyNumberFormat="0" applyFill="0" applyAlignment="0" applyProtection="0"/>
    <xf numFmtId="0" fontId="68" fillId="0" borderId="0" applyNumberFormat="0" applyFont="0" applyFill="0" applyAlignment="0" applyProtection="0"/>
    <xf numFmtId="0" fontId="24" fillId="0" borderId="3" applyNumberFormat="0" applyFill="0" applyAlignment="0" applyProtection="0"/>
    <xf numFmtId="0" fontId="44" fillId="0" borderId="0" applyNumberFormat="0" applyFont="0" applyFill="0" applyAlignment="0" applyProtection="0"/>
    <xf numFmtId="0" fontId="86" fillId="0" borderId="49" applyNumberFormat="0" applyFill="0" applyAlignment="0" applyProtection="0"/>
    <xf numFmtId="0" fontId="44" fillId="0" borderId="0" applyNumberFormat="0" applyFont="0" applyFill="0" applyAlignment="0" applyProtection="0"/>
    <xf numFmtId="0" fontId="25" fillId="0" borderId="4" applyNumberFormat="0" applyFill="0" applyAlignment="0" applyProtection="0"/>
    <xf numFmtId="0" fontId="87" fillId="0" borderId="50" applyNumberFormat="0" applyFill="0" applyAlignment="0" applyProtection="0"/>
    <xf numFmtId="0" fontId="26" fillId="0" borderId="5" applyNumberFormat="0" applyFill="0" applyAlignment="0" applyProtection="0"/>
    <xf numFmtId="0" fontId="72" fillId="0" borderId="43" applyNumberFormat="0" applyFill="0" applyAlignment="0" applyProtection="0"/>
    <xf numFmtId="0" fontId="26" fillId="0" borderId="5" applyNumberFormat="0" applyFill="0" applyAlignment="0" applyProtection="0"/>
    <xf numFmtId="0" fontId="87" fillId="0" borderId="0" applyNumberFormat="0" applyFill="0" applyBorder="0" applyAlignment="0" applyProtection="0"/>
    <xf numFmtId="0" fontId="26" fillId="0" borderId="0" applyNumberFormat="0" applyFill="0" applyBorder="0" applyAlignment="0" applyProtection="0"/>
    <xf numFmtId="0" fontId="72" fillId="0" borderId="0" applyNumberFormat="0" applyFill="0" applyBorder="0" applyAlignment="0" applyProtection="0"/>
    <xf numFmtId="0" fontId="26" fillId="0" borderId="0" applyNumberFormat="0" applyFill="0" applyBorder="0" applyAlignment="0" applyProtection="0"/>
    <xf numFmtId="175" fontId="8" fillId="0" borderId="0">
      <protection locked="0"/>
    </xf>
    <xf numFmtId="175" fontId="8" fillId="0" borderId="0">
      <protection locked="0"/>
    </xf>
    <xf numFmtId="0" fontId="43" fillId="0" borderId="44"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alignment vertical="top"/>
      <protection locked="0"/>
    </xf>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88" fillId="0" borderId="0" applyNumberFormat="0" applyFill="0" applyBorder="0" applyAlignment="0" applyProtection="0"/>
    <xf numFmtId="0" fontId="90" fillId="0" borderId="0" applyNumberFormat="0" applyFill="0" applyBorder="0" applyAlignment="0" applyProtection="0">
      <alignment vertical="top"/>
      <protection locked="0"/>
    </xf>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91"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92" fillId="66" borderId="46" applyNumberFormat="0" applyAlignment="0" applyProtection="0"/>
    <xf numFmtId="0" fontId="73" fillId="36" borderId="23"/>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10" fontId="9" fillId="37" borderId="28"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74" fillId="36" borderId="23"/>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74" fillId="36" borderId="23"/>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74" fillId="36" borderId="23"/>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93" fillId="0" borderId="51" applyNumberFormat="0" applyFill="0" applyAlignment="0" applyProtection="0"/>
    <xf numFmtId="0" fontId="28" fillId="0" borderId="6" applyNumberFormat="0" applyFill="0" applyAlignment="0" applyProtection="0"/>
    <xf numFmtId="0" fontId="94" fillId="67" borderId="0" applyNumberFormat="0" applyBorder="0" applyAlignment="0" applyProtection="0"/>
    <xf numFmtId="0" fontId="29" fillId="22" borderId="0" applyNumberFormat="0" applyBorder="0" applyAlignment="0" applyProtection="0"/>
    <xf numFmtId="37" fontId="58" fillId="0" borderId="0"/>
    <xf numFmtId="174" fontId="59" fillId="0" borderId="0"/>
    <xf numFmtId="178" fontId="60" fillId="0" borderId="0"/>
    <xf numFmtId="178" fontId="60" fillId="0" borderId="0"/>
    <xf numFmtId="178" fontId="60" fillId="0" borderId="0"/>
    <xf numFmtId="178" fontId="60" fillId="0" borderId="0"/>
    <xf numFmtId="178" fontId="60" fillId="0" borderId="0"/>
    <xf numFmtId="178" fontId="60" fillId="0" borderId="0"/>
    <xf numFmtId="178" fontId="6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1" fillId="0" borderId="0"/>
    <xf numFmtId="0" fontId="17"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5" fillId="0" borderId="0"/>
    <xf numFmtId="0" fontId="8" fillId="0" borderId="0"/>
    <xf numFmtId="0" fontId="6" fillId="0" borderId="0"/>
    <xf numFmtId="0" fontId="6" fillId="0" borderId="0"/>
    <xf numFmtId="0" fontId="8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4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xf numFmtId="0" fontId="9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68" borderId="52"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68" borderId="52"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8" fillId="23" borderId="7" applyNumberFormat="0" applyFont="0" applyAlignment="0" applyProtection="0"/>
    <xf numFmtId="0" fontId="98" fillId="63" borderId="53" applyNumberFormat="0" applyAlignment="0" applyProtection="0"/>
    <xf numFmtId="0" fontId="30" fillId="20"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20"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33" borderId="8" applyNumberFormat="0" applyAlignment="0" applyProtection="0"/>
    <xf numFmtId="0" fontId="30" fillId="20" borderId="8" applyNumberFormat="0" applyAlignment="0" applyProtection="0"/>
    <xf numFmtId="178" fontId="61" fillId="0" borderId="21">
      <alignment vertical="center"/>
    </xf>
    <xf numFmtId="9" fontId="17" fillId="0" borderId="0" applyFont="0" applyFill="0" applyBorder="0" applyAlignment="0" applyProtection="0"/>
    <xf numFmtId="189" fontId="70"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62" fillId="0" borderId="0" applyNumberFormat="0" applyFill="0" applyBorder="0" applyAlignment="0"/>
    <xf numFmtId="173" fontId="51" fillId="0" borderId="0" applyFill="0" applyBorder="0" applyProtection="0">
      <alignment horizontal="right"/>
    </xf>
    <xf numFmtId="14" fontId="63" fillId="0" borderId="0" applyNumberFormat="0" applyFill="0" applyBorder="0" applyAlignment="0" applyProtection="0">
      <alignment horizontal="left"/>
    </xf>
    <xf numFmtId="0" fontId="8" fillId="0" borderId="0">
      <alignment horizontal="left" wrapText="1"/>
    </xf>
    <xf numFmtId="190" fontId="8" fillId="0" borderId="0">
      <alignment horizontal="left" wrapText="1"/>
    </xf>
    <xf numFmtId="0" fontId="8" fillId="0" borderId="0">
      <alignment horizontal="left" wrapText="1"/>
    </xf>
    <xf numFmtId="40" fontId="64" fillId="0" borderId="0" applyBorder="0">
      <alignment horizontal="right"/>
    </xf>
    <xf numFmtId="49" fontId="65" fillId="0" borderId="21">
      <alignment vertical="center"/>
    </xf>
    <xf numFmtId="0" fontId="99" fillId="0" borderId="0" applyNumberFormat="0" applyFill="0" applyBorder="0" applyAlignment="0" applyProtection="0"/>
    <xf numFmtId="0" fontId="31" fillId="0" borderId="0" applyNumberFormat="0" applyFill="0" applyBorder="0" applyAlignment="0" applyProtection="0"/>
    <xf numFmtId="0" fontId="75" fillId="0" borderId="0" applyNumberFormat="0" applyFill="0" applyBorder="0" applyAlignment="0" applyProtection="0"/>
    <xf numFmtId="0" fontId="31" fillId="0" borderId="0" applyNumberFormat="0" applyFill="0" applyBorder="0" applyAlignment="0" applyProtection="0"/>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0" fontId="39" fillId="0" borderId="54" applyNumberFormat="0" applyFill="0" applyAlignment="0" applyProtection="0"/>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175" fontId="8" fillId="0" borderId="45">
      <protection locked="0"/>
    </xf>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37" fontId="9" fillId="36" borderId="0" applyNumberFormat="0" applyBorder="0" applyAlignment="0" applyProtection="0"/>
    <xf numFmtId="37" fontId="9" fillId="0" borderId="0"/>
    <xf numFmtId="37" fontId="9" fillId="0" borderId="0"/>
    <xf numFmtId="3" fontId="66" fillId="0" borderId="44" applyProtection="0"/>
    <xf numFmtId="0" fontId="67" fillId="0" borderId="0" applyFill="0" applyBorder="0" applyAlignment="0"/>
    <xf numFmtId="0" fontId="100" fillId="0" borderId="0" applyNumberFormat="0" applyFill="0" applyBorder="0" applyAlignment="0" applyProtection="0"/>
    <xf numFmtId="0" fontId="33" fillId="0" borderId="0" applyNumberFormat="0" applyFill="0" applyBorder="0" applyAlignment="0" applyProtection="0"/>
    <xf numFmtId="0" fontId="6"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92" fillId="66" borderId="46" applyNumberFormat="0" applyAlignment="0" applyProtection="0"/>
    <xf numFmtId="43" fontId="17" fillId="0" borderId="0" applyFont="0" applyFill="0" applyBorder="0" applyAlignment="0" applyProtection="0"/>
    <xf numFmtId="0" fontId="92" fillId="66" borderId="46" applyNumberFormat="0" applyAlignment="0" applyProtection="0"/>
    <xf numFmtId="0" fontId="92" fillId="66" borderId="46" applyNumberFormat="0" applyAlignment="0" applyProtection="0"/>
    <xf numFmtId="0" fontId="92" fillId="66" borderId="46" applyNumberFormat="0" applyAlignment="0" applyProtection="0"/>
    <xf numFmtId="44" fontId="17" fillId="0" borderId="0" applyFont="0" applyFill="0" applyBorder="0" applyAlignment="0" applyProtection="0"/>
    <xf numFmtId="0" fontId="92" fillId="66" borderId="46" applyNumberFormat="0" applyAlignment="0" applyProtection="0"/>
    <xf numFmtId="0" fontId="92" fillId="66" borderId="46" applyNumberFormat="0" applyAlignment="0" applyProtection="0"/>
    <xf numFmtId="0" fontId="92" fillId="66" borderId="46" applyNumberFormat="0" applyAlignment="0" applyProtection="0"/>
    <xf numFmtId="0" fontId="92" fillId="66" borderId="46" applyNumberFormat="0" applyAlignment="0" applyProtection="0"/>
    <xf numFmtId="0" fontId="92" fillId="66" borderId="46" applyNumberFormat="0" applyAlignment="0" applyProtection="0"/>
    <xf numFmtId="44" fontId="17" fillId="0" borderId="0" applyFont="0" applyFill="0" applyBorder="0" applyAlignment="0" applyProtection="0"/>
    <xf numFmtId="0" fontId="92" fillId="66" borderId="46" applyNumberFormat="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2" fillId="66" borderId="46" applyNumberFormat="0" applyAlignment="0" applyProtection="0"/>
    <xf numFmtId="0" fontId="6" fillId="0" borderId="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6" fillId="0" borderId="0"/>
    <xf numFmtId="9" fontId="17"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0" fontId="40"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91"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8" fillId="0" borderId="0"/>
    <xf numFmtId="0" fontId="4" fillId="0" borderId="0"/>
    <xf numFmtId="43" fontId="4" fillId="0" borderId="0" applyFont="0" applyFill="0" applyBorder="0" applyAlignment="0" applyProtection="0"/>
    <xf numFmtId="0" fontId="8" fillId="0" borderId="0"/>
    <xf numFmtId="0" fontId="8" fillId="0" borderId="0"/>
    <xf numFmtId="0" fontId="4" fillId="0" borderId="0"/>
    <xf numFmtId="43" fontId="4" fillId="0" borderId="0" applyFont="0" applyFill="0" applyBorder="0" applyAlignment="0" applyProtection="0"/>
    <xf numFmtId="0" fontId="4" fillId="0" borderId="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91"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8" fillId="0" borderId="0"/>
    <xf numFmtId="0" fontId="8" fillId="0" borderId="0"/>
    <xf numFmtId="0" fontId="8" fillId="0" borderId="0"/>
    <xf numFmtId="0" fontId="8" fillId="0" borderId="0"/>
    <xf numFmtId="0" fontId="91"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91"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8" fillId="0" borderId="0"/>
    <xf numFmtId="0" fontId="91"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91"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91"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91"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9" fontId="105" fillId="0" borderId="0" applyFont="0" applyFill="0" applyBorder="0" applyAlignment="0" applyProtection="0"/>
    <xf numFmtId="0" fontId="3" fillId="0" borderId="0"/>
    <xf numFmtId="0" fontId="8" fillId="0" borderId="0" applyFont="0" applyFill="0" applyBorder="0" applyAlignment="0" applyProtection="0"/>
    <xf numFmtId="0" fontId="8" fillId="0" borderId="0" applyFont="0" applyFill="0" applyBorder="0" applyAlignment="0" applyProtection="0"/>
    <xf numFmtId="191" fontId="8" fillId="0" borderId="0" applyFont="0" applyFill="0" applyBorder="0" applyAlignment="0" applyProtection="0"/>
    <xf numFmtId="0" fontId="8" fillId="0" borderId="0" applyFont="0" applyFill="0" applyBorder="0" applyAlignment="0" applyProtection="0"/>
    <xf numFmtId="191" fontId="8" fillId="0" borderId="0" applyFont="0" applyFill="0" applyBorder="0" applyAlignment="0" applyProtection="0"/>
    <xf numFmtId="191" fontId="8" fillId="0" borderId="0" applyFont="0" applyFill="0" applyBorder="0" applyAlignment="0" applyProtection="0"/>
    <xf numFmtId="191" fontId="8" fillId="0" borderId="0" applyFont="0" applyFill="0" applyBorder="0" applyAlignment="0" applyProtection="0"/>
    <xf numFmtId="191" fontId="8" fillId="0" borderId="0" applyFont="0" applyFill="0" applyBorder="0" applyAlignment="0" applyProtection="0"/>
    <xf numFmtId="191" fontId="8" fillId="0" borderId="0" applyFont="0" applyFill="0" applyBorder="0" applyAlignment="0" applyProtection="0"/>
    <xf numFmtId="191" fontId="8" fillId="0" borderId="0" applyFont="0" applyFill="0" applyBorder="0" applyAlignment="0" applyProtection="0"/>
    <xf numFmtId="0" fontId="111" fillId="0" borderId="0" applyFont="0" applyFill="0" applyBorder="0" applyAlignment="0" applyProtection="0"/>
    <xf numFmtId="0" fontId="111" fillId="0" borderId="0" applyFont="0" applyFill="0" applyBorder="0" applyAlignment="0" applyProtection="0"/>
    <xf numFmtId="191" fontId="111" fillId="0" borderId="0" applyFont="0" applyFill="0" applyBorder="0" applyAlignment="0" applyProtection="0"/>
    <xf numFmtId="191" fontId="111" fillId="0" borderId="0" applyFont="0" applyFill="0" applyBorder="0" applyAlignment="0" applyProtection="0"/>
    <xf numFmtId="191" fontId="111" fillId="0" borderId="0" applyFont="0" applyFill="0" applyBorder="0" applyAlignment="0" applyProtection="0"/>
    <xf numFmtId="191" fontId="111" fillId="0" borderId="0" applyFont="0" applyFill="0" applyBorder="0" applyAlignment="0" applyProtection="0"/>
    <xf numFmtId="191" fontId="111" fillId="0" borderId="0" applyFont="0" applyFill="0" applyBorder="0" applyAlignment="0" applyProtection="0"/>
    <xf numFmtId="191" fontId="111" fillId="0" borderId="0" applyFont="0" applyFill="0" applyBorder="0" applyAlignment="0" applyProtection="0"/>
    <xf numFmtId="190" fontId="8" fillId="0" borderId="0">
      <alignment horizontal="left" wrapText="1"/>
    </xf>
    <xf numFmtId="190" fontId="8" fillId="0" borderId="0">
      <alignment horizontal="left" wrapText="1"/>
    </xf>
    <xf numFmtId="190" fontId="8" fillId="0" borderId="0">
      <alignment horizontal="left" wrapText="1"/>
    </xf>
    <xf numFmtId="190" fontId="8" fillId="0" borderId="0">
      <alignment horizontal="left" wrapText="1"/>
    </xf>
    <xf numFmtId="190" fontId="8" fillId="0" borderId="0">
      <alignment horizontal="left" wrapText="1"/>
    </xf>
    <xf numFmtId="190" fontId="8" fillId="0" borderId="0">
      <alignment horizontal="left" wrapText="1"/>
    </xf>
    <xf numFmtId="192" fontId="8" fillId="0" borderId="0" applyBorder="0"/>
    <xf numFmtId="192" fontId="8" fillId="0" borderId="0" applyBorder="0"/>
    <xf numFmtId="192" fontId="8" fillId="0" borderId="0" applyBorder="0"/>
    <xf numFmtId="192" fontId="8" fillId="0" borderId="0" applyBorder="0"/>
    <xf numFmtId="193" fontId="8" fillId="0" borderId="0" applyBorder="0"/>
    <xf numFmtId="193" fontId="8" fillId="0" borderId="0" applyBorder="0"/>
    <xf numFmtId="194" fontId="8" fillId="0" borderId="0" applyBorder="0"/>
    <xf numFmtId="194" fontId="8" fillId="0" borderId="0" applyBorder="0"/>
    <xf numFmtId="0" fontId="111" fillId="71" borderId="56" applyNumberFormat="0" applyFont="0" applyAlignment="0" applyProtection="0">
      <alignment vertical="top"/>
    </xf>
    <xf numFmtId="191" fontId="111" fillId="71" borderId="56" applyNumberFormat="0" applyFont="0" applyAlignment="0" applyProtection="0">
      <alignment vertical="top"/>
    </xf>
    <xf numFmtId="0" fontId="111" fillId="4" borderId="57" applyNumberFormat="0" applyFont="0" applyBorder="0" applyProtection="0"/>
    <xf numFmtId="191" fontId="111" fillId="4" borderId="57" applyNumberFormat="0" applyFont="0" applyBorder="0" applyProtection="0"/>
    <xf numFmtId="195" fontId="8" fillId="35" borderId="42">
      <alignment horizontal="center" vertical="center"/>
    </xf>
    <xf numFmtId="195" fontId="8" fillId="35" borderId="42">
      <alignment horizontal="center" vertical="center"/>
    </xf>
    <xf numFmtId="3" fontId="112" fillId="72" borderId="0" applyNumberFormat="0" applyBorder="0" applyAlignment="0" applyProtection="0">
      <alignment vertical="top"/>
    </xf>
    <xf numFmtId="0" fontId="113" fillId="0" borderId="0"/>
    <xf numFmtId="191" fontId="113" fillId="0" borderId="0"/>
    <xf numFmtId="0" fontId="114" fillId="37" borderId="58" applyNumberFormat="0" applyBorder="0" applyAlignment="0" applyProtection="0"/>
    <xf numFmtId="191" fontId="114" fillId="37" borderId="58" applyNumberFormat="0" applyBorder="0" applyAlignment="0" applyProtection="0"/>
    <xf numFmtId="196" fontId="115" fillId="0" borderId="0" applyFont="0" applyAlignment="0"/>
    <xf numFmtId="197" fontId="115" fillId="0" borderId="59" applyBorder="0">
      <alignment horizontal="center"/>
    </xf>
    <xf numFmtId="0" fontId="113" fillId="0" borderId="0"/>
    <xf numFmtId="191" fontId="113" fillId="0" borderId="0"/>
    <xf numFmtId="3" fontId="116" fillId="0" borderId="0">
      <protection locked="0"/>
    </xf>
    <xf numFmtId="3" fontId="116" fillId="0" borderId="0">
      <protection locked="0"/>
    </xf>
    <xf numFmtId="3" fontId="116" fillId="0" borderId="0">
      <protection locked="0"/>
    </xf>
    <xf numFmtId="3" fontId="116" fillId="0" borderId="0">
      <protection locked="0"/>
    </xf>
    <xf numFmtId="3" fontId="116" fillId="0" borderId="0">
      <protection locked="0"/>
    </xf>
    <xf numFmtId="3" fontId="116" fillId="0" borderId="0">
      <protection locked="0"/>
    </xf>
    <xf numFmtId="3" fontId="116" fillId="0" borderId="0">
      <protection locked="0"/>
    </xf>
    <xf numFmtId="3" fontId="116" fillId="0" borderId="0">
      <protection locked="0"/>
    </xf>
    <xf numFmtId="3" fontId="116" fillId="0" borderId="0">
      <protection locked="0"/>
    </xf>
    <xf numFmtId="3" fontId="116" fillId="0" borderId="0">
      <protection locked="0"/>
    </xf>
    <xf numFmtId="3" fontId="116" fillId="0" borderId="0">
      <protection locked="0"/>
    </xf>
    <xf numFmtId="3" fontId="116" fillId="0" borderId="0">
      <protection locked="0"/>
    </xf>
    <xf numFmtId="3" fontId="116" fillId="0" borderId="0">
      <protection locked="0"/>
    </xf>
    <xf numFmtId="0" fontId="113" fillId="0" borderId="0"/>
    <xf numFmtId="191" fontId="113" fillId="0" borderId="0"/>
    <xf numFmtId="198" fontId="115" fillId="0" borderId="17" applyFont="0" applyFill="0" applyBorder="0" applyAlignment="0" applyProtection="0"/>
    <xf numFmtId="7" fontId="8" fillId="0" borderId="0" applyFont="0" applyFill="0" applyBorder="0" applyAlignment="0" applyProtection="0"/>
    <xf numFmtId="44" fontId="117" fillId="0" borderId="0" applyFont="0" applyFill="0" applyBorder="0" applyAlignment="0" applyProtection="0"/>
    <xf numFmtId="199" fontId="116" fillId="0" borderId="0">
      <protection locked="0"/>
    </xf>
    <xf numFmtId="185" fontId="8" fillId="0" borderId="0" applyFont="0" applyFill="0" applyBorder="0" applyAlignment="0" applyProtection="0"/>
    <xf numFmtId="186" fontId="8" fillId="0" borderId="0" applyFont="0" applyFill="0" applyBorder="0" applyAlignment="0" applyProtection="0"/>
    <xf numFmtId="37" fontId="118" fillId="73" borderId="0" applyNumberFormat="0" applyFont="0" applyBorder="0" applyAlignment="0" applyProtection="0"/>
    <xf numFmtId="191" fontId="8" fillId="0" borderId="0" applyFont="0" applyFill="0" applyBorder="0" applyAlignment="0" applyProtection="0"/>
    <xf numFmtId="0" fontId="70" fillId="0" borderId="0" applyNumberFormat="0" applyFill="0" applyBorder="0" applyAlignment="0" applyProtection="0"/>
    <xf numFmtId="191" fontId="70" fillId="0" borderId="0" applyNumberFormat="0" applyFill="0" applyBorder="0" applyAlignment="0" applyProtection="0"/>
    <xf numFmtId="0" fontId="119" fillId="0" borderId="0" applyProtection="0"/>
    <xf numFmtId="191" fontId="119" fillId="0" borderId="0" applyProtection="0"/>
    <xf numFmtId="0" fontId="9" fillId="0" borderId="0" applyProtection="0"/>
    <xf numFmtId="191" fontId="9" fillId="0" borderId="0" applyProtection="0"/>
    <xf numFmtId="0" fontId="120" fillId="0" borderId="0" applyProtection="0"/>
    <xf numFmtId="191" fontId="120" fillId="0" borderId="0" applyProtection="0"/>
    <xf numFmtId="0" fontId="70" fillId="0" borderId="0" applyProtection="0"/>
    <xf numFmtId="191" fontId="70" fillId="0" borderId="0" applyProtection="0"/>
    <xf numFmtId="0" fontId="121" fillId="0" borderId="0" applyProtection="0"/>
    <xf numFmtId="191" fontId="121" fillId="0" borderId="0" applyProtection="0"/>
    <xf numFmtId="0" fontId="122" fillId="0" borderId="0" applyProtection="0"/>
    <xf numFmtId="191" fontId="122" fillId="0" borderId="0" applyProtection="0"/>
    <xf numFmtId="0" fontId="123" fillId="0" borderId="0" applyProtection="0"/>
    <xf numFmtId="191" fontId="123" fillId="0" borderId="0" applyProtection="0"/>
    <xf numFmtId="176" fontId="8" fillId="0" borderId="0">
      <protection locked="0"/>
    </xf>
    <xf numFmtId="5" fontId="111" fillId="71" borderId="56" applyNumberFormat="0" applyAlignment="0" applyProtection="0">
      <alignment vertical="top"/>
    </xf>
    <xf numFmtId="38" fontId="9" fillId="32" borderId="0" applyNumberFormat="0" applyBorder="0" applyAlignment="0" applyProtection="0"/>
    <xf numFmtId="191" fontId="57" fillId="0" borderId="0" applyNumberFormat="0" applyFill="0" applyBorder="0" applyAlignment="0" applyProtection="0"/>
    <xf numFmtId="0" fontId="124" fillId="74" borderId="0" applyProtection="0"/>
    <xf numFmtId="191" fontId="124" fillId="74" borderId="0" applyProtection="0"/>
    <xf numFmtId="191" fontId="124" fillId="74" borderId="0" applyProtection="0"/>
    <xf numFmtId="191" fontId="124" fillId="74" borderId="0" applyProtection="0"/>
    <xf numFmtId="191" fontId="124" fillId="74" borderId="0" applyProtection="0"/>
    <xf numFmtId="191" fontId="124" fillId="74" borderId="0" applyProtection="0"/>
    <xf numFmtId="175" fontId="8" fillId="0" borderId="0">
      <protection locked="0"/>
    </xf>
    <xf numFmtId="175" fontId="8" fillId="0" borderId="0">
      <protection locked="0"/>
    </xf>
    <xf numFmtId="0" fontId="8" fillId="0" borderId="0" applyNumberFormat="0" applyFill="0" applyBorder="0" applyProtection="0">
      <alignment wrapText="1"/>
    </xf>
    <xf numFmtId="191" fontId="8" fillId="0" borderId="0" applyNumberFormat="0" applyFill="0" applyBorder="0" applyProtection="0">
      <alignment wrapText="1"/>
    </xf>
    <xf numFmtId="0" fontId="8" fillId="0" borderId="0" applyNumberFormat="0" applyFill="0" applyBorder="0" applyProtection="0">
      <alignment horizontal="justify" vertical="top" wrapText="1"/>
    </xf>
    <xf numFmtId="191" fontId="8" fillId="0" borderId="0" applyNumberFormat="0" applyFill="0" applyBorder="0" applyProtection="0">
      <alignment horizontal="justify" vertical="top" wrapText="1"/>
    </xf>
    <xf numFmtId="191" fontId="43" fillId="0" borderId="44" applyNumberFormat="0" applyFill="0" applyAlignment="0" applyProtection="0"/>
    <xf numFmtId="0" fontId="125" fillId="0" borderId="0" applyNumberFormat="0" applyFill="0" applyBorder="0" applyAlignment="0" applyProtection="0">
      <alignment vertical="top"/>
      <protection locked="0"/>
    </xf>
    <xf numFmtId="191" fontId="125" fillId="0" borderId="0" applyNumberFormat="0" applyFill="0" applyBorder="0" applyAlignment="0" applyProtection="0">
      <alignment vertical="top"/>
      <protection locked="0"/>
    </xf>
    <xf numFmtId="191" fontId="126" fillId="0" borderId="0" applyNumberFormat="0" applyFill="0" applyBorder="0" applyAlignment="0" applyProtection="0">
      <alignment vertical="top"/>
      <protection locked="0"/>
    </xf>
    <xf numFmtId="191" fontId="127" fillId="0" borderId="0" applyNumberFormat="0" applyFill="0" applyBorder="0" applyAlignment="0" applyProtection="0">
      <alignment vertical="top"/>
      <protection locked="0"/>
    </xf>
    <xf numFmtId="200" fontId="111" fillId="0" borderId="0" applyFill="0" applyBorder="0" applyAlignment="0" applyProtection="0">
      <alignment horizontal="center"/>
    </xf>
    <xf numFmtId="201" fontId="111" fillId="0" borderId="0" applyFill="0" applyBorder="0" applyAlignment="0" applyProtection="0">
      <alignment horizontal="center"/>
    </xf>
    <xf numFmtId="41" fontId="8" fillId="0" borderId="0" applyFont="0" applyFill="0" applyBorder="0" applyAlignment="0" applyProtection="0"/>
    <xf numFmtId="43" fontId="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0" fontId="118" fillId="0" borderId="0" applyFont="0" applyFill="0" applyBorder="0" applyAlignment="0" applyProtection="0">
      <alignment horizontal="center"/>
    </xf>
    <xf numFmtId="191" fontId="118" fillId="0" borderId="0" applyFont="0" applyFill="0" applyBorder="0" applyAlignment="0" applyProtection="0">
      <alignment horizontal="center"/>
    </xf>
    <xf numFmtId="202" fontId="8" fillId="0" borderId="0"/>
    <xf numFmtId="202" fontId="8" fillId="0" borderId="0"/>
    <xf numFmtId="191" fontId="9" fillId="0" borderId="0"/>
    <xf numFmtId="191" fontId="8" fillId="0" borderId="0"/>
    <xf numFmtId="0" fontId="113" fillId="0" borderId="0"/>
    <xf numFmtId="191" fontId="113" fillId="0" borderId="0"/>
    <xf numFmtId="9" fontId="40" fillId="0" borderId="0" applyFont="0" applyFill="0" applyBorder="0" applyAlignment="0" applyProtection="0"/>
    <xf numFmtId="10" fontId="40"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alignment vertical="top"/>
    </xf>
    <xf numFmtId="9" fontId="17" fillId="0" borderId="0" applyFont="0" applyFill="0" applyBorder="0" applyAlignment="0" applyProtection="0"/>
    <xf numFmtId="3" fontId="111" fillId="75" borderId="0" applyNumberFormat="0" applyBorder="0" applyAlignment="0" applyProtection="0">
      <alignment vertical="top"/>
    </xf>
    <xf numFmtId="3" fontId="111" fillId="76" borderId="0" applyNumberFormat="0" applyFont="0" applyBorder="0" applyAlignment="0" applyProtection="0">
      <alignment vertical="top"/>
    </xf>
    <xf numFmtId="0" fontId="111" fillId="0" borderId="0" applyFont="0" applyFill="0" applyBorder="0" applyAlignment="0" applyProtection="0">
      <alignment vertical="top"/>
    </xf>
    <xf numFmtId="0" fontId="111" fillId="0" borderId="0" applyFont="0" applyFill="0" applyBorder="0" applyAlignment="0" applyProtection="0"/>
    <xf numFmtId="191" fontId="111" fillId="0" borderId="0" applyFont="0" applyFill="0" applyBorder="0" applyAlignment="0" applyProtection="0"/>
    <xf numFmtId="0" fontId="111" fillId="0" borderId="0" applyFont="0" applyFill="0" applyBorder="0" applyAlignment="0" applyProtection="0"/>
    <xf numFmtId="191" fontId="111" fillId="0" borderId="0" applyFont="0" applyFill="0" applyBorder="0" applyAlignment="0" applyProtection="0"/>
    <xf numFmtId="191" fontId="111" fillId="0" borderId="0" applyFont="0" applyFill="0" applyBorder="0" applyAlignment="0" applyProtection="0">
      <alignment vertical="top"/>
    </xf>
    <xf numFmtId="191" fontId="111" fillId="0" borderId="0" applyFont="0" applyFill="0" applyBorder="0" applyAlignment="0" applyProtection="0">
      <alignment vertical="top"/>
    </xf>
    <xf numFmtId="191" fontId="111" fillId="0" borderId="0" applyFont="0" applyFill="0" applyBorder="0" applyAlignment="0" applyProtection="0">
      <alignment vertical="top"/>
    </xf>
    <xf numFmtId="191" fontId="111" fillId="0" borderId="0" applyFont="0" applyFill="0" applyBorder="0" applyAlignment="0" applyProtection="0">
      <alignment vertical="top"/>
    </xf>
    <xf numFmtId="191" fontId="111" fillId="0" borderId="0" applyFont="0" applyFill="0" applyBorder="0" applyAlignment="0" applyProtection="0">
      <alignment vertical="top"/>
    </xf>
    <xf numFmtId="203" fontId="128" fillId="0" borderId="0" applyFill="0" applyBorder="0" applyAlignment="0" applyProtection="0">
      <alignment horizontal="center"/>
    </xf>
    <xf numFmtId="0" fontId="8" fillId="77" borderId="0"/>
    <xf numFmtId="0" fontId="129" fillId="78" borderId="0" applyNumberFormat="0" applyBorder="0" applyAlignment="0" applyProtection="0"/>
    <xf numFmtId="191" fontId="129" fillId="78" borderId="0" applyNumberFormat="0" applyBorder="0" applyAlignment="0" applyProtection="0"/>
    <xf numFmtId="0" fontId="130" fillId="0" borderId="0" applyNumberFormat="0" applyFill="0" applyBorder="0" applyAlignment="0" applyProtection="0"/>
    <xf numFmtId="191" fontId="130" fillId="0" borderId="0" applyNumberFormat="0" applyFill="0" applyBorder="0" applyAlignment="0" applyProtection="0"/>
    <xf numFmtId="0" fontId="131" fillId="78" borderId="0" applyNumberFormat="0" applyBorder="0" applyAlignment="0" applyProtection="0"/>
    <xf numFmtId="191" fontId="131" fillId="78" borderId="0" applyNumberFormat="0" applyBorder="0" applyAlignment="0" applyProtection="0"/>
    <xf numFmtId="0" fontId="44" fillId="0" borderId="0" applyNumberFormat="0" applyFill="0" applyBorder="0" applyAlignment="0" applyProtection="0"/>
    <xf numFmtId="191" fontId="44" fillId="0" borderId="0" applyNumberFormat="0" applyFill="0" applyBorder="0" applyAlignment="0" applyProtection="0"/>
    <xf numFmtId="0" fontId="128" fillId="78" borderId="0" applyNumberFormat="0" applyBorder="0" applyAlignment="0" applyProtection="0"/>
    <xf numFmtId="191" fontId="128" fillId="78" borderId="0" applyNumberFormat="0" applyBorder="0" applyAlignment="0" applyProtection="0"/>
    <xf numFmtId="0" fontId="132" fillId="79" borderId="0" applyNumberFormat="0" applyBorder="0" applyAlignment="0" applyProtection="0"/>
    <xf numFmtId="191" fontId="132" fillId="79" borderId="0" applyNumberFormat="0" applyBorder="0" applyAlignment="0" applyProtection="0"/>
    <xf numFmtId="0" fontId="132" fillId="79" borderId="0" applyNumberFormat="0" applyBorder="0" applyProtection="0">
      <alignment horizontal="center"/>
    </xf>
    <xf numFmtId="191" fontId="132" fillId="79" borderId="0" applyNumberFormat="0" applyBorder="0" applyProtection="0">
      <alignment horizontal="center"/>
    </xf>
    <xf numFmtId="0" fontId="133" fillId="79" borderId="0" applyNumberFormat="0" applyBorder="0" applyAlignment="0" applyProtection="0"/>
    <xf numFmtId="191" fontId="133" fillId="79" borderId="0" applyNumberFormat="0" applyBorder="0" applyAlignment="0" applyProtection="0"/>
    <xf numFmtId="0" fontId="8" fillId="0" borderId="0" applyNumberFormat="0" applyFont="0" applyFill="0" applyBorder="0" applyProtection="0">
      <alignment horizontal="right"/>
    </xf>
    <xf numFmtId="191" fontId="8" fillId="0" borderId="0" applyNumberFormat="0" applyFont="0" applyFill="0" applyBorder="0" applyProtection="0">
      <alignment horizontal="right"/>
    </xf>
    <xf numFmtId="0" fontId="8" fillId="0" borderId="0" applyNumberFormat="0" applyFont="0" applyFill="0" applyBorder="0" applyProtection="0">
      <alignment horizontal="left"/>
    </xf>
    <xf numFmtId="191" fontId="8" fillId="0" borderId="0" applyNumberFormat="0" applyFont="0" applyFill="0" applyBorder="0" applyProtection="0">
      <alignment horizontal="left"/>
    </xf>
    <xf numFmtId="0" fontId="9" fillId="0" borderId="0" applyNumberFormat="0" applyFill="0" applyBorder="0" applyAlignment="0" applyProtection="0"/>
    <xf numFmtId="191" fontId="9" fillId="0" borderId="0" applyNumberFormat="0" applyFill="0" applyBorder="0" applyAlignment="0" applyProtection="0"/>
    <xf numFmtId="0" fontId="134" fillId="0" borderId="0" applyNumberFormat="0" applyFill="0" applyBorder="0" applyAlignment="0" applyProtection="0"/>
    <xf numFmtId="191" fontId="134" fillId="0" borderId="0" applyNumberFormat="0" applyFill="0" applyBorder="0" applyAlignment="0" applyProtection="0"/>
    <xf numFmtId="0" fontId="8" fillId="24" borderId="0" applyNumberFormat="0" applyBorder="0" applyAlignment="0" applyProtection="0"/>
    <xf numFmtId="191" fontId="8" fillId="24" borderId="0" applyNumberFormat="0" applyBorder="0" applyAlignment="0" applyProtection="0"/>
    <xf numFmtId="204" fontId="8" fillId="0" borderId="0" applyFont="0" applyFill="0" applyBorder="0" applyAlignment="0" applyProtection="0"/>
    <xf numFmtId="2" fontId="8" fillId="0" borderId="0" applyFont="0" applyFill="0" applyBorder="0" applyAlignment="0" applyProtection="0"/>
    <xf numFmtId="205" fontId="8" fillId="0" borderId="0" applyFont="0" applyFill="0" applyBorder="0" applyAlignment="0" applyProtection="0"/>
    <xf numFmtId="0" fontId="8" fillId="0" borderId="39" applyNumberFormat="0" applyFont="0" applyFill="0" applyAlignment="0" applyProtection="0"/>
    <xf numFmtId="191" fontId="8" fillId="0" borderId="39" applyNumberFormat="0" applyFont="0" applyFill="0" applyAlignment="0" applyProtection="0"/>
    <xf numFmtId="0" fontId="45" fillId="0" borderId="0" applyNumberFormat="0" applyBorder="0" applyAlignment="0"/>
    <xf numFmtId="191" fontId="45" fillId="0" borderId="0" applyNumberFormat="0" applyBorder="0" applyAlignment="0"/>
    <xf numFmtId="0" fontId="135" fillId="0" borderId="0" applyNumberFormat="0" applyBorder="0" applyAlignment="0"/>
    <xf numFmtId="191" fontId="135" fillId="0" borderId="0" applyNumberFormat="0" applyBorder="0" applyAlignment="0"/>
    <xf numFmtId="40" fontId="136" fillId="0" borderId="0"/>
    <xf numFmtId="37" fontId="9" fillId="36" borderId="0" applyNumberFormat="0" applyBorder="0" applyAlignment="0" applyProtection="0"/>
    <xf numFmtId="206" fontId="8" fillId="0" borderId="0" applyFont="0" applyFill="0" applyBorder="0" applyAlignment="0" applyProtection="0"/>
    <xf numFmtId="207" fontId="8" fillId="0" borderId="0" applyFont="0" applyFill="0" applyBorder="0" applyAlignment="0" applyProtection="0"/>
    <xf numFmtId="14" fontId="8" fillId="37" borderId="28" applyNumberFormat="0" applyFont="0" applyAlignment="0" applyProtection="0">
      <alignment horizontal="centerContinuous"/>
    </xf>
    <xf numFmtId="44" fontId="3" fillId="0" borderId="0" applyFont="0" applyFill="0" applyBorder="0" applyAlignment="0" applyProtection="0"/>
  </cellStyleXfs>
  <cellXfs count="287">
    <xf numFmtId="0" fontId="0" fillId="0" borderId="0" xfId="0"/>
    <xf numFmtId="0" fontId="10" fillId="0" borderId="10" xfId="0" applyFont="1" applyBorder="1" applyAlignment="1">
      <alignment horizontal="left"/>
    </xf>
    <xf numFmtId="0" fontId="10" fillId="0" borderId="11" xfId="0" applyFont="1" applyBorder="1" applyAlignment="1">
      <alignment horizontal="center"/>
    </xf>
    <xf numFmtId="0" fontId="11" fillId="0" borderId="11" xfId="0" applyFont="1" applyBorder="1"/>
    <xf numFmtId="0" fontId="12" fillId="0" borderId="11" xfId="0" applyFont="1" applyBorder="1"/>
    <xf numFmtId="0" fontId="10" fillId="0" borderId="12" xfId="0" applyFont="1" applyBorder="1" applyAlignment="1">
      <alignment horizontal="right"/>
    </xf>
    <xf numFmtId="0" fontId="12" fillId="0" borderId="0" xfId="0" applyFont="1"/>
    <xf numFmtId="0" fontId="13" fillId="0" borderId="13" xfId="0" applyFont="1" applyBorder="1" applyAlignment="1">
      <alignment horizontal="left"/>
    </xf>
    <xf numFmtId="0" fontId="13" fillId="0" borderId="14" xfId="0" applyFont="1" applyBorder="1" applyAlignment="1">
      <alignment horizontal="center"/>
    </xf>
    <xf numFmtId="0" fontId="12" fillId="0" borderId="14" xfId="0" applyFont="1" applyBorder="1"/>
    <xf numFmtId="0" fontId="13" fillId="0" borderId="15" xfId="0" applyFont="1" applyBorder="1" applyAlignment="1">
      <alignment horizontal="right"/>
    </xf>
    <xf numFmtId="0" fontId="12" fillId="0" borderId="18" xfId="0" applyFont="1" applyBorder="1"/>
    <xf numFmtId="0" fontId="12" fillId="0" borderId="0" xfId="0" applyFont="1" applyBorder="1"/>
    <xf numFmtId="0" fontId="12" fillId="0" borderId="19" xfId="0" applyFont="1" applyBorder="1"/>
    <xf numFmtId="0" fontId="14" fillId="0" borderId="0" xfId="0" applyFont="1" applyBorder="1"/>
    <xf numFmtId="0" fontId="12" fillId="0" borderId="20" xfId="0" applyFont="1" applyBorder="1"/>
    <xf numFmtId="0" fontId="12" fillId="0" borderId="21" xfId="0" applyFont="1" applyFill="1" applyBorder="1" applyAlignment="1"/>
    <xf numFmtId="0" fontId="12" fillId="0" borderId="21" xfId="0" applyFont="1" applyBorder="1"/>
    <xf numFmtId="0" fontId="12" fillId="0" borderId="22" xfId="0" applyFont="1" applyBorder="1"/>
    <xf numFmtId="0" fontId="12" fillId="0" borderId="21" xfId="0" applyFont="1" applyBorder="1" applyAlignment="1">
      <alignment horizontal="center"/>
    </xf>
    <xf numFmtId="0" fontId="12" fillId="0" borderId="21" xfId="0" applyFont="1" applyBorder="1" applyAlignment="1">
      <alignment horizontal="right" wrapText="1"/>
    </xf>
    <xf numFmtId="0" fontId="12" fillId="0" borderId="0" xfId="0" applyFont="1" applyAlignment="1">
      <alignment horizontal="center"/>
    </xf>
    <xf numFmtId="18" fontId="12" fillId="0" borderId="0" xfId="0" applyNumberFormat="1" applyFont="1"/>
    <xf numFmtId="165" fontId="12" fillId="0" borderId="0" xfId="28" applyNumberFormat="1" applyFont="1"/>
    <xf numFmtId="0" fontId="12" fillId="0" borderId="0" xfId="0" applyFont="1" applyFill="1" applyAlignment="1">
      <alignment horizontal="center"/>
    </xf>
    <xf numFmtId="18" fontId="12" fillId="0" borderId="0" xfId="0" applyNumberFormat="1" applyFont="1" applyFill="1"/>
    <xf numFmtId="165" fontId="12" fillId="0" borderId="0" xfId="28" applyNumberFormat="1" applyFont="1" applyFill="1"/>
    <xf numFmtId="0" fontId="12" fillId="0" borderId="0" xfId="0" applyFont="1" applyFill="1"/>
    <xf numFmtId="0" fontId="12" fillId="0" borderId="0" xfId="0" applyFont="1" applyFill="1" applyBorder="1"/>
    <xf numFmtId="0" fontId="16" fillId="0" borderId="0" xfId="0" applyFont="1" applyAlignment="1">
      <alignment horizontal="right"/>
    </xf>
    <xf numFmtId="167" fontId="16" fillId="0" borderId="0" xfId="28" applyNumberFormat="1" applyFont="1"/>
    <xf numFmtId="167" fontId="12" fillId="0" borderId="0" xfId="28" applyNumberFormat="1" applyFont="1"/>
    <xf numFmtId="0" fontId="16" fillId="26" borderId="0" xfId="0" applyFont="1" applyFill="1" applyBorder="1" applyAlignment="1">
      <alignment horizontal="right"/>
    </xf>
    <xf numFmtId="0" fontId="16" fillId="27" borderId="0" xfId="0" applyFont="1" applyFill="1" applyBorder="1" applyAlignment="1">
      <alignment horizontal="right"/>
    </xf>
    <xf numFmtId="0" fontId="16" fillId="28" borderId="0" xfId="0" applyFont="1" applyFill="1" applyBorder="1" applyAlignment="1">
      <alignment horizontal="right"/>
    </xf>
    <xf numFmtId="0" fontId="16" fillId="29" borderId="0" xfId="0" applyFont="1" applyFill="1" applyBorder="1" applyAlignment="1">
      <alignment horizontal="right"/>
    </xf>
    <xf numFmtId="10" fontId="12" fillId="0" borderId="0" xfId="41" applyNumberFormat="1" applyFont="1"/>
    <xf numFmtId="167" fontId="12" fillId="0" borderId="0" xfId="0" applyNumberFormat="1" applyFont="1"/>
    <xf numFmtId="10" fontId="12" fillId="0" borderId="0" xfId="0" applyNumberFormat="1" applyFont="1"/>
    <xf numFmtId="0" fontId="12" fillId="0" borderId="0" xfId="0" applyFont="1" applyAlignment="1">
      <alignment horizontal="right"/>
    </xf>
    <xf numFmtId="43" fontId="12" fillId="0" borderId="0" xfId="0" applyNumberFormat="1" applyFont="1"/>
    <xf numFmtId="164" fontId="12" fillId="0" borderId="0" xfId="41" applyNumberFormat="1" applyFont="1"/>
    <xf numFmtId="0" fontId="13" fillId="0" borderId="0" xfId="0" applyFont="1" applyBorder="1" applyAlignment="1">
      <alignment horizontal="left"/>
    </xf>
    <xf numFmtId="0" fontId="13" fillId="0" borderId="0" xfId="0" applyFont="1" applyBorder="1" applyAlignment="1">
      <alignment horizontal="center"/>
    </xf>
    <xf numFmtId="0" fontId="13" fillId="0" borderId="0" xfId="0" applyFont="1" applyBorder="1" applyAlignment="1">
      <alignment horizontal="right"/>
    </xf>
    <xf numFmtId="0" fontId="13" fillId="0" borderId="0" xfId="0" applyFont="1" applyAlignment="1">
      <alignment horizontal="right"/>
    </xf>
    <xf numFmtId="0" fontId="34" fillId="0" borderId="0" xfId="0" applyFont="1"/>
    <xf numFmtId="0" fontId="12" fillId="0" borderId="0" xfId="0" applyFont="1" applyBorder="1" applyAlignment="1">
      <alignment horizontal="left"/>
    </xf>
    <xf numFmtId="0" fontId="10" fillId="0" borderId="13" xfId="0" applyFont="1" applyBorder="1" applyAlignment="1">
      <alignment horizontal="left"/>
    </xf>
    <xf numFmtId="0" fontId="14" fillId="0" borderId="18" xfId="0" applyFont="1" applyBorder="1" applyAlignment="1">
      <alignment horizontal="right"/>
    </xf>
    <xf numFmtId="0" fontId="13" fillId="0" borderId="0" xfId="0" applyFont="1" applyBorder="1"/>
    <xf numFmtId="0" fontId="14" fillId="0" borderId="18" xfId="0" quotePrefix="1" applyFont="1" applyBorder="1" applyAlignment="1">
      <alignment horizontal="right"/>
    </xf>
    <xf numFmtId="0" fontId="14" fillId="0" borderId="0" xfId="0" quotePrefix="1" applyFont="1" applyBorder="1"/>
    <xf numFmtId="0" fontId="12" fillId="0" borderId="0" xfId="0" quotePrefix="1" applyFont="1"/>
    <xf numFmtId="0" fontId="12" fillId="0" borderId="0" xfId="0" applyFont="1" applyAlignment="1">
      <alignment vertical="center"/>
    </xf>
    <xf numFmtId="0" fontId="13" fillId="0" borderId="0" xfId="0" applyFont="1" applyAlignment="1">
      <alignment horizontal="right" vertical="center"/>
    </xf>
    <xf numFmtId="0" fontId="12"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25" xfId="0" applyFont="1" applyBorder="1" applyAlignment="1">
      <alignment horizontal="center" wrapText="1"/>
    </xf>
    <xf numFmtId="0" fontId="12" fillId="0" borderId="26" xfId="0" applyFont="1" applyBorder="1" applyAlignment="1">
      <alignment horizontal="center" wrapText="1"/>
    </xf>
    <xf numFmtId="0" fontId="12" fillId="0" borderId="27" xfId="0" applyFont="1" applyBorder="1" applyAlignment="1">
      <alignment horizontal="center" wrapText="1"/>
    </xf>
    <xf numFmtId="172" fontId="12" fillId="0" borderId="0" xfId="0" applyNumberFormat="1" applyFont="1"/>
    <xf numFmtId="170" fontId="12" fillId="0" borderId="0" xfId="0" applyNumberFormat="1" applyFont="1"/>
    <xf numFmtId="169" fontId="12" fillId="0" borderId="0" xfId="0" applyNumberFormat="1" applyFont="1"/>
    <xf numFmtId="0" fontId="13" fillId="0" borderId="0" xfId="0" applyFont="1" applyFill="1"/>
    <xf numFmtId="0" fontId="12" fillId="0" borderId="0" xfId="0" applyFont="1" applyFill="1" applyAlignment="1">
      <alignment horizontal="right"/>
    </xf>
    <xf numFmtId="10" fontId="16" fillId="26" borderId="0" xfId="41" applyNumberFormat="1" applyFont="1" applyFill="1" applyBorder="1" applyAlignment="1">
      <alignment horizontal="right"/>
    </xf>
    <xf numFmtId="10" fontId="16" fillId="27" borderId="0" xfId="41" applyNumberFormat="1" applyFont="1" applyFill="1" applyBorder="1" applyAlignment="1">
      <alignment horizontal="right"/>
    </xf>
    <xf numFmtId="10" fontId="16" fillId="28" borderId="0" xfId="41" applyNumberFormat="1" applyFont="1" applyFill="1" applyBorder="1" applyAlignment="1">
      <alignment horizontal="right"/>
    </xf>
    <xf numFmtId="10" fontId="16" fillId="29" borderId="0" xfId="41" applyNumberFormat="1" applyFont="1" applyFill="1" applyBorder="1" applyAlignment="1">
      <alignment horizontal="right"/>
    </xf>
    <xf numFmtId="10" fontId="12" fillId="0" borderId="0" xfId="41" applyNumberFormat="1" applyFont="1" applyFill="1"/>
    <xf numFmtId="0" fontId="36" fillId="0" borderId="0" xfId="0" applyFont="1"/>
    <xf numFmtId="0" fontId="37" fillId="0" borderId="0" xfId="0" applyFont="1"/>
    <xf numFmtId="172" fontId="38" fillId="0" borderId="0" xfId="0" applyNumberFormat="1" applyFont="1"/>
    <xf numFmtId="0" fontId="38" fillId="0" borderId="0" xfId="0" applyFont="1"/>
    <xf numFmtId="0" fontId="35" fillId="0" borderId="0" xfId="0" applyFont="1" applyBorder="1" applyAlignment="1">
      <alignment horizontal="center" wrapText="1"/>
    </xf>
    <xf numFmtId="0" fontId="16" fillId="0" borderId="0" xfId="0" applyFont="1" applyBorder="1" applyAlignment="1">
      <alignment horizontal="center"/>
    </xf>
    <xf numFmtId="0" fontId="16" fillId="0" borderId="0" xfId="0" applyFont="1" applyBorder="1" applyAlignment="1">
      <alignment horizontal="left" vertical="center"/>
    </xf>
    <xf numFmtId="0" fontId="8" fillId="0" borderId="0" xfId="0" applyFont="1"/>
    <xf numFmtId="0" fontId="12" fillId="0" borderId="0" xfId="0" applyFont="1" applyAlignment="1">
      <alignment horizontal="right" vertical="top"/>
    </xf>
    <xf numFmtId="37" fontId="101" fillId="0" borderId="0" xfId="2526" applyNumberFormat="1" applyFont="1" applyFill="1" applyBorder="1" applyAlignment="1" applyProtection="1">
      <alignment horizontal="right" vertical="center"/>
    </xf>
    <xf numFmtId="7" fontId="102" fillId="0" borderId="0" xfId="2526" applyNumberFormat="1" applyFont="1" applyFill="1" applyBorder="1" applyAlignment="1" applyProtection="1">
      <alignment horizontal="center" vertical="center" wrapText="1"/>
      <protection locked="0"/>
    </xf>
    <xf numFmtId="37" fontId="103" fillId="0" borderId="0" xfId="2526" applyNumberFormat="1" applyFont="1" applyFill="1" applyBorder="1" applyAlignment="1" applyProtection="1">
      <alignment horizontal="center" vertical="center" wrapText="1"/>
      <protection locked="0"/>
    </xf>
    <xf numFmtId="10" fontId="103" fillId="0" borderId="0" xfId="41" applyNumberFormat="1" applyFont="1" applyFill="1" applyBorder="1" applyAlignment="1" applyProtection="1">
      <alignment horizontal="center" vertical="center" wrapText="1"/>
      <protection locked="0"/>
    </xf>
    <xf numFmtId="0" fontId="36" fillId="0" borderId="0" xfId="0" applyFont="1" applyAlignment="1">
      <alignment horizontal="right" vertical="center"/>
    </xf>
    <xf numFmtId="0" fontId="0" fillId="0" borderId="28" xfId="0" applyBorder="1"/>
    <xf numFmtId="0" fontId="0" fillId="0" borderId="28" xfId="0" quotePrefix="1" applyBorder="1"/>
    <xf numFmtId="0" fontId="8" fillId="0" borderId="28" xfId="0" quotePrefix="1" applyFont="1" applyBorder="1"/>
    <xf numFmtId="0" fontId="8" fillId="0" borderId="28" xfId="0" applyFont="1" applyBorder="1"/>
    <xf numFmtId="0" fontId="14" fillId="0" borderId="0" xfId="0" applyFont="1" applyBorder="1" applyAlignment="1">
      <alignment vertical="top" wrapText="1"/>
    </xf>
    <xf numFmtId="0" fontId="14" fillId="0" borderId="19" xfId="0" applyFont="1" applyBorder="1" applyAlignment="1">
      <alignment vertical="top" wrapText="1"/>
    </xf>
    <xf numFmtId="0" fontId="14" fillId="0" borderId="21" xfId="0" applyFont="1" applyBorder="1" applyAlignment="1">
      <alignment vertical="top" wrapText="1"/>
    </xf>
    <xf numFmtId="0" fontId="14" fillId="0" borderId="22" xfId="0" applyFont="1" applyBorder="1" applyAlignment="1">
      <alignment vertical="top" wrapText="1"/>
    </xf>
    <xf numFmtId="0" fontId="16" fillId="0" borderId="30" xfId="0" applyFont="1" applyBorder="1" applyAlignment="1">
      <alignment horizontal="left" vertical="center"/>
    </xf>
    <xf numFmtId="0" fontId="16" fillId="0" borderId="32" xfId="0" applyFont="1" applyBorder="1" applyAlignment="1">
      <alignment horizontal="left" vertical="center"/>
    </xf>
    <xf numFmtId="0" fontId="16" fillId="0" borderId="31" xfId="0" applyFont="1" applyBorder="1" applyAlignment="1">
      <alignment horizontal="left" vertical="center"/>
    </xf>
    <xf numFmtId="0" fontId="3" fillId="0" borderId="0" xfId="2756"/>
    <xf numFmtId="0" fontId="3" fillId="0" borderId="0" xfId="2756" applyAlignment="1">
      <alignment horizontal="right"/>
    </xf>
    <xf numFmtId="0" fontId="107" fillId="0" borderId="0" xfId="2756" applyFont="1"/>
    <xf numFmtId="0" fontId="108" fillId="0" borderId="0" xfId="2756" applyFont="1"/>
    <xf numFmtId="0" fontId="109" fillId="0" borderId="0" xfId="2756" applyFont="1" applyAlignment="1">
      <alignment horizontal="left" indent="2"/>
    </xf>
    <xf numFmtId="0" fontId="32" fillId="0" borderId="0" xfId="2756" applyFont="1"/>
    <xf numFmtId="0" fontId="18" fillId="0" borderId="0" xfId="2756" applyFont="1"/>
    <xf numFmtId="0" fontId="3" fillId="26" borderId="44" xfId="2756" applyFill="1" applyBorder="1" applyAlignment="1">
      <alignment horizontal="left"/>
    </xf>
    <xf numFmtId="0" fontId="3" fillId="27" borderId="44" xfId="2756" applyFill="1" applyBorder="1" applyAlignment="1">
      <alignment horizontal="left"/>
    </xf>
    <xf numFmtId="0" fontId="3" fillId="69" borderId="44" xfId="2756" applyFont="1" applyFill="1" applyBorder="1" applyAlignment="1">
      <alignment horizontal="left"/>
    </xf>
    <xf numFmtId="0" fontId="110" fillId="70" borderId="55" xfId="2756" applyFont="1" applyFill="1" applyBorder="1"/>
    <xf numFmtId="0" fontId="39" fillId="0" borderId="0" xfId="2756" applyFont="1"/>
    <xf numFmtId="0" fontId="3" fillId="0" borderId="0" xfId="2756" quotePrefix="1"/>
    <xf numFmtId="0" fontId="32" fillId="0" borderId="0" xfId="2756" applyFont="1" applyFill="1" applyBorder="1" applyAlignment="1"/>
    <xf numFmtId="0" fontId="32" fillId="32" borderId="0" xfId="2756" applyFont="1" applyFill="1"/>
    <xf numFmtId="0" fontId="3" fillId="32" borderId="0" xfId="2756" applyFill="1"/>
    <xf numFmtId="0" fontId="3" fillId="70" borderId="55" xfId="2756" applyFill="1" applyBorder="1"/>
    <xf numFmtId="0" fontId="137" fillId="0" borderId="0" xfId="2756" applyFont="1" applyAlignment="1">
      <alignment horizontal="center" vertical="top" wrapText="1"/>
    </xf>
    <xf numFmtId="0" fontId="3" fillId="0" borderId="0" xfId="2756" applyFill="1" applyBorder="1" applyAlignment="1">
      <alignment horizontal="left" indent="2"/>
    </xf>
    <xf numFmtId="0" fontId="3" fillId="0" borderId="0" xfId="2756" applyFont="1" applyFill="1" applyBorder="1"/>
    <xf numFmtId="0" fontId="3" fillId="0" borderId="0" xfId="2756" applyFill="1" applyBorder="1" applyAlignment="1">
      <alignment wrapText="1"/>
    </xf>
    <xf numFmtId="0" fontId="138" fillId="0" borderId="0" xfId="2756" applyFont="1"/>
    <xf numFmtId="0" fontId="110" fillId="0" borderId="0" xfId="2756" applyFont="1"/>
    <xf numFmtId="0" fontId="39" fillId="0" borderId="0" xfId="2756" applyFont="1" applyBorder="1"/>
    <xf numFmtId="0" fontId="32" fillId="0" borderId="28" xfId="2756" applyFont="1" applyBorder="1"/>
    <xf numFmtId="0" fontId="3" fillId="0" borderId="0" xfId="2756" applyFont="1"/>
    <xf numFmtId="0" fontId="0" fillId="0" borderId="60" xfId="0" applyBorder="1"/>
    <xf numFmtId="14" fontId="0" fillId="26" borderId="40" xfId="0" applyNumberFormat="1" applyFill="1" applyBorder="1" applyAlignment="1">
      <alignment horizontal="left"/>
    </xf>
    <xf numFmtId="0" fontId="2" fillId="0" borderId="28" xfId="2756" applyFont="1" applyBorder="1"/>
    <xf numFmtId="14" fontId="0" fillId="26" borderId="28" xfId="0" applyNumberFormat="1" applyFill="1" applyBorder="1" applyAlignment="1">
      <alignment horizontal="left"/>
    </xf>
    <xf numFmtId="205" fontId="0" fillId="69" borderId="44" xfId="0" applyNumberFormat="1" applyFont="1" applyFill="1" applyBorder="1" applyAlignment="1">
      <alignment horizontal="left"/>
    </xf>
    <xf numFmtId="0" fontId="13" fillId="0" borderId="28" xfId="0" applyFont="1" applyBorder="1" applyAlignment="1">
      <alignment horizontal="right"/>
    </xf>
    <xf numFmtId="0" fontId="13" fillId="0" borderId="36" xfId="0" applyFont="1" applyBorder="1" applyAlignment="1">
      <alignment horizontal="right"/>
    </xf>
    <xf numFmtId="0" fontId="13" fillId="31" borderId="28" xfId="0" applyFont="1" applyFill="1" applyBorder="1" applyProtection="1">
      <protection locked="0"/>
    </xf>
    <xf numFmtId="0" fontId="141" fillId="69" borderId="63" xfId="2756" applyFont="1" applyFill="1" applyBorder="1" applyAlignment="1">
      <alignment horizontal="left"/>
    </xf>
    <xf numFmtId="166" fontId="13" fillId="31" borderId="28" xfId="29" applyNumberFormat="1" applyFont="1" applyFill="1" applyBorder="1" applyProtection="1">
      <protection locked="0"/>
    </xf>
    <xf numFmtId="0" fontId="14" fillId="80" borderId="60" xfId="0" applyFont="1" applyFill="1" applyBorder="1" applyAlignment="1">
      <alignment horizontal="center"/>
    </xf>
    <xf numFmtId="0" fontId="14" fillId="80" borderId="29" xfId="0" applyFont="1" applyFill="1" applyBorder="1" applyAlignment="1">
      <alignment horizontal="center"/>
    </xf>
    <xf numFmtId="0" fontId="14" fillId="80" borderId="37" xfId="0" applyFont="1" applyFill="1" applyBorder="1" applyAlignment="1">
      <alignment horizontal="center"/>
    </xf>
    <xf numFmtId="0" fontId="12" fillId="0" borderId="66" xfId="0" applyFont="1" applyBorder="1" applyAlignment="1">
      <alignment horizontal="center"/>
    </xf>
    <xf numFmtId="0" fontId="12" fillId="0" borderId="67" xfId="0" applyFont="1" applyBorder="1" applyAlignment="1">
      <alignment horizontal="center"/>
    </xf>
    <xf numFmtId="0" fontId="12" fillId="0" borderId="68" xfId="0" applyFont="1" applyBorder="1" applyAlignment="1">
      <alignment horizontal="center"/>
    </xf>
    <xf numFmtId="14" fontId="12" fillId="81" borderId="28" xfId="0" applyNumberFormat="1" applyFont="1" applyFill="1" applyBorder="1"/>
    <xf numFmtId="171" fontId="12" fillId="81" borderId="28" xfId="28" applyNumberFormat="1" applyFont="1" applyFill="1" applyBorder="1"/>
    <xf numFmtId="165" fontId="12" fillId="81" borderId="28" xfId="28" applyNumberFormat="1" applyFont="1" applyFill="1" applyBorder="1"/>
    <xf numFmtId="164" fontId="12" fillId="81" borderId="28" xfId="41" applyNumberFormat="1" applyFont="1" applyFill="1" applyBorder="1"/>
    <xf numFmtId="168" fontId="12" fillId="81" borderId="28" xfId="0" applyNumberFormat="1" applyFont="1" applyFill="1" applyBorder="1"/>
    <xf numFmtId="166" fontId="12" fillId="81" borderId="28" xfId="29" applyNumberFormat="1" applyFont="1" applyFill="1" applyBorder="1"/>
    <xf numFmtId="44" fontId="12" fillId="81" borderId="28" xfId="29" applyFont="1" applyFill="1" applyBorder="1"/>
    <xf numFmtId="44" fontId="12" fillId="81" borderId="28" xfId="29" applyNumberFormat="1" applyFont="1" applyFill="1" applyBorder="1"/>
    <xf numFmtId="9" fontId="12" fillId="81" borderId="28" xfId="41" applyFont="1" applyFill="1" applyBorder="1"/>
    <xf numFmtId="14" fontId="12" fillId="81" borderId="40" xfId="0" applyNumberFormat="1" applyFont="1" applyFill="1" applyBorder="1"/>
    <xf numFmtId="171" fontId="12" fillId="81" borderId="40" xfId="28" applyNumberFormat="1" applyFont="1" applyFill="1" applyBorder="1"/>
    <xf numFmtId="165" fontId="12" fillId="81" borderId="40" xfId="28" applyNumberFormat="1" applyFont="1" applyFill="1" applyBorder="1"/>
    <xf numFmtId="164" fontId="12" fillId="81" borderId="40" xfId="41" applyNumberFormat="1" applyFont="1" applyFill="1" applyBorder="1"/>
    <xf numFmtId="168" fontId="12" fillId="81" borderId="40" xfId="0" applyNumberFormat="1" applyFont="1" applyFill="1" applyBorder="1"/>
    <xf numFmtId="166" fontId="12" fillId="81" borderId="40" xfId="29" applyNumberFormat="1" applyFont="1" applyFill="1" applyBorder="1"/>
    <xf numFmtId="44" fontId="12" fillId="81" borderId="40" xfId="29" applyFont="1" applyFill="1" applyBorder="1"/>
    <xf numFmtId="44" fontId="12" fillId="81" borderId="40" xfId="29" applyNumberFormat="1" applyFont="1" applyFill="1" applyBorder="1"/>
    <xf numFmtId="0" fontId="12" fillId="0" borderId="69" xfId="0" applyFont="1" applyBorder="1" applyAlignment="1">
      <alignment horizontal="center" wrapText="1"/>
    </xf>
    <xf numFmtId="0" fontId="12" fillId="0" borderId="71" xfId="0" applyFont="1" applyBorder="1" applyAlignment="1">
      <alignment horizontal="center" wrapText="1"/>
    </xf>
    <xf numFmtId="0" fontId="12" fillId="0" borderId="72" xfId="0" applyFont="1" applyBorder="1" applyAlignment="1">
      <alignment horizontal="center" wrapText="1"/>
    </xf>
    <xf numFmtId="0" fontId="12" fillId="0" borderId="69" xfId="0" applyFont="1" applyFill="1" applyBorder="1" applyAlignment="1">
      <alignment horizontal="center" wrapText="1"/>
    </xf>
    <xf numFmtId="0" fontId="12" fillId="0" borderId="73" xfId="0" applyFont="1" applyBorder="1" applyAlignment="1">
      <alignment horizontal="center" wrapText="1"/>
    </xf>
    <xf numFmtId="0" fontId="12" fillId="0" borderId="74" xfId="0" applyFont="1" applyBorder="1" applyAlignment="1">
      <alignment horizontal="center" wrapText="1"/>
    </xf>
    <xf numFmtId="0" fontId="12" fillId="0" borderId="32" xfId="0" applyFont="1" applyBorder="1" applyAlignment="1">
      <alignment horizontal="center" wrapText="1"/>
    </xf>
    <xf numFmtId="167" fontId="106" fillId="0" borderId="75" xfId="46" applyNumberFormat="1" applyFont="1" applyBorder="1" applyAlignment="1">
      <alignment horizontal="center" vertical="center"/>
    </xf>
    <xf numFmtId="167" fontId="106" fillId="0" borderId="76" xfId="46" applyNumberFormat="1" applyFont="1" applyBorder="1" applyAlignment="1">
      <alignment horizontal="center" vertical="center"/>
    </xf>
    <xf numFmtId="167" fontId="106" fillId="0" borderId="77" xfId="46" applyNumberFormat="1" applyFont="1" applyBorder="1" applyAlignment="1">
      <alignment horizontal="center" vertical="center"/>
    </xf>
    <xf numFmtId="0" fontId="12" fillId="0" borderId="78" xfId="0" applyFont="1" applyBorder="1" applyAlignment="1">
      <alignment horizontal="center" wrapText="1"/>
    </xf>
    <xf numFmtId="0" fontId="12" fillId="26" borderId="28" xfId="0" applyFont="1" applyFill="1" applyBorder="1" applyAlignment="1" applyProtection="1">
      <alignment horizontal="center"/>
      <protection locked="0"/>
    </xf>
    <xf numFmtId="44" fontId="12" fillId="26" borderId="28" xfId="661" applyFont="1" applyFill="1" applyBorder="1" applyProtection="1">
      <protection locked="0"/>
    </xf>
    <xf numFmtId="44" fontId="12" fillId="26" borderId="28" xfId="29" applyFont="1" applyFill="1" applyBorder="1" applyProtection="1">
      <protection locked="0"/>
    </xf>
    <xf numFmtId="3" fontId="12" fillId="26" borderId="28" xfId="1703" applyNumberFormat="1" applyFont="1" applyFill="1" applyBorder="1" applyProtection="1">
      <protection locked="0"/>
    </xf>
    <xf numFmtId="3" fontId="12" fillId="26" borderId="28" xfId="0" applyNumberFormat="1" applyFont="1" applyFill="1" applyBorder="1" applyProtection="1">
      <protection locked="0"/>
    </xf>
    <xf numFmtId="0" fontId="12" fillId="26" borderId="40" xfId="0" applyFont="1" applyFill="1" applyBorder="1" applyAlignment="1" applyProtection="1">
      <alignment horizontal="center"/>
      <protection locked="0"/>
    </xf>
    <xf numFmtId="44" fontId="12" fillId="26" borderId="40" xfId="661" applyFont="1" applyFill="1" applyBorder="1" applyProtection="1">
      <protection locked="0"/>
    </xf>
    <xf numFmtId="44" fontId="12" fillId="26" borderId="40" xfId="29" applyFont="1" applyFill="1" applyBorder="1" applyProtection="1">
      <protection locked="0"/>
    </xf>
    <xf numFmtId="3" fontId="12" fillId="26" borderId="40" xfId="1703" applyNumberFormat="1" applyFont="1" applyFill="1" applyBorder="1" applyProtection="1">
      <protection locked="0"/>
    </xf>
    <xf numFmtId="9" fontId="41" fillId="31" borderId="28" xfId="41" applyFont="1" applyFill="1" applyBorder="1" applyProtection="1">
      <protection locked="0"/>
    </xf>
    <xf numFmtId="0" fontId="41" fillId="81" borderId="28" xfId="2540" applyNumberFormat="1" applyFont="1" applyFill="1" applyBorder="1" applyProtection="1">
      <protection locked="0"/>
    </xf>
    <xf numFmtId="9" fontId="41" fillId="31" borderId="40" xfId="41" applyFont="1" applyFill="1" applyBorder="1" applyProtection="1">
      <protection locked="0"/>
    </xf>
    <xf numFmtId="0" fontId="12" fillId="0" borderId="71" xfId="0" applyFont="1" applyBorder="1" applyAlignment="1">
      <alignment horizontal="center"/>
    </xf>
    <xf numFmtId="0" fontId="12" fillId="0" borderId="73" xfId="0" applyFont="1" applyBorder="1" applyAlignment="1">
      <alignment horizontal="center"/>
    </xf>
    <xf numFmtId="0" fontId="12" fillId="0" borderId="72" xfId="0" applyFont="1" applyBorder="1" applyAlignment="1">
      <alignment horizontal="center"/>
    </xf>
    <xf numFmtId="0" fontId="41" fillId="81" borderId="40" xfId="2540" applyNumberFormat="1" applyFont="1" applyFill="1" applyBorder="1" applyProtection="1">
      <protection locked="0"/>
    </xf>
    <xf numFmtId="0" fontId="41" fillId="0" borderId="71" xfId="2514" applyFont="1" applyBorder="1" applyAlignment="1">
      <alignment horizontal="center"/>
    </xf>
    <xf numFmtId="0" fontId="41" fillId="0" borderId="73" xfId="2514" applyFont="1" applyBorder="1" applyAlignment="1">
      <alignment horizontal="center"/>
    </xf>
    <xf numFmtId="0" fontId="41" fillId="0" borderId="72" xfId="2514" applyFont="1" applyBorder="1" applyAlignment="1">
      <alignment horizontal="center"/>
    </xf>
    <xf numFmtId="0" fontId="16" fillId="25" borderId="33" xfId="0" applyFont="1" applyFill="1" applyBorder="1" applyAlignment="1">
      <alignment horizontal="right"/>
    </xf>
    <xf numFmtId="0" fontId="16" fillId="25" borderId="35" xfId="0" applyFont="1" applyFill="1" applyBorder="1" applyAlignment="1">
      <alignment horizontal="right"/>
    </xf>
    <xf numFmtId="10" fontId="16" fillId="25" borderId="35" xfId="41" applyNumberFormat="1" applyFont="1" applyFill="1" applyBorder="1" applyAlignment="1">
      <alignment horizontal="right"/>
    </xf>
    <xf numFmtId="10" fontId="16" fillId="25" borderId="41" xfId="41" applyNumberFormat="1" applyFont="1" applyFill="1" applyBorder="1" applyAlignment="1">
      <alignment horizontal="right"/>
    </xf>
    <xf numFmtId="0" fontId="16" fillId="26" borderId="38" xfId="0" applyFont="1" applyFill="1" applyBorder="1" applyAlignment="1">
      <alignment horizontal="right"/>
    </xf>
    <xf numFmtId="10" fontId="16" fillId="26" borderId="70" xfId="41" applyNumberFormat="1" applyFont="1" applyFill="1" applyBorder="1" applyAlignment="1">
      <alignment horizontal="right"/>
    </xf>
    <xf numFmtId="0" fontId="16" fillId="27" borderId="38" xfId="0" applyFont="1" applyFill="1" applyBorder="1" applyAlignment="1">
      <alignment horizontal="right"/>
    </xf>
    <xf numFmtId="10" fontId="16" fillId="27" borderId="70" xfId="41" applyNumberFormat="1" applyFont="1" applyFill="1" applyBorder="1" applyAlignment="1">
      <alignment horizontal="right"/>
    </xf>
    <xf numFmtId="0" fontId="16" fillId="28" borderId="38" xfId="0" applyFont="1" applyFill="1" applyBorder="1" applyAlignment="1">
      <alignment horizontal="right"/>
    </xf>
    <xf numFmtId="10" fontId="16" fillId="28" borderId="70" xfId="41" applyNumberFormat="1" applyFont="1" applyFill="1" applyBorder="1" applyAlignment="1">
      <alignment horizontal="right"/>
    </xf>
    <xf numFmtId="0" fontId="16" fillId="29" borderId="38" xfId="0" applyFont="1" applyFill="1" applyBorder="1" applyAlignment="1">
      <alignment horizontal="right"/>
    </xf>
    <xf numFmtId="10" fontId="16" fillId="29" borderId="70" xfId="41" applyNumberFormat="1" applyFont="1" applyFill="1" applyBorder="1" applyAlignment="1">
      <alignment horizontal="right"/>
    </xf>
    <xf numFmtId="0" fontId="16" fillId="30" borderId="34" xfId="0" applyFont="1" applyFill="1" applyBorder="1" applyAlignment="1">
      <alignment horizontal="right"/>
    </xf>
    <xf numFmtId="0" fontId="16" fillId="30" borderId="39" xfId="0" applyFont="1" applyFill="1" applyBorder="1" applyAlignment="1">
      <alignment horizontal="right"/>
    </xf>
    <xf numFmtId="10" fontId="16" fillId="30" borderId="39" xfId="41" applyNumberFormat="1" applyFont="1" applyFill="1" applyBorder="1" applyAlignment="1">
      <alignment horizontal="right"/>
    </xf>
    <xf numFmtId="10" fontId="16" fillId="30" borderId="79" xfId="41" applyNumberFormat="1" applyFont="1" applyFill="1" applyBorder="1" applyAlignment="1">
      <alignment horizontal="right"/>
    </xf>
    <xf numFmtId="0" fontId="12" fillId="0" borderId="80" xfId="0" applyFont="1" applyBorder="1" applyAlignment="1">
      <alignment horizontal="center" wrapText="1"/>
    </xf>
    <xf numFmtId="10" fontId="16" fillId="30" borderId="30" xfId="41" applyNumberFormat="1" applyFont="1" applyFill="1" applyBorder="1" applyAlignment="1">
      <alignment horizontal="center" wrapText="1"/>
    </xf>
    <xf numFmtId="10" fontId="16" fillId="29" borderId="32" xfId="41" applyNumberFormat="1" applyFont="1" applyFill="1" applyBorder="1" applyAlignment="1">
      <alignment horizontal="center" wrapText="1"/>
    </xf>
    <xf numFmtId="10" fontId="16" fillId="28" borderId="32" xfId="41" applyNumberFormat="1" applyFont="1" applyFill="1" applyBorder="1" applyAlignment="1">
      <alignment horizontal="center" wrapText="1"/>
    </xf>
    <xf numFmtId="10" fontId="16" fillId="27" borderId="32" xfId="41" applyNumberFormat="1" applyFont="1" applyFill="1" applyBorder="1" applyAlignment="1">
      <alignment horizontal="center" wrapText="1"/>
    </xf>
    <xf numFmtId="10" fontId="16" fillId="26" borderId="32" xfId="41" applyNumberFormat="1" applyFont="1" applyFill="1" applyBorder="1" applyAlignment="1">
      <alignment horizontal="center" wrapText="1"/>
    </xf>
    <xf numFmtId="10" fontId="16" fillId="25" borderId="31" xfId="41" applyNumberFormat="1" applyFont="1" applyFill="1" applyBorder="1" applyAlignment="1">
      <alignment horizontal="center" wrapText="1"/>
    </xf>
    <xf numFmtId="43" fontId="12" fillId="0" borderId="28" xfId="28" applyFont="1" applyFill="1" applyBorder="1"/>
    <xf numFmtId="2" fontId="16" fillId="0" borderId="28" xfId="41" applyNumberFormat="1" applyFont="1" applyBorder="1"/>
    <xf numFmtId="10" fontId="12" fillId="0" borderId="28" xfId="41" applyNumberFormat="1" applyFont="1" applyBorder="1"/>
    <xf numFmtId="0" fontId="2" fillId="0" borderId="0" xfId="2756" quotePrefix="1" applyFont="1"/>
    <xf numFmtId="0" fontId="3" fillId="0" borderId="16" xfId="2756" applyBorder="1" applyAlignment="1">
      <alignment horizontal="left" vertical="top" wrapText="1"/>
    </xf>
    <xf numFmtId="0" fontId="3" fillId="0" borderId="17" xfId="2756" applyBorder="1" applyAlignment="1">
      <alignment horizontal="left" vertical="top" wrapText="1"/>
    </xf>
    <xf numFmtId="0" fontId="3" fillId="0" borderId="24" xfId="2756" applyBorder="1" applyAlignment="1">
      <alignment horizontal="left" vertical="top" wrapText="1"/>
    </xf>
    <xf numFmtId="0" fontId="3" fillId="0" borderId="18" xfId="2756" applyBorder="1" applyAlignment="1">
      <alignment horizontal="left" vertical="top" wrapText="1"/>
    </xf>
    <xf numFmtId="0" fontId="3" fillId="0" borderId="0" xfId="2756" applyBorder="1" applyAlignment="1">
      <alignment horizontal="left" vertical="top" wrapText="1"/>
    </xf>
    <xf numFmtId="0" fontId="3" fillId="0" borderId="19" xfId="2756" applyBorder="1" applyAlignment="1">
      <alignment horizontal="left" vertical="top" wrapText="1"/>
    </xf>
    <xf numFmtId="0" fontId="3" fillId="0" borderId="20" xfId="2756" applyBorder="1" applyAlignment="1">
      <alignment horizontal="left" vertical="top" wrapText="1"/>
    </xf>
    <xf numFmtId="0" fontId="3" fillId="0" borderId="21" xfId="2756" applyBorder="1" applyAlignment="1">
      <alignment horizontal="left" vertical="top" wrapText="1"/>
    </xf>
    <xf numFmtId="0" fontId="3" fillId="0" borderId="22" xfId="2756" applyBorder="1" applyAlignment="1">
      <alignment horizontal="left" vertical="top" wrapText="1"/>
    </xf>
    <xf numFmtId="0" fontId="1" fillId="26" borderId="60" xfId="2756" applyFont="1" applyFill="1" applyBorder="1" applyAlignment="1" applyProtection="1">
      <alignment horizontal="center"/>
      <protection locked="0"/>
    </xf>
    <xf numFmtId="0" fontId="3" fillId="26" borderId="29" xfId="2756" applyFill="1" applyBorder="1" applyAlignment="1" applyProtection="1">
      <alignment horizontal="center"/>
      <protection locked="0"/>
    </xf>
    <xf numFmtId="0" fontId="3" fillId="26" borderId="37" xfId="2756" applyFill="1" applyBorder="1" applyAlignment="1" applyProtection="1">
      <alignment horizontal="center"/>
      <protection locked="0"/>
    </xf>
    <xf numFmtId="0" fontId="3" fillId="27" borderId="60" xfId="2756" applyFill="1" applyBorder="1" applyAlignment="1" applyProtection="1">
      <alignment horizontal="center"/>
      <protection locked="0"/>
    </xf>
    <xf numFmtId="0" fontId="3" fillId="27" borderId="29" xfId="2756" applyFill="1" applyBorder="1" applyAlignment="1" applyProtection="1">
      <alignment horizontal="center"/>
      <protection locked="0"/>
    </xf>
    <xf numFmtId="0" fontId="3" fillId="27" borderId="37" xfId="2756" applyFill="1" applyBorder="1" applyAlignment="1" applyProtection="1">
      <alignment horizontal="center"/>
      <protection locked="0"/>
    </xf>
    <xf numFmtId="0" fontId="1" fillId="26" borderId="60" xfId="2756" applyFont="1" applyFill="1" applyBorder="1" applyAlignment="1" applyProtection="1">
      <alignment horizontal="left"/>
      <protection locked="0"/>
    </xf>
    <xf numFmtId="0" fontId="3" fillId="26" borderId="29" xfId="2756" applyFill="1" applyBorder="1" applyAlignment="1" applyProtection="1">
      <alignment horizontal="left"/>
      <protection locked="0"/>
    </xf>
    <xf numFmtId="0" fontId="3" fillId="26" borderId="37" xfId="2756" applyFill="1" applyBorder="1" applyAlignment="1" applyProtection="1">
      <alignment horizontal="left"/>
      <protection locked="0"/>
    </xf>
    <xf numFmtId="0" fontId="3" fillId="27" borderId="60" xfId="2756" applyFill="1" applyBorder="1" applyAlignment="1" applyProtection="1">
      <alignment horizontal="left"/>
      <protection locked="0"/>
    </xf>
    <xf numFmtId="0" fontId="3" fillId="27" borderId="29" xfId="2756" applyFill="1" applyBorder="1" applyAlignment="1" applyProtection="1">
      <alignment horizontal="left"/>
      <protection locked="0"/>
    </xf>
    <xf numFmtId="0" fontId="3" fillId="27" borderId="37" xfId="2756" applyFill="1" applyBorder="1" applyAlignment="1" applyProtection="1">
      <alignment horizontal="left"/>
      <protection locked="0"/>
    </xf>
    <xf numFmtId="0" fontId="1" fillId="26" borderId="28" xfId="2756" applyFont="1" applyFill="1" applyBorder="1" applyAlignment="1" applyProtection="1">
      <alignment horizontal="left" vertical="top" wrapText="1"/>
      <protection locked="0"/>
    </xf>
    <xf numFmtId="0" fontId="3" fillId="26" borderId="28" xfId="2756" applyFill="1" applyBorder="1" applyAlignment="1" applyProtection="1">
      <alignment horizontal="left" vertical="top" wrapText="1"/>
      <protection locked="0"/>
    </xf>
    <xf numFmtId="0" fontId="32" fillId="32" borderId="28" xfId="2756" applyFont="1" applyFill="1" applyBorder="1" applyAlignment="1">
      <alignment horizontal="left"/>
    </xf>
    <xf numFmtId="0" fontId="8" fillId="26" borderId="60" xfId="2756" applyFont="1" applyFill="1" applyBorder="1" applyAlignment="1" applyProtection="1">
      <alignment horizontal="left"/>
      <protection locked="0"/>
    </xf>
    <xf numFmtId="0" fontId="1" fillId="26" borderId="60" xfId="2756" applyFont="1" applyFill="1" applyBorder="1" applyAlignment="1" applyProtection="1">
      <alignment horizontal="left" wrapText="1"/>
      <protection locked="0"/>
    </xf>
    <xf numFmtId="0" fontId="3" fillId="26" borderId="29" xfId="2756" applyFill="1" applyBorder="1" applyAlignment="1" applyProtection="1">
      <alignment horizontal="left" wrapText="1"/>
      <protection locked="0"/>
    </xf>
    <xf numFmtId="0" fontId="3" fillId="26" borderId="37" xfId="2756" applyFill="1" applyBorder="1" applyAlignment="1" applyProtection="1">
      <alignment horizontal="left" wrapText="1"/>
      <protection locked="0"/>
    </xf>
    <xf numFmtId="0" fontId="35" fillId="0" borderId="30" xfId="0" applyFont="1" applyBorder="1" applyAlignment="1">
      <alignment horizontal="center" wrapText="1"/>
    </xf>
    <xf numFmtId="0" fontId="35" fillId="0" borderId="32" xfId="0" applyFont="1" applyBorder="1" applyAlignment="1">
      <alignment horizontal="center" wrapText="1"/>
    </xf>
    <xf numFmtId="0" fontId="35" fillId="0" borderId="31" xfId="0" applyFont="1" applyBorder="1" applyAlignment="1">
      <alignment horizontal="center" wrapText="1"/>
    </xf>
    <xf numFmtId="0" fontId="14" fillId="80" borderId="28" xfId="0" applyFont="1" applyFill="1" applyBorder="1" applyAlignment="1">
      <alignment horizontal="left"/>
    </xf>
    <xf numFmtId="0" fontId="12" fillId="31" borderId="16" xfId="0" applyFont="1" applyFill="1" applyBorder="1" applyAlignment="1" applyProtection="1">
      <alignment horizontal="left" vertical="top"/>
      <protection locked="0"/>
    </xf>
    <xf numFmtId="0" fontId="12" fillId="31" borderId="17" xfId="0" applyFont="1" applyFill="1" applyBorder="1" applyAlignment="1" applyProtection="1">
      <alignment horizontal="left" vertical="top"/>
      <protection locked="0"/>
    </xf>
    <xf numFmtId="0" fontId="12" fillId="31" borderId="24" xfId="0" applyFont="1" applyFill="1" applyBorder="1" applyAlignment="1" applyProtection="1">
      <alignment horizontal="left" vertical="top"/>
      <protection locked="0"/>
    </xf>
    <xf numFmtId="0" fontId="12" fillId="31" borderId="18" xfId="0" applyFont="1" applyFill="1" applyBorder="1" applyAlignment="1" applyProtection="1">
      <alignment horizontal="left" vertical="top"/>
      <protection locked="0"/>
    </xf>
    <xf numFmtId="0" fontId="12" fillId="31" borderId="0" xfId="0" applyFont="1" applyFill="1" applyBorder="1" applyAlignment="1" applyProtection="1">
      <alignment horizontal="left" vertical="top"/>
      <protection locked="0"/>
    </xf>
    <xf numFmtId="0" fontId="12" fillId="31" borderId="19" xfId="0" applyFont="1" applyFill="1" applyBorder="1" applyAlignment="1" applyProtection="1">
      <alignment horizontal="left" vertical="top"/>
      <protection locked="0"/>
    </xf>
    <xf numFmtId="0" fontId="12" fillId="31" borderId="20" xfId="0" applyFont="1" applyFill="1" applyBorder="1" applyAlignment="1" applyProtection="1">
      <alignment horizontal="left" vertical="top"/>
      <protection locked="0"/>
    </xf>
    <xf numFmtId="0" fontId="12" fillId="31" borderId="21" xfId="0" applyFont="1" applyFill="1" applyBorder="1" applyAlignment="1" applyProtection="1">
      <alignment horizontal="left" vertical="top"/>
      <protection locked="0"/>
    </xf>
    <xf numFmtId="0" fontId="12" fillId="31" borderId="22" xfId="0" applyFont="1" applyFill="1" applyBorder="1" applyAlignment="1" applyProtection="1">
      <alignment horizontal="left" vertical="top"/>
      <protection locked="0"/>
    </xf>
    <xf numFmtId="0" fontId="141" fillId="69" borderId="61" xfId="2756" applyFont="1" applyFill="1" applyBorder="1" applyAlignment="1">
      <alignment horizontal="left"/>
    </xf>
    <xf numFmtId="0" fontId="141" fillId="69" borderId="62" xfId="2756" applyFont="1" applyFill="1" applyBorder="1" applyAlignment="1">
      <alignment horizontal="left"/>
    </xf>
    <xf numFmtId="0" fontId="141" fillId="69" borderId="63" xfId="2756" applyFont="1" applyFill="1" applyBorder="1" applyAlignment="1">
      <alignment horizontal="left"/>
    </xf>
    <xf numFmtId="165" fontId="8" fillId="26" borderId="36" xfId="28" applyNumberFormat="1" applyFont="1" applyFill="1" applyBorder="1" applyAlignment="1" applyProtection="1">
      <alignment horizontal="left"/>
      <protection locked="0"/>
    </xf>
    <xf numFmtId="165" fontId="0" fillId="26" borderId="36" xfId="28" applyNumberFormat="1" applyFont="1" applyFill="1" applyBorder="1" applyAlignment="1" applyProtection="1">
      <alignment horizontal="left"/>
      <protection locked="0"/>
    </xf>
    <xf numFmtId="0" fontId="16" fillId="0" borderId="30"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protection locked="0"/>
    </xf>
    <xf numFmtId="0" fontId="13" fillId="82" borderId="60" xfId="0" applyFont="1" applyFill="1" applyBorder="1" applyAlignment="1" applyProtection="1">
      <alignment horizontal="left" vertical="center"/>
      <protection locked="0"/>
    </xf>
    <xf numFmtId="0" fontId="13" fillId="82" borderId="37" xfId="0" applyFont="1" applyFill="1" applyBorder="1" applyAlignment="1" applyProtection="1">
      <alignment horizontal="left" vertical="center"/>
      <protection locked="0"/>
    </xf>
    <xf numFmtId="0" fontId="141" fillId="69" borderId="64" xfId="2756" applyFont="1" applyFill="1" applyBorder="1" applyAlignment="1">
      <alignment horizontal="left"/>
    </xf>
    <xf numFmtId="0" fontId="141" fillId="69" borderId="65" xfId="2756" applyFont="1" applyFill="1" applyBorder="1" applyAlignment="1">
      <alignment horizontal="left"/>
    </xf>
    <xf numFmtId="0" fontId="13" fillId="0" borderId="28" xfId="0" applyFont="1" applyBorder="1" applyAlignment="1">
      <alignment horizontal="right"/>
    </xf>
    <xf numFmtId="14" fontId="8" fillId="26" borderId="28" xfId="0" applyNumberFormat="1" applyFont="1" applyFill="1" applyBorder="1" applyAlignment="1" applyProtection="1">
      <alignment horizontal="left" wrapText="1"/>
      <protection locked="0"/>
    </xf>
    <xf numFmtId="14" fontId="0" fillId="26" borderId="28" xfId="0" applyNumberFormat="1" applyFill="1" applyBorder="1" applyAlignment="1" applyProtection="1">
      <alignment horizontal="left" wrapText="1"/>
      <protection locked="0"/>
    </xf>
    <xf numFmtId="0" fontId="140" fillId="32" borderId="28" xfId="2756" applyFont="1" applyFill="1" applyBorder="1" applyAlignment="1">
      <alignment horizontal="left"/>
    </xf>
    <xf numFmtId="0" fontId="14" fillId="0" borderId="0" xfId="0" applyFont="1" applyBorder="1" applyAlignment="1">
      <alignment horizontal="left" vertical="top" wrapText="1"/>
    </xf>
    <xf numFmtId="0" fontId="42" fillId="0" borderId="30" xfId="2514" applyFont="1" applyBorder="1" applyAlignment="1">
      <alignment horizontal="center"/>
    </xf>
    <xf numFmtId="0" fontId="42" fillId="0" borderId="32" xfId="2514" applyFont="1" applyBorder="1" applyAlignment="1">
      <alignment horizontal="center"/>
    </xf>
    <xf numFmtId="0" fontId="42" fillId="0" borderId="31" xfId="2514" applyFont="1" applyBorder="1" applyAlignment="1">
      <alignment horizontal="center"/>
    </xf>
    <xf numFmtId="0" fontId="42" fillId="0" borderId="33" xfId="2514" applyFont="1" applyBorder="1" applyAlignment="1">
      <alignment horizontal="center"/>
    </xf>
    <xf numFmtId="0" fontId="42" fillId="0" borderId="35" xfId="2514" applyFont="1" applyBorder="1" applyAlignment="1">
      <alignment horizontal="center"/>
    </xf>
    <xf numFmtId="0" fontId="42" fillId="0" borderId="41" xfId="2514" applyFont="1" applyBorder="1" applyAlignment="1">
      <alignment horizontal="center"/>
    </xf>
    <xf numFmtId="0" fontId="14" fillId="0" borderId="18" xfId="0" applyFont="1" applyBorder="1" applyAlignment="1">
      <alignment horizontal="left" wrapText="1" indent="1"/>
    </xf>
    <xf numFmtId="0" fontId="14" fillId="0" borderId="0" xfId="0" applyFont="1" applyBorder="1" applyAlignment="1">
      <alignment horizontal="left" wrapText="1" indent="1"/>
    </xf>
    <xf numFmtId="0" fontId="12" fillId="0" borderId="21" xfId="0" applyFont="1" applyFill="1" applyBorder="1" applyAlignment="1">
      <alignment horizontal="center"/>
    </xf>
    <xf numFmtId="0" fontId="12" fillId="0" borderId="0" xfId="0" applyFont="1" applyFill="1" applyBorder="1" applyAlignment="1">
      <alignment horizontal="center"/>
    </xf>
    <xf numFmtId="0" fontId="16" fillId="0" borderId="33" xfId="0" applyFont="1" applyBorder="1" applyAlignment="1">
      <alignment horizontal="center"/>
    </xf>
    <xf numFmtId="0" fontId="16" fillId="0" borderId="41" xfId="0" applyFont="1" applyBorder="1" applyAlignment="1">
      <alignment horizontal="center"/>
    </xf>
    <xf numFmtId="0" fontId="38" fillId="0" borderId="0" xfId="0" applyFont="1" applyFill="1" applyBorder="1" applyAlignment="1">
      <alignment horizontal="center"/>
    </xf>
    <xf numFmtId="0" fontId="16" fillId="0" borderId="35" xfId="0" applyFont="1" applyBorder="1" applyAlignment="1">
      <alignment horizontal="center"/>
    </xf>
    <xf numFmtId="0" fontId="16" fillId="0" borderId="30" xfId="0" applyFont="1" applyFill="1" applyBorder="1" applyAlignment="1">
      <alignment horizontal="center"/>
    </xf>
    <xf numFmtId="0" fontId="16" fillId="0" borderId="32" xfId="0" applyFont="1" applyFill="1" applyBorder="1" applyAlignment="1">
      <alignment horizontal="center"/>
    </xf>
    <xf numFmtId="0" fontId="16" fillId="0" borderId="31" xfId="0" applyFont="1" applyFill="1" applyBorder="1" applyAlignment="1">
      <alignment horizontal="center"/>
    </xf>
  </cellXfs>
  <cellStyles count="2938">
    <cellStyle name="$/RMB" xfId="2757"/>
    <cellStyle name="$/RMB 0.00" xfId="2758"/>
    <cellStyle name="$/RMB 0.00 2" xfId="2759"/>
    <cellStyle name="$/RMB 0.0000" xfId="2760"/>
    <cellStyle name="$/RMB 0.0000 2" xfId="2761"/>
    <cellStyle name="$/RMB 2" xfId="2762"/>
    <cellStyle name="$/RMB 3" xfId="2763"/>
    <cellStyle name="$/RMB 4" xfId="2764"/>
    <cellStyle name="$/RMB 5" xfId="2765"/>
    <cellStyle name="$/RMB 6" xfId="2766"/>
    <cellStyle name="$HK" xfId="2767"/>
    <cellStyle name="$HK 0.000" xfId="2768"/>
    <cellStyle name="$HK 0.000 2" xfId="2769"/>
    <cellStyle name="$HK 2" xfId="2770"/>
    <cellStyle name="$HK 3" xfId="2771"/>
    <cellStyle name="$HK 4" xfId="2772"/>
    <cellStyle name="$HK 5" xfId="2773"/>
    <cellStyle name="$HK 6" xfId="2774"/>
    <cellStyle name="*MB Hardwired" xfId="48"/>
    <cellStyle name="*MB Input Table Calc" xfId="49"/>
    <cellStyle name="*MB Normal" xfId="50"/>
    <cellStyle name="*MB Placeholder" xfId="51"/>
    <cellStyle name="?? [0]_VERA" xfId="52"/>
    <cellStyle name="?????_VERA" xfId="53"/>
    <cellStyle name="??_VERA" xfId="54"/>
    <cellStyle name="_02a.  Appendix A to Protocol- Offer Form_0225_Final" xfId="2775"/>
    <cellStyle name="_02b   Appendix B to Protocol - Developer Experience_0225_Final" xfId="2776"/>
    <cellStyle name="_Appendix I.1_WatsonvilleMaster_GenFacilityInfo_NonAsAvailable_0612_v4" xfId="2777"/>
    <cellStyle name="_AppendixI1_GenFacilityInfo_NonAsAvailable_0707" xfId="2778"/>
    <cellStyle name="_CalPeak Model 5.24.06 - Final Equity Case v1" xfId="2779"/>
    <cellStyle name="_CalPeak Pro Forma v33" xfId="2780"/>
    <cellStyle name="_x0010_“+ˆÉ•?pý¤" xfId="55"/>
    <cellStyle name="_x0010_“+ˆÉ•?pý¤ 2" xfId="56"/>
    <cellStyle name="0" xfId="2781"/>
    <cellStyle name="0 2" xfId="2782"/>
    <cellStyle name="0_dimon" xfId="2783"/>
    <cellStyle name="0_dimon 2" xfId="2784"/>
    <cellStyle name="0_dimon_1" xfId="2785"/>
    <cellStyle name="0_dimon_1 2" xfId="2786"/>
    <cellStyle name="0_Price Forecast" xfId="2787"/>
    <cellStyle name="0_Price Forecast 2" xfId="2788"/>
    <cellStyle name="20% - Accent1" xfId="1" builtinId="30" customBuiltin="1"/>
    <cellStyle name="20% - Accent1 2" xfId="58"/>
    <cellStyle name="20% - Accent1 2 2" xfId="59"/>
    <cellStyle name="20% - Accent1 2 3" xfId="60"/>
    <cellStyle name="20% - Accent1 3" xfId="61"/>
    <cellStyle name="20% - Accent1 4" xfId="57"/>
    <cellStyle name="20% - Accent1 4 2" xfId="2596"/>
    <cellStyle name="20% - Accent2" xfId="2" builtinId="34" customBuiltin="1"/>
    <cellStyle name="20% - Accent2 2" xfId="63"/>
    <cellStyle name="20% - Accent2 2 2" xfId="64"/>
    <cellStyle name="20% - Accent2 2 3" xfId="65"/>
    <cellStyle name="20% - Accent2 3" xfId="66"/>
    <cellStyle name="20% - Accent2 4" xfId="62"/>
    <cellStyle name="20% - Accent2 4 2" xfId="2597"/>
    <cellStyle name="20% - Accent3" xfId="3" builtinId="38" customBuiltin="1"/>
    <cellStyle name="20% - Accent3 2" xfId="68"/>
    <cellStyle name="20% - Accent3 2 2" xfId="69"/>
    <cellStyle name="20% - Accent3 2 3" xfId="70"/>
    <cellStyle name="20% - Accent3 3" xfId="71"/>
    <cellStyle name="20% - Accent3 4" xfId="67"/>
    <cellStyle name="20% - Accent3 4 2" xfId="2598"/>
    <cellStyle name="20% - Accent4" xfId="4" builtinId="42" customBuiltin="1"/>
    <cellStyle name="20% - Accent4 2" xfId="73"/>
    <cellStyle name="20% - Accent4 2 2" xfId="74"/>
    <cellStyle name="20% - Accent4 2 3" xfId="75"/>
    <cellStyle name="20% - Accent4 3" xfId="76"/>
    <cellStyle name="20% - Accent4 4" xfId="72"/>
    <cellStyle name="20% - Accent4 4 2" xfId="2599"/>
    <cellStyle name="20% - Accent5" xfId="5" builtinId="46" customBuiltin="1"/>
    <cellStyle name="20% - Accent5 2" xfId="78"/>
    <cellStyle name="20% - Accent5 3" xfId="79"/>
    <cellStyle name="20% - Accent5 4" xfId="77"/>
    <cellStyle name="20% - Accent5 4 2" xfId="2600"/>
    <cellStyle name="20% - Accent6" xfId="6" builtinId="50" customBuiltin="1"/>
    <cellStyle name="20% - Accent6 2" xfId="81"/>
    <cellStyle name="20% - Accent6 3" xfId="82"/>
    <cellStyle name="20% - Accent6 4" xfId="80"/>
    <cellStyle name="20% - Accent6 4 2" xfId="2601"/>
    <cellStyle name="40% - Accent1" xfId="7" builtinId="31" customBuiltin="1"/>
    <cellStyle name="40% - Accent1 2" xfId="84"/>
    <cellStyle name="40% - Accent1 2 2" xfId="85"/>
    <cellStyle name="40% - Accent1 2 3" xfId="86"/>
    <cellStyle name="40% - Accent1 3" xfId="87"/>
    <cellStyle name="40% - Accent1 4" xfId="83"/>
    <cellStyle name="40% - Accent1 4 2" xfId="2602"/>
    <cellStyle name="40% - Accent2" xfId="8" builtinId="35" customBuiltin="1"/>
    <cellStyle name="40% - Accent2 2" xfId="89"/>
    <cellStyle name="40% - Accent2 3" xfId="90"/>
    <cellStyle name="40% - Accent2 4" xfId="88"/>
    <cellStyle name="40% - Accent2 4 2" xfId="2603"/>
    <cellStyle name="40% - Accent3" xfId="9" builtinId="39" customBuiltin="1"/>
    <cellStyle name="40% - Accent3 2" xfId="92"/>
    <cellStyle name="40% - Accent3 2 2" xfId="93"/>
    <cellStyle name="40% - Accent3 2 3" xfId="94"/>
    <cellStyle name="40% - Accent3 3" xfId="95"/>
    <cellStyle name="40% - Accent3 4" xfId="91"/>
    <cellStyle name="40% - Accent3 4 2" xfId="2604"/>
    <cellStyle name="40% - Accent4" xfId="10" builtinId="43" customBuiltin="1"/>
    <cellStyle name="40% - Accent4 2" xfId="97"/>
    <cellStyle name="40% - Accent4 2 2" xfId="98"/>
    <cellStyle name="40% - Accent4 2 3" xfId="99"/>
    <cellStyle name="40% - Accent4 3" xfId="100"/>
    <cellStyle name="40% - Accent4 4" xfId="96"/>
    <cellStyle name="40% - Accent4 4 2" xfId="2605"/>
    <cellStyle name="40% - Accent5" xfId="11" builtinId="47" customBuiltin="1"/>
    <cellStyle name="40% - Accent5 2" xfId="102"/>
    <cellStyle name="40% - Accent5 3" xfId="103"/>
    <cellStyle name="40% - Accent5 4" xfId="101"/>
    <cellStyle name="40% - Accent5 4 2" xfId="2606"/>
    <cellStyle name="40% - Accent6" xfId="12" builtinId="51" customBuiltin="1"/>
    <cellStyle name="40% - Accent6 2" xfId="105"/>
    <cellStyle name="40% - Accent6 2 2" xfId="106"/>
    <cellStyle name="40% - Accent6 2 3" xfId="107"/>
    <cellStyle name="40% - Accent6 3" xfId="108"/>
    <cellStyle name="40% - Accent6 4" xfId="104"/>
    <cellStyle name="40% - Accent6 4 2" xfId="2607"/>
    <cellStyle name="60% - Accent1" xfId="13" builtinId="32" customBuiltin="1"/>
    <cellStyle name="60% - Accent1 2" xfId="110"/>
    <cellStyle name="60% - Accent1 2 2" xfId="111"/>
    <cellStyle name="60% - Accent1 2 3" xfId="112"/>
    <cellStyle name="60% - Accent1 3" xfId="109"/>
    <cellStyle name="60% - Accent2" xfId="14" builtinId="36" customBuiltin="1"/>
    <cellStyle name="60% - Accent2 2" xfId="114"/>
    <cellStyle name="60% - Accent2 3" xfId="113"/>
    <cellStyle name="60% - Accent3" xfId="15" builtinId="40" customBuiltin="1"/>
    <cellStyle name="60% - Accent3 2" xfId="116"/>
    <cellStyle name="60% - Accent3 2 2" xfId="117"/>
    <cellStyle name="60% - Accent3 2 3" xfId="118"/>
    <cellStyle name="60% - Accent3 3" xfId="115"/>
    <cellStyle name="60% - Accent4" xfId="16" builtinId="44" customBuiltin="1"/>
    <cellStyle name="60% - Accent4 2" xfId="120"/>
    <cellStyle name="60% - Accent4 2 2" xfId="121"/>
    <cellStyle name="60% - Accent4 2 3" xfId="122"/>
    <cellStyle name="60% - Accent4 3" xfId="119"/>
    <cellStyle name="60% - Accent5" xfId="17" builtinId="48" customBuiltin="1"/>
    <cellStyle name="60% - Accent5 2" xfId="124"/>
    <cellStyle name="60% - Accent5 3" xfId="123"/>
    <cellStyle name="60% - Accent6" xfId="18" builtinId="52" customBuiltin="1"/>
    <cellStyle name="60% - Accent6 2" xfId="126"/>
    <cellStyle name="60% - Accent6 2 2" xfId="127"/>
    <cellStyle name="60% - Accent6 2 3" xfId="128"/>
    <cellStyle name="60% - Accent6 3" xfId="125"/>
    <cellStyle name="A_green" xfId="2789"/>
    <cellStyle name="A_green 2" xfId="2790"/>
    <cellStyle name="A_green_NCSC1003" xfId="2791"/>
    <cellStyle name="A_green_NCSC1003 2" xfId="2792"/>
    <cellStyle name="Accent1" xfId="19" builtinId="29" customBuiltin="1"/>
    <cellStyle name="Accent1 2" xfId="130"/>
    <cellStyle name="Accent1 2 2" xfId="131"/>
    <cellStyle name="Accent1 2 3" xfId="132"/>
    <cellStyle name="Accent1 3" xfId="129"/>
    <cellStyle name="Accent2" xfId="20" builtinId="33" customBuiltin="1"/>
    <cellStyle name="Accent2 2" xfId="134"/>
    <cellStyle name="Accent2 3" xfId="133"/>
    <cellStyle name="Accent3" xfId="21" builtinId="37" customBuiltin="1"/>
    <cellStyle name="Accent3 2" xfId="136"/>
    <cellStyle name="Accent3 3" xfId="135"/>
    <cellStyle name="Accent4" xfId="22" builtinId="41" customBuiltin="1"/>
    <cellStyle name="Accent4 2" xfId="138"/>
    <cellStyle name="Accent4 2 2" xfId="139"/>
    <cellStyle name="Accent4 2 3" xfId="140"/>
    <cellStyle name="Accent4 3" xfId="137"/>
    <cellStyle name="Accent5" xfId="23" builtinId="45" customBuiltin="1"/>
    <cellStyle name="Accent5 2" xfId="142"/>
    <cellStyle name="Accent5 3" xfId="141"/>
    <cellStyle name="Accent6" xfId="24" builtinId="49" customBuiltin="1"/>
    <cellStyle name="Accent6 2" xfId="144"/>
    <cellStyle name="Accent6 3" xfId="143"/>
    <cellStyle name="Actual Date" xfId="145"/>
    <cellStyle name="Actual Date 2" xfId="2793"/>
    <cellStyle name="Actual Date 3" xfId="2794"/>
    <cellStyle name="Bad" xfId="25" builtinId="27" customBuiltin="1"/>
    <cellStyle name="Bad 2" xfId="147"/>
    <cellStyle name="Bad 2 2" xfId="148"/>
    <cellStyle name="Bad 2 3" xfId="149"/>
    <cellStyle name="Bad 3" xfId="146"/>
    <cellStyle name="basic" xfId="150"/>
    <cellStyle name="Black" xfId="2795"/>
    <cellStyle name="bli - Style6" xfId="2796"/>
    <cellStyle name="bli - Style6 2" xfId="2797"/>
    <cellStyle name="Blue" xfId="2798"/>
    <cellStyle name="Blue 2" xfId="2799"/>
    <cellStyle name="Calc Currency (0)" xfId="151"/>
    <cellStyle name="Calculation" xfId="26" builtinId="22" customBuiltin="1"/>
    <cellStyle name="Calculation 2" xfId="153"/>
    <cellStyle name="Calculation 2 10" xfId="154"/>
    <cellStyle name="Calculation 2 10 2" xfId="155"/>
    <cellStyle name="Calculation 2 10 3" xfId="156"/>
    <cellStyle name="Calculation 2 11" xfId="157"/>
    <cellStyle name="Calculation 2 11 2" xfId="158"/>
    <cellStyle name="Calculation 2 11 3" xfId="159"/>
    <cellStyle name="Calculation 2 12" xfId="160"/>
    <cellStyle name="Calculation 2 12 2" xfId="161"/>
    <cellStyle name="Calculation 2 12 3" xfId="162"/>
    <cellStyle name="Calculation 2 13" xfId="163"/>
    <cellStyle name="Calculation 2 13 2" xfId="164"/>
    <cellStyle name="Calculation 2 13 3" xfId="165"/>
    <cellStyle name="Calculation 2 14" xfId="166"/>
    <cellStyle name="Calculation 2 14 2" xfId="167"/>
    <cellStyle name="Calculation 2 15" xfId="168"/>
    <cellStyle name="Calculation 2 15 2" xfId="169"/>
    <cellStyle name="Calculation 2 16" xfId="170"/>
    <cellStyle name="Calculation 2 16 2" xfId="171"/>
    <cellStyle name="Calculation 2 17" xfId="172"/>
    <cellStyle name="Calculation 2 17 2" xfId="173"/>
    <cellStyle name="Calculation 2 18" xfId="174"/>
    <cellStyle name="Calculation 2 19" xfId="175"/>
    <cellStyle name="Calculation 2 2" xfId="176"/>
    <cellStyle name="Calculation 2 2 10" xfId="177"/>
    <cellStyle name="Calculation 2 2 11" xfId="178"/>
    <cellStyle name="Calculation 2 2 12" xfId="179"/>
    <cellStyle name="Calculation 2 2 2" xfId="180"/>
    <cellStyle name="Calculation 2 2 2 10" xfId="181"/>
    <cellStyle name="Calculation 2 2 2 11" xfId="182"/>
    <cellStyle name="Calculation 2 2 2 2" xfId="183"/>
    <cellStyle name="Calculation 2 2 2 2 2" xfId="184"/>
    <cellStyle name="Calculation 2 2 2 2 3" xfId="185"/>
    <cellStyle name="Calculation 2 2 2 3" xfId="186"/>
    <cellStyle name="Calculation 2 2 2 3 2" xfId="187"/>
    <cellStyle name="Calculation 2 2 2 3 3" xfId="188"/>
    <cellStyle name="Calculation 2 2 2 4" xfId="189"/>
    <cellStyle name="Calculation 2 2 2 4 2" xfId="190"/>
    <cellStyle name="Calculation 2 2 2 4 3" xfId="191"/>
    <cellStyle name="Calculation 2 2 2 5" xfId="192"/>
    <cellStyle name="Calculation 2 2 2 5 2" xfId="193"/>
    <cellStyle name="Calculation 2 2 2 5 3" xfId="194"/>
    <cellStyle name="Calculation 2 2 2 6" xfId="195"/>
    <cellStyle name="Calculation 2 2 2 6 2" xfId="196"/>
    <cellStyle name="Calculation 2 2 2 6 3" xfId="197"/>
    <cellStyle name="Calculation 2 2 2 7" xfId="198"/>
    <cellStyle name="Calculation 2 2 2 8" xfId="199"/>
    <cellStyle name="Calculation 2 2 2 9" xfId="200"/>
    <cellStyle name="Calculation 2 2 3" xfId="201"/>
    <cellStyle name="Calculation 2 2 3 10" xfId="202"/>
    <cellStyle name="Calculation 2 2 3 11" xfId="203"/>
    <cellStyle name="Calculation 2 2 3 2" xfId="204"/>
    <cellStyle name="Calculation 2 2 3 2 2" xfId="205"/>
    <cellStyle name="Calculation 2 2 3 2 3" xfId="206"/>
    <cellStyle name="Calculation 2 2 3 3" xfId="207"/>
    <cellStyle name="Calculation 2 2 3 3 2" xfId="208"/>
    <cellStyle name="Calculation 2 2 3 3 3" xfId="209"/>
    <cellStyle name="Calculation 2 2 3 4" xfId="210"/>
    <cellStyle name="Calculation 2 2 3 4 2" xfId="211"/>
    <cellStyle name="Calculation 2 2 3 4 3" xfId="212"/>
    <cellStyle name="Calculation 2 2 3 5" xfId="213"/>
    <cellStyle name="Calculation 2 2 3 5 2" xfId="214"/>
    <cellStyle name="Calculation 2 2 3 5 3" xfId="215"/>
    <cellStyle name="Calculation 2 2 3 6" xfId="216"/>
    <cellStyle name="Calculation 2 2 3 6 2" xfId="217"/>
    <cellStyle name="Calculation 2 2 3 6 3" xfId="218"/>
    <cellStyle name="Calculation 2 2 3 7" xfId="219"/>
    <cellStyle name="Calculation 2 2 3 8" xfId="220"/>
    <cellStyle name="Calculation 2 2 3 9" xfId="221"/>
    <cellStyle name="Calculation 2 2 4" xfId="222"/>
    <cellStyle name="Calculation 2 2 4 2" xfId="223"/>
    <cellStyle name="Calculation 2 2 4 3" xfId="224"/>
    <cellStyle name="Calculation 2 2 5" xfId="225"/>
    <cellStyle name="Calculation 2 2 5 2" xfId="226"/>
    <cellStyle name="Calculation 2 2 5 3" xfId="227"/>
    <cellStyle name="Calculation 2 2 6" xfId="228"/>
    <cellStyle name="Calculation 2 2 6 2" xfId="229"/>
    <cellStyle name="Calculation 2 2 6 3" xfId="230"/>
    <cellStyle name="Calculation 2 2 7" xfId="231"/>
    <cellStyle name="Calculation 2 2 7 2" xfId="232"/>
    <cellStyle name="Calculation 2 2 7 3" xfId="233"/>
    <cellStyle name="Calculation 2 2 8" xfId="234"/>
    <cellStyle name="Calculation 2 2 8 2" xfId="235"/>
    <cellStyle name="Calculation 2 2 8 3" xfId="236"/>
    <cellStyle name="Calculation 2 2 9" xfId="237"/>
    <cellStyle name="Calculation 2 20" xfId="238"/>
    <cellStyle name="Calculation 2 3" xfId="239"/>
    <cellStyle name="Calculation 2 3 10" xfId="240"/>
    <cellStyle name="Calculation 2 3 11" xfId="241"/>
    <cellStyle name="Calculation 2 3 2" xfId="242"/>
    <cellStyle name="Calculation 2 3 2 2" xfId="243"/>
    <cellStyle name="Calculation 2 3 2 3" xfId="244"/>
    <cellStyle name="Calculation 2 3 3" xfId="245"/>
    <cellStyle name="Calculation 2 3 3 2" xfId="246"/>
    <cellStyle name="Calculation 2 3 3 3" xfId="247"/>
    <cellStyle name="Calculation 2 3 4" xfId="248"/>
    <cellStyle name="Calculation 2 3 4 2" xfId="249"/>
    <cellStyle name="Calculation 2 3 4 3" xfId="250"/>
    <cellStyle name="Calculation 2 3 5" xfId="251"/>
    <cellStyle name="Calculation 2 3 5 2" xfId="252"/>
    <cellStyle name="Calculation 2 3 5 3" xfId="253"/>
    <cellStyle name="Calculation 2 3 6" xfId="254"/>
    <cellStyle name="Calculation 2 3 6 2" xfId="255"/>
    <cellStyle name="Calculation 2 3 6 3" xfId="256"/>
    <cellStyle name="Calculation 2 3 7" xfId="257"/>
    <cellStyle name="Calculation 2 3 8" xfId="258"/>
    <cellStyle name="Calculation 2 3 9" xfId="259"/>
    <cellStyle name="Calculation 2 4" xfId="260"/>
    <cellStyle name="Calculation 2 4 10" xfId="261"/>
    <cellStyle name="Calculation 2 4 11" xfId="262"/>
    <cellStyle name="Calculation 2 4 2" xfId="263"/>
    <cellStyle name="Calculation 2 4 2 10" xfId="264"/>
    <cellStyle name="Calculation 2 4 2 11" xfId="265"/>
    <cellStyle name="Calculation 2 4 2 2" xfId="266"/>
    <cellStyle name="Calculation 2 4 2 2 2" xfId="267"/>
    <cellStyle name="Calculation 2 4 2 2 3" xfId="268"/>
    <cellStyle name="Calculation 2 4 2 3" xfId="269"/>
    <cellStyle name="Calculation 2 4 2 3 2" xfId="270"/>
    <cellStyle name="Calculation 2 4 2 3 3" xfId="271"/>
    <cellStyle name="Calculation 2 4 2 4" xfId="272"/>
    <cellStyle name="Calculation 2 4 2 4 2" xfId="273"/>
    <cellStyle name="Calculation 2 4 2 4 3" xfId="274"/>
    <cellStyle name="Calculation 2 4 2 5" xfId="275"/>
    <cellStyle name="Calculation 2 4 2 5 2" xfId="276"/>
    <cellStyle name="Calculation 2 4 2 5 3" xfId="277"/>
    <cellStyle name="Calculation 2 4 2 6" xfId="278"/>
    <cellStyle name="Calculation 2 4 2 6 2" xfId="279"/>
    <cellStyle name="Calculation 2 4 2 6 3" xfId="280"/>
    <cellStyle name="Calculation 2 4 2 7" xfId="281"/>
    <cellStyle name="Calculation 2 4 2 8" xfId="282"/>
    <cellStyle name="Calculation 2 4 2 9" xfId="283"/>
    <cellStyle name="Calculation 2 4 3" xfId="284"/>
    <cellStyle name="Calculation 2 4 3 2" xfId="285"/>
    <cellStyle name="Calculation 2 4 3 3" xfId="286"/>
    <cellStyle name="Calculation 2 4 4" xfId="287"/>
    <cellStyle name="Calculation 2 4 4 2" xfId="288"/>
    <cellStyle name="Calculation 2 4 4 3" xfId="289"/>
    <cellStyle name="Calculation 2 4 5" xfId="290"/>
    <cellStyle name="Calculation 2 4 5 2" xfId="291"/>
    <cellStyle name="Calculation 2 4 5 3" xfId="292"/>
    <cellStyle name="Calculation 2 4 6" xfId="293"/>
    <cellStyle name="Calculation 2 4 6 2" xfId="294"/>
    <cellStyle name="Calculation 2 4 6 3" xfId="295"/>
    <cellStyle name="Calculation 2 4 7" xfId="296"/>
    <cellStyle name="Calculation 2 4 7 2" xfId="297"/>
    <cellStyle name="Calculation 2 4 7 3" xfId="298"/>
    <cellStyle name="Calculation 2 4 8" xfId="299"/>
    <cellStyle name="Calculation 2 4 9" xfId="300"/>
    <cellStyle name="Calculation 2 5" xfId="301"/>
    <cellStyle name="Calculation 2 5 10" xfId="302"/>
    <cellStyle name="Calculation 2 5 11" xfId="303"/>
    <cellStyle name="Calculation 2 5 2" xfId="304"/>
    <cellStyle name="Calculation 2 5 2 10" xfId="305"/>
    <cellStyle name="Calculation 2 5 2 2" xfId="306"/>
    <cellStyle name="Calculation 2 5 2 2 2" xfId="307"/>
    <cellStyle name="Calculation 2 5 2 2 3" xfId="308"/>
    <cellStyle name="Calculation 2 5 2 3" xfId="309"/>
    <cellStyle name="Calculation 2 5 2 3 2" xfId="310"/>
    <cellStyle name="Calculation 2 5 2 3 3" xfId="311"/>
    <cellStyle name="Calculation 2 5 2 4" xfId="312"/>
    <cellStyle name="Calculation 2 5 2 4 2" xfId="313"/>
    <cellStyle name="Calculation 2 5 2 4 3" xfId="314"/>
    <cellStyle name="Calculation 2 5 2 5" xfId="315"/>
    <cellStyle name="Calculation 2 5 2 5 2" xfId="316"/>
    <cellStyle name="Calculation 2 5 2 5 3" xfId="317"/>
    <cellStyle name="Calculation 2 5 2 6" xfId="318"/>
    <cellStyle name="Calculation 2 5 2 7" xfId="319"/>
    <cellStyle name="Calculation 2 5 2 8" xfId="320"/>
    <cellStyle name="Calculation 2 5 2 9" xfId="321"/>
    <cellStyle name="Calculation 2 5 3" xfId="322"/>
    <cellStyle name="Calculation 2 5 3 2" xfId="323"/>
    <cellStyle name="Calculation 2 5 3 3" xfId="324"/>
    <cellStyle name="Calculation 2 5 4" xfId="325"/>
    <cellStyle name="Calculation 2 5 4 2" xfId="326"/>
    <cellStyle name="Calculation 2 5 4 3" xfId="327"/>
    <cellStyle name="Calculation 2 5 5" xfId="328"/>
    <cellStyle name="Calculation 2 5 5 2" xfId="329"/>
    <cellStyle name="Calculation 2 5 5 3" xfId="330"/>
    <cellStyle name="Calculation 2 5 6" xfId="331"/>
    <cellStyle name="Calculation 2 5 6 2" xfId="332"/>
    <cellStyle name="Calculation 2 5 6 3" xfId="333"/>
    <cellStyle name="Calculation 2 5 7" xfId="334"/>
    <cellStyle name="Calculation 2 5 7 2" xfId="335"/>
    <cellStyle name="Calculation 2 5 7 3" xfId="336"/>
    <cellStyle name="Calculation 2 5 8" xfId="337"/>
    <cellStyle name="Calculation 2 5 9" xfId="338"/>
    <cellStyle name="Calculation 2 6" xfId="339"/>
    <cellStyle name="Calculation 2 6 10" xfId="340"/>
    <cellStyle name="Calculation 2 6 11" xfId="341"/>
    <cellStyle name="Calculation 2 6 2" xfId="342"/>
    <cellStyle name="Calculation 2 6 2 2" xfId="343"/>
    <cellStyle name="Calculation 2 6 2 3" xfId="344"/>
    <cellStyle name="Calculation 2 6 3" xfId="345"/>
    <cellStyle name="Calculation 2 6 3 2" xfId="346"/>
    <cellStyle name="Calculation 2 6 3 3" xfId="347"/>
    <cellStyle name="Calculation 2 6 4" xfId="348"/>
    <cellStyle name="Calculation 2 6 4 2" xfId="349"/>
    <cellStyle name="Calculation 2 6 4 3" xfId="350"/>
    <cellStyle name="Calculation 2 6 5" xfId="351"/>
    <cellStyle name="Calculation 2 6 5 2" xfId="352"/>
    <cellStyle name="Calculation 2 6 5 3" xfId="353"/>
    <cellStyle name="Calculation 2 6 6" xfId="354"/>
    <cellStyle name="Calculation 2 6 6 2" xfId="355"/>
    <cellStyle name="Calculation 2 6 6 3" xfId="356"/>
    <cellStyle name="Calculation 2 6 7" xfId="357"/>
    <cellStyle name="Calculation 2 6 8" xfId="358"/>
    <cellStyle name="Calculation 2 6 9" xfId="359"/>
    <cellStyle name="Calculation 2 7" xfId="360"/>
    <cellStyle name="Calculation 2 7 2" xfId="361"/>
    <cellStyle name="Calculation 2 7 3" xfId="362"/>
    <cellStyle name="Calculation 2 8" xfId="363"/>
    <cellStyle name="Calculation 2 8 2" xfId="364"/>
    <cellStyle name="Calculation 2 8 3" xfId="365"/>
    <cellStyle name="Calculation 2 9" xfId="366"/>
    <cellStyle name="Calculation 2 9 2" xfId="367"/>
    <cellStyle name="Calculation 2 9 3" xfId="368"/>
    <cellStyle name="Calculation 3" xfId="369"/>
    <cellStyle name="Calculation 4" xfId="152"/>
    <cellStyle name="Cents" xfId="2800"/>
    <cellStyle name="Check Cell" xfId="27" builtinId="23" customBuiltin="1"/>
    <cellStyle name="Check Cell 2" xfId="371"/>
    <cellStyle name="Check Cell 3" xfId="370"/>
    <cellStyle name="Comma" xfId="28" builtinId="3"/>
    <cellStyle name="Comma  - Style1" xfId="373"/>
    <cellStyle name="Comma  - Style2" xfId="374"/>
    <cellStyle name="Comma  - Style3" xfId="375"/>
    <cellStyle name="Comma  - Style4" xfId="376"/>
    <cellStyle name="Comma  - Style5" xfId="377"/>
    <cellStyle name="Comma  - Style6" xfId="378"/>
    <cellStyle name="Comma  - Style7" xfId="379"/>
    <cellStyle name="Comma  - Style8" xfId="380"/>
    <cellStyle name="Comma [00]" xfId="2801"/>
    <cellStyle name="Comma 10" xfId="381"/>
    <cellStyle name="Comma 100" xfId="382"/>
    <cellStyle name="Comma 101" xfId="383"/>
    <cellStyle name="Comma 102" xfId="384"/>
    <cellStyle name="Comma 103" xfId="385"/>
    <cellStyle name="Comma 104" xfId="386"/>
    <cellStyle name="Comma 105" xfId="387"/>
    <cellStyle name="Comma 106" xfId="388"/>
    <cellStyle name="Comma 107" xfId="389"/>
    <cellStyle name="Comma 108" xfId="372"/>
    <cellStyle name="Comma 109" xfId="2492"/>
    <cellStyle name="Comma 11" xfId="390"/>
    <cellStyle name="Comma 110" xfId="2528"/>
    <cellStyle name="Comma 110 2" xfId="2634"/>
    <cellStyle name="Comma 111" xfId="2523"/>
    <cellStyle name="Comma 111 2" xfId="2630"/>
    <cellStyle name="Comma 112" xfId="2517"/>
    <cellStyle name="Comma 113" xfId="2535"/>
    <cellStyle name="Comma 114" xfId="2518"/>
    <cellStyle name="Comma 115" xfId="2534"/>
    <cellStyle name="Comma 116" xfId="2506"/>
    <cellStyle name="Comma 117" xfId="2533"/>
    <cellStyle name="Comma 118" xfId="2507"/>
    <cellStyle name="Comma 119" xfId="2531"/>
    <cellStyle name="Comma 12" xfId="391"/>
    <cellStyle name="Comma 120" xfId="2509"/>
    <cellStyle name="Comma 121" xfId="2532"/>
    <cellStyle name="Comma 122" xfId="2551"/>
    <cellStyle name="Comma 122 2" xfId="2647"/>
    <cellStyle name="Comma 123" xfId="2555"/>
    <cellStyle name="Comma 123 2" xfId="2651"/>
    <cellStyle name="Comma 124" xfId="2559"/>
    <cellStyle name="Comma 124 2" xfId="2655"/>
    <cellStyle name="Comma 125" xfId="2563"/>
    <cellStyle name="Comma 125 2" xfId="2659"/>
    <cellStyle name="Comma 126" xfId="2567"/>
    <cellStyle name="Comma 126 2" xfId="2663"/>
    <cellStyle name="Comma 127" xfId="2571"/>
    <cellStyle name="Comma 127 2" xfId="2667"/>
    <cellStyle name="Comma 128" xfId="2574"/>
    <cellStyle name="Comma 128 2" xfId="2670"/>
    <cellStyle name="Comma 13" xfId="392"/>
    <cellStyle name="Comma 14" xfId="393"/>
    <cellStyle name="Comma 15" xfId="394"/>
    <cellStyle name="Comma 16" xfId="395"/>
    <cellStyle name="Comma 17" xfId="396"/>
    <cellStyle name="Comma 18" xfId="397"/>
    <cellStyle name="Comma 18 2" xfId="398"/>
    <cellStyle name="Comma 19" xfId="399"/>
    <cellStyle name="Comma 19 2" xfId="400"/>
    <cellStyle name="Comma 2" xfId="46"/>
    <cellStyle name="Comma 2 2" xfId="402"/>
    <cellStyle name="Comma 2 2 2" xfId="403"/>
    <cellStyle name="Comma 2 3" xfId="404"/>
    <cellStyle name="Comma 2 3 2" xfId="405"/>
    <cellStyle name="Comma 2 3 3" xfId="406"/>
    <cellStyle name="Comma 2 3 3 2" xfId="2608"/>
    <cellStyle name="Comma 2 4" xfId="407"/>
    <cellStyle name="Comma 2 5" xfId="408"/>
    <cellStyle name="Comma 2 5 2" xfId="2609"/>
    <cellStyle name="Comma 2 6" xfId="401"/>
    <cellStyle name="Comma 2 7" xfId="2594"/>
    <cellStyle name="Comma 2 8" xfId="2590"/>
    <cellStyle name="Comma 20" xfId="409"/>
    <cellStyle name="Comma 20 2" xfId="410"/>
    <cellStyle name="Comma 21" xfId="411"/>
    <cellStyle name="Comma 21 2" xfId="412"/>
    <cellStyle name="Comma 22" xfId="413"/>
    <cellStyle name="Comma 22 2" xfId="414"/>
    <cellStyle name="Comma 23" xfId="415"/>
    <cellStyle name="Comma 23 2" xfId="416"/>
    <cellStyle name="Comma 24" xfId="417"/>
    <cellStyle name="Comma 24 2" xfId="418"/>
    <cellStyle name="Comma 25" xfId="419"/>
    <cellStyle name="Comma 25 2" xfId="420"/>
    <cellStyle name="Comma 26" xfId="421"/>
    <cellStyle name="Comma 26 2" xfId="422"/>
    <cellStyle name="Comma 27" xfId="423"/>
    <cellStyle name="Comma 27 2" xfId="424"/>
    <cellStyle name="Comma 28" xfId="425"/>
    <cellStyle name="Comma 28 2" xfId="426"/>
    <cellStyle name="Comma 29" xfId="427"/>
    <cellStyle name="Comma 29 2" xfId="428"/>
    <cellStyle name="Comma 3" xfId="429"/>
    <cellStyle name="Comma 3 2" xfId="430"/>
    <cellStyle name="Comma 3 2 2" xfId="431"/>
    <cellStyle name="Comma 3 3" xfId="432"/>
    <cellStyle name="Comma 3 3 2" xfId="433"/>
    <cellStyle name="Comma 3 4" xfId="434"/>
    <cellStyle name="Comma 30" xfId="435"/>
    <cellStyle name="Comma 30 2" xfId="436"/>
    <cellStyle name="Comma 31" xfId="437"/>
    <cellStyle name="Comma 32" xfId="438"/>
    <cellStyle name="Comma 33" xfId="439"/>
    <cellStyle name="Comma 34" xfId="440"/>
    <cellStyle name="Comma 35" xfId="441"/>
    <cellStyle name="Comma 36" xfId="442"/>
    <cellStyle name="Comma 37" xfId="443"/>
    <cellStyle name="Comma 38" xfId="444"/>
    <cellStyle name="Comma 39" xfId="445"/>
    <cellStyle name="Comma 4" xfId="446"/>
    <cellStyle name="Comma 4 2" xfId="447"/>
    <cellStyle name="Comma 40" xfId="448"/>
    <cellStyle name="Comma 41" xfId="449"/>
    <cellStyle name="Comma 42" xfId="450"/>
    <cellStyle name="Comma 43" xfId="451"/>
    <cellStyle name="Comma 44" xfId="452"/>
    <cellStyle name="Comma 45" xfId="453"/>
    <cellStyle name="Comma 46" xfId="454"/>
    <cellStyle name="Comma 47" xfId="455"/>
    <cellStyle name="Comma 48" xfId="456"/>
    <cellStyle name="Comma 49" xfId="457"/>
    <cellStyle name="Comma 5" xfId="458"/>
    <cellStyle name="Comma 50" xfId="459"/>
    <cellStyle name="Comma 51" xfId="460"/>
    <cellStyle name="Comma 52" xfId="461"/>
    <cellStyle name="Comma 53" xfId="462"/>
    <cellStyle name="Comma 54" xfId="463"/>
    <cellStyle name="Comma 55" xfId="464"/>
    <cellStyle name="Comma 55 2" xfId="465"/>
    <cellStyle name="Comma 56" xfId="466"/>
    <cellStyle name="Comma 56 2" xfId="467"/>
    <cellStyle name="Comma 57" xfId="468"/>
    <cellStyle name="Comma 58" xfId="469"/>
    <cellStyle name="Comma 59" xfId="470"/>
    <cellStyle name="Comma 6" xfId="471"/>
    <cellStyle name="Comma 60" xfId="472"/>
    <cellStyle name="Comma 61" xfId="473"/>
    <cellStyle name="Comma 62" xfId="474"/>
    <cellStyle name="Comma 63" xfId="475"/>
    <cellStyle name="Comma 64" xfId="476"/>
    <cellStyle name="Comma 64 2" xfId="477"/>
    <cellStyle name="Comma 65" xfId="478"/>
    <cellStyle name="Comma 65 2" xfId="479"/>
    <cellStyle name="Comma 66" xfId="480"/>
    <cellStyle name="Comma 66 2" xfId="481"/>
    <cellStyle name="Comma 67" xfId="482"/>
    <cellStyle name="Comma 68" xfId="483"/>
    <cellStyle name="Comma 69" xfId="484"/>
    <cellStyle name="Comma 7" xfId="485"/>
    <cellStyle name="Comma 70" xfId="486"/>
    <cellStyle name="Comma 70 2" xfId="487"/>
    <cellStyle name="Comma 71" xfId="488"/>
    <cellStyle name="Comma 72" xfId="489"/>
    <cellStyle name="Comma 72 2" xfId="490"/>
    <cellStyle name="Comma 73" xfId="491"/>
    <cellStyle name="Comma 73 2" xfId="492"/>
    <cellStyle name="Comma 74" xfId="493"/>
    <cellStyle name="Comma 74 2" xfId="494"/>
    <cellStyle name="Comma 75" xfId="495"/>
    <cellStyle name="Comma 75 2" xfId="496"/>
    <cellStyle name="Comma 76" xfId="497"/>
    <cellStyle name="Comma 77" xfId="498"/>
    <cellStyle name="Comma 78" xfId="499"/>
    <cellStyle name="Comma 78 2" xfId="500"/>
    <cellStyle name="Comma 79" xfId="501"/>
    <cellStyle name="Comma 79 2" xfId="502"/>
    <cellStyle name="Comma 8" xfId="503"/>
    <cellStyle name="Comma 80" xfId="504"/>
    <cellStyle name="Comma 80 2" xfId="505"/>
    <cellStyle name="Comma 81" xfId="506"/>
    <cellStyle name="Comma 81 2" xfId="507"/>
    <cellStyle name="Comma 82" xfId="508"/>
    <cellStyle name="Comma 82 2" xfId="509"/>
    <cellStyle name="Comma 83" xfId="510"/>
    <cellStyle name="Comma 83 2" xfId="511"/>
    <cellStyle name="Comma 84" xfId="512"/>
    <cellStyle name="Comma 84 2" xfId="513"/>
    <cellStyle name="Comma 85" xfId="514"/>
    <cellStyle name="Comma 86" xfId="515"/>
    <cellStyle name="Comma 87" xfId="516"/>
    <cellStyle name="Comma 88" xfId="517"/>
    <cellStyle name="Comma 89" xfId="518"/>
    <cellStyle name="Comma 9" xfId="519"/>
    <cellStyle name="Comma 90" xfId="520"/>
    <cellStyle name="Comma 91" xfId="521"/>
    <cellStyle name="Comma 92" xfId="522"/>
    <cellStyle name="Comma 93" xfId="523"/>
    <cellStyle name="Comma 93 2" xfId="524"/>
    <cellStyle name="Comma 94" xfId="525"/>
    <cellStyle name="Comma 94 2" xfId="526"/>
    <cellStyle name="Comma 95" xfId="527"/>
    <cellStyle name="Comma 95 2" xfId="528"/>
    <cellStyle name="Comma 96" xfId="529"/>
    <cellStyle name="Comma 97" xfId="530"/>
    <cellStyle name="Comma 98" xfId="531"/>
    <cellStyle name="Comma 99" xfId="532"/>
    <cellStyle name="Comma0" xfId="533"/>
    <cellStyle name="Comma0 - Style5" xfId="2802"/>
    <cellStyle name="Comma0 - Style5 2" xfId="2803"/>
    <cellStyle name="Comma0 10" xfId="2804"/>
    <cellStyle name="Comma0 11" xfId="2805"/>
    <cellStyle name="Comma0 12" xfId="2806"/>
    <cellStyle name="Comma0 13" xfId="2807"/>
    <cellStyle name="Comma0 2" xfId="2808"/>
    <cellStyle name="Comma0 3" xfId="2809"/>
    <cellStyle name="Comma0 4" xfId="2810"/>
    <cellStyle name="Comma0 5" xfId="2811"/>
    <cellStyle name="Comma0 6" xfId="2812"/>
    <cellStyle name="Comma0 7" xfId="2813"/>
    <cellStyle name="Comma0 8" xfId="2814"/>
    <cellStyle name="Comma0 9" xfId="2815"/>
    <cellStyle name="Comma0_79CA8M.Salton_SolarP_1d11R" xfId="2816"/>
    <cellStyle name="Comma1 - Style1" xfId="2817"/>
    <cellStyle name="Comma1 - Style1 2" xfId="2818"/>
    <cellStyle name="Copied" xfId="534"/>
    <cellStyle name="Currency" xfId="29" builtinId="4"/>
    <cellStyle name="Currency [$0]" xfId="536"/>
    <cellStyle name="Currency [£0]" xfId="537"/>
    <cellStyle name="Currency [00]" xfId="2819"/>
    <cellStyle name="Currency 10" xfId="538"/>
    <cellStyle name="Currency 100" xfId="539"/>
    <cellStyle name="Currency 101" xfId="540"/>
    <cellStyle name="Currency 102" xfId="541"/>
    <cellStyle name="Currency 103" xfId="542"/>
    <cellStyle name="Currency 104" xfId="543"/>
    <cellStyle name="Currency 105" xfId="544"/>
    <cellStyle name="Currency 106" xfId="535"/>
    <cellStyle name="Currency 107" xfId="2496"/>
    <cellStyle name="Currency 108" xfId="2527"/>
    <cellStyle name="Currency 108 2" xfId="2633"/>
    <cellStyle name="Currency 109" xfId="2522"/>
    <cellStyle name="Currency 109 2" xfId="2629"/>
    <cellStyle name="Currency 11" xfId="545"/>
    <cellStyle name="Currency 110" xfId="2515"/>
    <cellStyle name="Currency 111" xfId="2488"/>
    <cellStyle name="Currency 112" xfId="2516"/>
    <cellStyle name="Currency 113" xfId="2486"/>
    <cellStyle name="Currency 114" xfId="2502"/>
    <cellStyle name="Currency 115" xfId="2487"/>
    <cellStyle name="Currency 116" xfId="2504"/>
    <cellStyle name="Currency 117" xfId="2490"/>
    <cellStyle name="Currency 118" xfId="2505"/>
    <cellStyle name="Currency 119" xfId="2489"/>
    <cellStyle name="Currency 12" xfId="546"/>
    <cellStyle name="Currency 120" xfId="2552"/>
    <cellStyle name="Currency 120 2" xfId="2648"/>
    <cellStyle name="Currency 121" xfId="2556"/>
    <cellStyle name="Currency 121 2" xfId="2652"/>
    <cellStyle name="Currency 122" xfId="2560"/>
    <cellStyle name="Currency 122 2" xfId="2656"/>
    <cellStyle name="Currency 123" xfId="2564"/>
    <cellStyle name="Currency 123 2" xfId="2660"/>
    <cellStyle name="Currency 124" xfId="2568"/>
    <cellStyle name="Currency 124 2" xfId="2664"/>
    <cellStyle name="Currency 125" xfId="2572"/>
    <cellStyle name="Currency 125 2" xfId="2668"/>
    <cellStyle name="Currency 126" xfId="2576"/>
    <cellStyle name="Currency 126 2" xfId="2672"/>
    <cellStyle name="Currency 127" xfId="2937"/>
    <cellStyle name="Currency 13" xfId="547"/>
    <cellStyle name="Currency 14" xfId="548"/>
    <cellStyle name="Currency 15" xfId="549"/>
    <cellStyle name="Currency 16" xfId="550"/>
    <cellStyle name="Currency 17" xfId="551"/>
    <cellStyle name="Currency 17 2" xfId="552"/>
    <cellStyle name="Currency 17 3" xfId="553"/>
    <cellStyle name="Currency 18" xfId="554"/>
    <cellStyle name="Currency 18 2" xfId="555"/>
    <cellStyle name="Currency 19" xfId="556"/>
    <cellStyle name="Currency 19 2" xfId="557"/>
    <cellStyle name="Currency 2" xfId="558"/>
    <cellStyle name="Currency 20" xfId="559"/>
    <cellStyle name="Currency 20 2" xfId="560"/>
    <cellStyle name="Currency 21" xfId="561"/>
    <cellStyle name="Currency 21 2" xfId="562"/>
    <cellStyle name="Currency 22" xfId="563"/>
    <cellStyle name="Currency 22 2" xfId="564"/>
    <cellStyle name="Currency 23" xfId="565"/>
    <cellStyle name="Currency 23 2" xfId="566"/>
    <cellStyle name="Currency 24" xfId="567"/>
    <cellStyle name="Currency 24 2" xfId="568"/>
    <cellStyle name="Currency 25" xfId="569"/>
    <cellStyle name="Currency 25 2" xfId="570"/>
    <cellStyle name="Currency 26" xfId="571"/>
    <cellStyle name="Currency 26 2" xfId="572"/>
    <cellStyle name="Currency 27" xfId="573"/>
    <cellStyle name="Currency 27 2" xfId="574"/>
    <cellStyle name="Currency 28" xfId="575"/>
    <cellStyle name="Currency 28 2" xfId="576"/>
    <cellStyle name="Currency 29" xfId="577"/>
    <cellStyle name="Currency 29 2" xfId="578"/>
    <cellStyle name="Currency 3" xfId="579"/>
    <cellStyle name="Currency 3 2" xfId="2820"/>
    <cellStyle name="Currency 3 3" xfId="2821"/>
    <cellStyle name="Currency 30" xfId="580"/>
    <cellStyle name="Currency 31" xfId="581"/>
    <cellStyle name="Currency 32" xfId="582"/>
    <cellStyle name="Currency 33" xfId="583"/>
    <cellStyle name="Currency 34" xfId="584"/>
    <cellStyle name="Currency 35" xfId="585"/>
    <cellStyle name="Currency 36" xfId="586"/>
    <cellStyle name="Currency 37" xfId="587"/>
    <cellStyle name="Currency 38" xfId="588"/>
    <cellStyle name="Currency 39" xfId="589"/>
    <cellStyle name="Currency 4" xfId="590"/>
    <cellStyle name="Currency 40" xfId="591"/>
    <cellStyle name="Currency 41" xfId="592"/>
    <cellStyle name="Currency 42" xfId="593"/>
    <cellStyle name="Currency 43" xfId="594"/>
    <cellStyle name="Currency 44" xfId="595"/>
    <cellStyle name="Currency 45" xfId="596"/>
    <cellStyle name="Currency 46" xfId="597"/>
    <cellStyle name="Currency 47" xfId="598"/>
    <cellStyle name="Currency 48" xfId="599"/>
    <cellStyle name="Currency 49" xfId="600"/>
    <cellStyle name="Currency 5" xfId="601"/>
    <cellStyle name="Currency 50" xfId="602"/>
    <cellStyle name="Currency 51" xfId="603"/>
    <cellStyle name="Currency 52" xfId="604"/>
    <cellStyle name="Currency 53" xfId="605"/>
    <cellStyle name="Currency 53 2" xfId="606"/>
    <cellStyle name="Currency 54" xfId="607"/>
    <cellStyle name="Currency 54 2" xfId="608"/>
    <cellStyle name="Currency 55" xfId="609"/>
    <cellStyle name="Currency 56" xfId="610"/>
    <cellStyle name="Currency 57" xfId="611"/>
    <cellStyle name="Currency 58" xfId="612"/>
    <cellStyle name="Currency 59" xfId="613"/>
    <cellStyle name="Currency 6" xfId="614"/>
    <cellStyle name="Currency 60" xfId="615"/>
    <cellStyle name="Currency 61" xfId="616"/>
    <cellStyle name="Currency 62" xfId="617"/>
    <cellStyle name="Currency 62 2" xfId="618"/>
    <cellStyle name="Currency 63" xfId="619"/>
    <cellStyle name="Currency 63 2" xfId="620"/>
    <cellStyle name="Currency 64" xfId="621"/>
    <cellStyle name="Currency 64 2" xfId="622"/>
    <cellStyle name="Currency 65" xfId="623"/>
    <cellStyle name="Currency 66" xfId="624"/>
    <cellStyle name="Currency 67" xfId="625"/>
    <cellStyle name="Currency 68" xfId="626"/>
    <cellStyle name="Currency 68 2" xfId="627"/>
    <cellStyle name="Currency 69" xfId="628"/>
    <cellStyle name="Currency 7" xfId="629"/>
    <cellStyle name="Currency 70" xfId="630"/>
    <cellStyle name="Currency 70 2" xfId="631"/>
    <cellStyle name="Currency 71" xfId="632"/>
    <cellStyle name="Currency 71 2" xfId="633"/>
    <cellStyle name="Currency 72" xfId="634"/>
    <cellStyle name="Currency 72 2" xfId="635"/>
    <cellStyle name="Currency 73" xfId="636"/>
    <cellStyle name="Currency 73 2" xfId="637"/>
    <cellStyle name="Currency 74" xfId="638"/>
    <cellStyle name="Currency 75" xfId="639"/>
    <cellStyle name="Currency 76" xfId="640"/>
    <cellStyle name="Currency 76 2" xfId="641"/>
    <cellStyle name="Currency 77" xfId="642"/>
    <cellStyle name="Currency 77 2" xfId="643"/>
    <cellStyle name="Currency 78" xfId="644"/>
    <cellStyle name="Currency 78 2" xfId="645"/>
    <cellStyle name="Currency 79" xfId="646"/>
    <cellStyle name="Currency 79 2" xfId="647"/>
    <cellStyle name="Currency 8" xfId="648"/>
    <cellStyle name="Currency 80" xfId="649"/>
    <cellStyle name="Currency 80 2" xfId="650"/>
    <cellStyle name="Currency 81" xfId="651"/>
    <cellStyle name="Currency 81 2" xfId="652"/>
    <cellStyle name="Currency 82" xfId="653"/>
    <cellStyle name="Currency 82 2" xfId="654"/>
    <cellStyle name="Currency 83" xfId="655"/>
    <cellStyle name="Currency 84" xfId="656"/>
    <cellStyle name="Currency 85" xfId="657"/>
    <cellStyle name="Currency 86" xfId="658"/>
    <cellStyle name="Currency 87" xfId="659"/>
    <cellStyle name="Currency 88" xfId="660"/>
    <cellStyle name="Currency 89" xfId="661"/>
    <cellStyle name="Currency 9" xfId="662"/>
    <cellStyle name="Currency 90" xfId="663"/>
    <cellStyle name="Currency 91" xfId="664"/>
    <cellStyle name="Currency 91 2" xfId="665"/>
    <cellStyle name="Currency 92" xfId="666"/>
    <cellStyle name="Currency 92 2" xfId="667"/>
    <cellStyle name="Currency 93" xfId="668"/>
    <cellStyle name="Currency 93 2" xfId="669"/>
    <cellStyle name="Currency 94" xfId="670"/>
    <cellStyle name="Currency 95" xfId="671"/>
    <cellStyle name="Currency 96" xfId="672"/>
    <cellStyle name="Currency 97" xfId="673"/>
    <cellStyle name="Currency 98" xfId="674"/>
    <cellStyle name="Currency 99" xfId="675"/>
    <cellStyle name="Currency0" xfId="676"/>
    <cellStyle name="Currency0 2" xfId="2822"/>
    <cellStyle name="Date" xfId="677"/>
    <cellStyle name="Date Long" xfId="678"/>
    <cellStyle name="Date Short" xfId="679"/>
    <cellStyle name="Dezimal [0]_Compiling Utility Macros" xfId="2823"/>
    <cellStyle name="Dezimal_Compiling Utility Macros" xfId="2824"/>
    <cellStyle name="Dollars &amp; Cents" xfId="680"/>
    <cellStyle name="Edge" xfId="2825"/>
    <cellStyle name="Entered" xfId="681"/>
    <cellStyle name="Euro" xfId="2826"/>
    <cellStyle name="Explanatory Text" xfId="30" builtinId="53" customBuiltin="1"/>
    <cellStyle name="Explanatory Text 2" xfId="683"/>
    <cellStyle name="Explanatory Text 3" xfId="682"/>
    <cellStyle name="EY House" xfId="2827"/>
    <cellStyle name="EY House 2" xfId="2828"/>
    <cellStyle name="F2" xfId="2829"/>
    <cellStyle name="F2 2" xfId="2830"/>
    <cellStyle name="F3" xfId="2831"/>
    <cellStyle name="F3 2" xfId="2832"/>
    <cellStyle name="F4" xfId="2833"/>
    <cellStyle name="F4 2" xfId="2834"/>
    <cellStyle name="F5" xfId="2835"/>
    <cellStyle name="F5 2" xfId="2836"/>
    <cellStyle name="F6" xfId="2837"/>
    <cellStyle name="F6 2" xfId="2838"/>
    <cellStyle name="F7" xfId="2839"/>
    <cellStyle name="F7 2" xfId="2840"/>
    <cellStyle name="F8" xfId="2841"/>
    <cellStyle name="F8 2" xfId="2842"/>
    <cellStyle name="Fixed" xfId="684"/>
    <cellStyle name="Fixed 2" xfId="2843"/>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10" xfId="685"/>
    <cellStyle name="Followed Hyperlink 100" xfId="686"/>
    <cellStyle name="Followed Hyperlink 101" xfId="687"/>
    <cellStyle name="Followed Hyperlink 102" xfId="688"/>
    <cellStyle name="Followed Hyperlink 103" xfId="689"/>
    <cellStyle name="Followed Hyperlink 104" xfId="690"/>
    <cellStyle name="Followed Hyperlink 105" xfId="691"/>
    <cellStyle name="Followed Hyperlink 106" xfId="692"/>
    <cellStyle name="Followed Hyperlink 107" xfId="693"/>
    <cellStyle name="Followed Hyperlink 108" xfId="694"/>
    <cellStyle name="Followed Hyperlink 109" xfId="695"/>
    <cellStyle name="Followed Hyperlink 11" xfId="696"/>
    <cellStyle name="Followed Hyperlink 110" xfId="697"/>
    <cellStyle name="Followed Hyperlink 111" xfId="698"/>
    <cellStyle name="Followed Hyperlink 112" xfId="699"/>
    <cellStyle name="Followed Hyperlink 113" xfId="700"/>
    <cellStyle name="Followed Hyperlink 114" xfId="701"/>
    <cellStyle name="Followed Hyperlink 115" xfId="702"/>
    <cellStyle name="Followed Hyperlink 116" xfId="703"/>
    <cellStyle name="Followed Hyperlink 117" xfId="704"/>
    <cellStyle name="Followed Hyperlink 118" xfId="705"/>
    <cellStyle name="Followed Hyperlink 119" xfId="706"/>
    <cellStyle name="Followed Hyperlink 12" xfId="707"/>
    <cellStyle name="Followed Hyperlink 120" xfId="708"/>
    <cellStyle name="Followed Hyperlink 121" xfId="709"/>
    <cellStyle name="Followed Hyperlink 122" xfId="710"/>
    <cellStyle name="Followed Hyperlink 123" xfId="711"/>
    <cellStyle name="Followed Hyperlink 124" xfId="712"/>
    <cellStyle name="Followed Hyperlink 125" xfId="713"/>
    <cellStyle name="Followed Hyperlink 126" xfId="714"/>
    <cellStyle name="Followed Hyperlink 127" xfId="715"/>
    <cellStyle name="Followed Hyperlink 128" xfId="716"/>
    <cellStyle name="Followed Hyperlink 129" xfId="717"/>
    <cellStyle name="Followed Hyperlink 13" xfId="718"/>
    <cellStyle name="Followed Hyperlink 130" xfId="719"/>
    <cellStyle name="Followed Hyperlink 131" xfId="720"/>
    <cellStyle name="Followed Hyperlink 132" xfId="721"/>
    <cellStyle name="Followed Hyperlink 133" xfId="722"/>
    <cellStyle name="Followed Hyperlink 134" xfId="723"/>
    <cellStyle name="Followed Hyperlink 135" xfId="724"/>
    <cellStyle name="Followed Hyperlink 136" xfId="725"/>
    <cellStyle name="Followed Hyperlink 137" xfId="726"/>
    <cellStyle name="Followed Hyperlink 138" xfId="727"/>
    <cellStyle name="Followed Hyperlink 139" xfId="728"/>
    <cellStyle name="Followed Hyperlink 14" xfId="729"/>
    <cellStyle name="Followed Hyperlink 140" xfId="730"/>
    <cellStyle name="Followed Hyperlink 141" xfId="731"/>
    <cellStyle name="Followed Hyperlink 142" xfId="732"/>
    <cellStyle name="Followed Hyperlink 143" xfId="733"/>
    <cellStyle name="Followed Hyperlink 144" xfId="734"/>
    <cellStyle name="Followed Hyperlink 145" xfId="735"/>
    <cellStyle name="Followed Hyperlink 146" xfId="736"/>
    <cellStyle name="Followed Hyperlink 147" xfId="737"/>
    <cellStyle name="Followed Hyperlink 148" xfId="738"/>
    <cellStyle name="Followed Hyperlink 149" xfId="739"/>
    <cellStyle name="Followed Hyperlink 15" xfId="740"/>
    <cellStyle name="Followed Hyperlink 150" xfId="741"/>
    <cellStyle name="Followed Hyperlink 151" xfId="742"/>
    <cellStyle name="Followed Hyperlink 152" xfId="743"/>
    <cellStyle name="Followed Hyperlink 153" xfId="744"/>
    <cellStyle name="Followed Hyperlink 154" xfId="745"/>
    <cellStyle name="Followed Hyperlink 155" xfId="746"/>
    <cellStyle name="Followed Hyperlink 156" xfId="747"/>
    <cellStyle name="Followed Hyperlink 157" xfId="748"/>
    <cellStyle name="Followed Hyperlink 158" xfId="749"/>
    <cellStyle name="Followed Hyperlink 159" xfId="750"/>
    <cellStyle name="Followed Hyperlink 16" xfId="751"/>
    <cellStyle name="Followed Hyperlink 160" xfId="752"/>
    <cellStyle name="Followed Hyperlink 161" xfId="753"/>
    <cellStyle name="Followed Hyperlink 162" xfId="754"/>
    <cellStyle name="Followed Hyperlink 163" xfId="755"/>
    <cellStyle name="Followed Hyperlink 164" xfId="756"/>
    <cellStyle name="Followed Hyperlink 165" xfId="757"/>
    <cellStyle name="Followed Hyperlink 166" xfId="758"/>
    <cellStyle name="Followed Hyperlink 167" xfId="759"/>
    <cellStyle name="Followed Hyperlink 168" xfId="760"/>
    <cellStyle name="Followed Hyperlink 169" xfId="761"/>
    <cellStyle name="Followed Hyperlink 17" xfId="762"/>
    <cellStyle name="Followed Hyperlink 170" xfId="763"/>
    <cellStyle name="Followed Hyperlink 171" xfId="764"/>
    <cellStyle name="Followed Hyperlink 172" xfId="765"/>
    <cellStyle name="Followed Hyperlink 173" xfId="766"/>
    <cellStyle name="Followed Hyperlink 174" xfId="767"/>
    <cellStyle name="Followed Hyperlink 175" xfId="768"/>
    <cellStyle name="Followed Hyperlink 176" xfId="769"/>
    <cellStyle name="Followed Hyperlink 177" xfId="770"/>
    <cellStyle name="Followed Hyperlink 178" xfId="771"/>
    <cellStyle name="Followed Hyperlink 179" xfId="772"/>
    <cellStyle name="Followed Hyperlink 18" xfId="773"/>
    <cellStyle name="Followed Hyperlink 180" xfId="774"/>
    <cellStyle name="Followed Hyperlink 181" xfId="775"/>
    <cellStyle name="Followed Hyperlink 182" xfId="776"/>
    <cellStyle name="Followed Hyperlink 183" xfId="777"/>
    <cellStyle name="Followed Hyperlink 184" xfId="778"/>
    <cellStyle name="Followed Hyperlink 185" xfId="779"/>
    <cellStyle name="Followed Hyperlink 186" xfId="780"/>
    <cellStyle name="Followed Hyperlink 187" xfId="781"/>
    <cellStyle name="Followed Hyperlink 188" xfId="782"/>
    <cellStyle name="Followed Hyperlink 189" xfId="783"/>
    <cellStyle name="Followed Hyperlink 19" xfId="784"/>
    <cellStyle name="Followed Hyperlink 190" xfId="785"/>
    <cellStyle name="Followed Hyperlink 191" xfId="786"/>
    <cellStyle name="Followed Hyperlink 192" xfId="787"/>
    <cellStyle name="Followed Hyperlink 193" xfId="788"/>
    <cellStyle name="Followed Hyperlink 194" xfId="789"/>
    <cellStyle name="Followed Hyperlink 195" xfId="790"/>
    <cellStyle name="Followed Hyperlink 196" xfId="791"/>
    <cellStyle name="Followed Hyperlink 197" xfId="792"/>
    <cellStyle name="Followed Hyperlink 198" xfId="793"/>
    <cellStyle name="Followed Hyperlink 199" xfId="794"/>
    <cellStyle name="Followed Hyperlink 2" xfId="795"/>
    <cellStyle name="Followed Hyperlink 20" xfId="796"/>
    <cellStyle name="Followed Hyperlink 200" xfId="797"/>
    <cellStyle name="Followed Hyperlink 201" xfId="798"/>
    <cellStyle name="Followed Hyperlink 202" xfId="799"/>
    <cellStyle name="Followed Hyperlink 203" xfId="800"/>
    <cellStyle name="Followed Hyperlink 204" xfId="801"/>
    <cellStyle name="Followed Hyperlink 205" xfId="802"/>
    <cellStyle name="Followed Hyperlink 206" xfId="803"/>
    <cellStyle name="Followed Hyperlink 207" xfId="804"/>
    <cellStyle name="Followed Hyperlink 208" xfId="805"/>
    <cellStyle name="Followed Hyperlink 209" xfId="806"/>
    <cellStyle name="Followed Hyperlink 21" xfId="807"/>
    <cellStyle name="Followed Hyperlink 210" xfId="808"/>
    <cellStyle name="Followed Hyperlink 211" xfId="809"/>
    <cellStyle name="Followed Hyperlink 212" xfId="810"/>
    <cellStyle name="Followed Hyperlink 213" xfId="811"/>
    <cellStyle name="Followed Hyperlink 214" xfId="812"/>
    <cellStyle name="Followed Hyperlink 215" xfId="813"/>
    <cellStyle name="Followed Hyperlink 216" xfId="814"/>
    <cellStyle name="Followed Hyperlink 217" xfId="815"/>
    <cellStyle name="Followed Hyperlink 218" xfId="816"/>
    <cellStyle name="Followed Hyperlink 219" xfId="817"/>
    <cellStyle name="Followed Hyperlink 22" xfId="818"/>
    <cellStyle name="Followed Hyperlink 220" xfId="819"/>
    <cellStyle name="Followed Hyperlink 221" xfId="820"/>
    <cellStyle name="Followed Hyperlink 222" xfId="821"/>
    <cellStyle name="Followed Hyperlink 223" xfId="822"/>
    <cellStyle name="Followed Hyperlink 224" xfId="823"/>
    <cellStyle name="Followed Hyperlink 225" xfId="824"/>
    <cellStyle name="Followed Hyperlink 226" xfId="825"/>
    <cellStyle name="Followed Hyperlink 227" xfId="826"/>
    <cellStyle name="Followed Hyperlink 228" xfId="827"/>
    <cellStyle name="Followed Hyperlink 229" xfId="828"/>
    <cellStyle name="Followed Hyperlink 23" xfId="829"/>
    <cellStyle name="Followed Hyperlink 230" xfId="830"/>
    <cellStyle name="Followed Hyperlink 231" xfId="831"/>
    <cellStyle name="Followed Hyperlink 232" xfId="832"/>
    <cellStyle name="Followed Hyperlink 233" xfId="833"/>
    <cellStyle name="Followed Hyperlink 234" xfId="834"/>
    <cellStyle name="Followed Hyperlink 235" xfId="835"/>
    <cellStyle name="Followed Hyperlink 236" xfId="836"/>
    <cellStyle name="Followed Hyperlink 237" xfId="837"/>
    <cellStyle name="Followed Hyperlink 238" xfId="838"/>
    <cellStyle name="Followed Hyperlink 239" xfId="839"/>
    <cellStyle name="Followed Hyperlink 24" xfId="840"/>
    <cellStyle name="Followed Hyperlink 240" xfId="841"/>
    <cellStyle name="Followed Hyperlink 241" xfId="842"/>
    <cellStyle name="Followed Hyperlink 242" xfId="843"/>
    <cellStyle name="Followed Hyperlink 243" xfId="844"/>
    <cellStyle name="Followed Hyperlink 244" xfId="845"/>
    <cellStyle name="Followed Hyperlink 245" xfId="846"/>
    <cellStyle name="Followed Hyperlink 246" xfId="847"/>
    <cellStyle name="Followed Hyperlink 247" xfId="848"/>
    <cellStyle name="Followed Hyperlink 248" xfId="849"/>
    <cellStyle name="Followed Hyperlink 249" xfId="850"/>
    <cellStyle name="Followed Hyperlink 25" xfId="851"/>
    <cellStyle name="Followed Hyperlink 250" xfId="852"/>
    <cellStyle name="Followed Hyperlink 251" xfId="853"/>
    <cellStyle name="Followed Hyperlink 252" xfId="854"/>
    <cellStyle name="Followed Hyperlink 253" xfId="855"/>
    <cellStyle name="Followed Hyperlink 254" xfId="856"/>
    <cellStyle name="Followed Hyperlink 255" xfId="857"/>
    <cellStyle name="Followed Hyperlink 256" xfId="858"/>
    <cellStyle name="Followed Hyperlink 257" xfId="859"/>
    <cellStyle name="Followed Hyperlink 258" xfId="860"/>
    <cellStyle name="Followed Hyperlink 259" xfId="861"/>
    <cellStyle name="Followed Hyperlink 26" xfId="862"/>
    <cellStyle name="Followed Hyperlink 260" xfId="863"/>
    <cellStyle name="Followed Hyperlink 261" xfId="864"/>
    <cellStyle name="Followed Hyperlink 262" xfId="865"/>
    <cellStyle name="Followed Hyperlink 263" xfId="866"/>
    <cellStyle name="Followed Hyperlink 264" xfId="867"/>
    <cellStyle name="Followed Hyperlink 265" xfId="868"/>
    <cellStyle name="Followed Hyperlink 266" xfId="869"/>
    <cellStyle name="Followed Hyperlink 267" xfId="870"/>
    <cellStyle name="Followed Hyperlink 268" xfId="871"/>
    <cellStyle name="Followed Hyperlink 269" xfId="872"/>
    <cellStyle name="Followed Hyperlink 27" xfId="873"/>
    <cellStyle name="Followed Hyperlink 270" xfId="874"/>
    <cellStyle name="Followed Hyperlink 271" xfId="875"/>
    <cellStyle name="Followed Hyperlink 272" xfId="876"/>
    <cellStyle name="Followed Hyperlink 273" xfId="877"/>
    <cellStyle name="Followed Hyperlink 274" xfId="878"/>
    <cellStyle name="Followed Hyperlink 275" xfId="879"/>
    <cellStyle name="Followed Hyperlink 276" xfId="880"/>
    <cellStyle name="Followed Hyperlink 277" xfId="881"/>
    <cellStyle name="Followed Hyperlink 278" xfId="882"/>
    <cellStyle name="Followed Hyperlink 279" xfId="883"/>
    <cellStyle name="Followed Hyperlink 28" xfId="884"/>
    <cellStyle name="Followed Hyperlink 280" xfId="885"/>
    <cellStyle name="Followed Hyperlink 281" xfId="886"/>
    <cellStyle name="Followed Hyperlink 282" xfId="887"/>
    <cellStyle name="Followed Hyperlink 29" xfId="888"/>
    <cellStyle name="Followed Hyperlink 3" xfId="889"/>
    <cellStyle name="Followed Hyperlink 30" xfId="890"/>
    <cellStyle name="Followed Hyperlink 31" xfId="891"/>
    <cellStyle name="Followed Hyperlink 32" xfId="892"/>
    <cellStyle name="Followed Hyperlink 33" xfId="893"/>
    <cellStyle name="Followed Hyperlink 34" xfId="894"/>
    <cellStyle name="Followed Hyperlink 35" xfId="895"/>
    <cellStyle name="Followed Hyperlink 36" xfId="896"/>
    <cellStyle name="Followed Hyperlink 37" xfId="897"/>
    <cellStyle name="Followed Hyperlink 38" xfId="898"/>
    <cellStyle name="Followed Hyperlink 39" xfId="899"/>
    <cellStyle name="Followed Hyperlink 4" xfId="900"/>
    <cellStyle name="Followed Hyperlink 40" xfId="901"/>
    <cellStyle name="Followed Hyperlink 41" xfId="902"/>
    <cellStyle name="Followed Hyperlink 42" xfId="903"/>
    <cellStyle name="Followed Hyperlink 43" xfId="904"/>
    <cellStyle name="Followed Hyperlink 44" xfId="905"/>
    <cellStyle name="Followed Hyperlink 45" xfId="906"/>
    <cellStyle name="Followed Hyperlink 46" xfId="907"/>
    <cellStyle name="Followed Hyperlink 47" xfId="908"/>
    <cellStyle name="Followed Hyperlink 48" xfId="909"/>
    <cellStyle name="Followed Hyperlink 49" xfId="910"/>
    <cellStyle name="Followed Hyperlink 5" xfId="911"/>
    <cellStyle name="Followed Hyperlink 50" xfId="912"/>
    <cellStyle name="Followed Hyperlink 51" xfId="913"/>
    <cellStyle name="Followed Hyperlink 52" xfId="914"/>
    <cellStyle name="Followed Hyperlink 53" xfId="915"/>
    <cellStyle name="Followed Hyperlink 54" xfId="916"/>
    <cellStyle name="Followed Hyperlink 55" xfId="917"/>
    <cellStyle name="Followed Hyperlink 56" xfId="918"/>
    <cellStyle name="Followed Hyperlink 57" xfId="919"/>
    <cellStyle name="Followed Hyperlink 58" xfId="920"/>
    <cellStyle name="Followed Hyperlink 59" xfId="921"/>
    <cellStyle name="Followed Hyperlink 6" xfId="922"/>
    <cellStyle name="Followed Hyperlink 60" xfId="923"/>
    <cellStyle name="Followed Hyperlink 61" xfId="924"/>
    <cellStyle name="Followed Hyperlink 62" xfId="925"/>
    <cellStyle name="Followed Hyperlink 63" xfId="926"/>
    <cellStyle name="Followed Hyperlink 64" xfId="927"/>
    <cellStyle name="Followed Hyperlink 65" xfId="928"/>
    <cellStyle name="Followed Hyperlink 66" xfId="929"/>
    <cellStyle name="Followed Hyperlink 67" xfId="930"/>
    <cellStyle name="Followed Hyperlink 68" xfId="931"/>
    <cellStyle name="Followed Hyperlink 69" xfId="932"/>
    <cellStyle name="Followed Hyperlink 7" xfId="933"/>
    <cellStyle name="Followed Hyperlink 70" xfId="934"/>
    <cellStyle name="Followed Hyperlink 71" xfId="935"/>
    <cellStyle name="Followed Hyperlink 72" xfId="936"/>
    <cellStyle name="Followed Hyperlink 73" xfId="937"/>
    <cellStyle name="Followed Hyperlink 74" xfId="938"/>
    <cellStyle name="Followed Hyperlink 75" xfId="939"/>
    <cellStyle name="Followed Hyperlink 76" xfId="940"/>
    <cellStyle name="Followed Hyperlink 77" xfId="941"/>
    <cellStyle name="Followed Hyperlink 78" xfId="942"/>
    <cellStyle name="Followed Hyperlink 79" xfId="943"/>
    <cellStyle name="Followed Hyperlink 8" xfId="944"/>
    <cellStyle name="Followed Hyperlink 80" xfId="945"/>
    <cellStyle name="Followed Hyperlink 81" xfId="946"/>
    <cellStyle name="Followed Hyperlink 82" xfId="947"/>
    <cellStyle name="Followed Hyperlink 83" xfId="948"/>
    <cellStyle name="Followed Hyperlink 84" xfId="949"/>
    <cellStyle name="Followed Hyperlink 85" xfId="950"/>
    <cellStyle name="Followed Hyperlink 86" xfId="951"/>
    <cellStyle name="Followed Hyperlink 87" xfId="952"/>
    <cellStyle name="Followed Hyperlink 88" xfId="953"/>
    <cellStyle name="Followed Hyperlink 89" xfId="954"/>
    <cellStyle name="Followed Hyperlink 9" xfId="955"/>
    <cellStyle name="Followed Hyperlink 90" xfId="956"/>
    <cellStyle name="Followed Hyperlink 91" xfId="957"/>
    <cellStyle name="Followed Hyperlink 92" xfId="958"/>
    <cellStyle name="Followed Hyperlink 93" xfId="959"/>
    <cellStyle name="Followed Hyperlink 94" xfId="960"/>
    <cellStyle name="Followed Hyperlink 95" xfId="961"/>
    <cellStyle name="Followed Hyperlink 96" xfId="962"/>
    <cellStyle name="Followed Hyperlink 97" xfId="963"/>
    <cellStyle name="Followed Hyperlink 98" xfId="964"/>
    <cellStyle name="Followed Hyperlink 99" xfId="965"/>
    <cellStyle name="fred" xfId="966"/>
    <cellStyle name="Fred%" xfId="967"/>
    <cellStyle name="Good" xfId="31" builtinId="26" customBuiltin="1"/>
    <cellStyle name="Good 2" xfId="969"/>
    <cellStyle name="Good 3" xfId="968"/>
    <cellStyle name="Green" xfId="2844"/>
    <cellStyle name="Grey" xfId="970"/>
    <cellStyle name="Grey 2" xfId="2845"/>
    <cellStyle name="HEADER" xfId="971"/>
    <cellStyle name="HEADER 2" xfId="2846"/>
    <cellStyle name="Header1" xfId="972"/>
    <cellStyle name="Header2" xfId="973"/>
    <cellStyle name="Header2 10" xfId="974"/>
    <cellStyle name="Header2 11" xfId="975"/>
    <cellStyle name="Header2 12" xfId="976"/>
    <cellStyle name="Header2 13" xfId="977"/>
    <cellStyle name="Header2 2" xfId="978"/>
    <cellStyle name="Header2 2 2" xfId="979"/>
    <cellStyle name="Header2 2 2 2" xfId="980"/>
    <cellStyle name="Header2 2 2 2 2" xfId="981"/>
    <cellStyle name="Header2 2 2 3" xfId="982"/>
    <cellStyle name="Header2 2 2 3 2" xfId="983"/>
    <cellStyle name="Header2 2 2 4" xfId="984"/>
    <cellStyle name="Header2 2 2 4 2" xfId="985"/>
    <cellStyle name="Header2 2 2 5" xfId="986"/>
    <cellStyle name="Header2 2 2 6" xfId="987"/>
    <cellStyle name="Header2 2 2 7" xfId="988"/>
    <cellStyle name="Header2 2 3" xfId="989"/>
    <cellStyle name="Header2 2 3 2" xfId="990"/>
    <cellStyle name="Header2 2 3 2 2" xfId="991"/>
    <cellStyle name="Header2 2 3 3" xfId="992"/>
    <cellStyle name="Header2 2 3 3 2" xfId="993"/>
    <cellStyle name="Header2 2 3 4" xfId="994"/>
    <cellStyle name="Header2 2 3 4 2" xfId="995"/>
    <cellStyle name="Header2 2 3 5" xfId="996"/>
    <cellStyle name="Header2 2 3 5 2" xfId="997"/>
    <cellStyle name="Header2 2 3 6" xfId="998"/>
    <cellStyle name="Header2 2 3 7" xfId="999"/>
    <cellStyle name="Header2 2 3 8" xfId="1000"/>
    <cellStyle name="Header2 2 4" xfId="1001"/>
    <cellStyle name="Header2 2 4 2" xfId="1002"/>
    <cellStyle name="Header2 2 5" xfId="1003"/>
    <cellStyle name="Header2 2 5 2" xfId="1004"/>
    <cellStyle name="Header2 2 6" xfId="1005"/>
    <cellStyle name="Header2 2 6 2" xfId="1006"/>
    <cellStyle name="Header2 2 7" xfId="1007"/>
    <cellStyle name="Header2 3" xfId="1008"/>
    <cellStyle name="Header2 3 2" xfId="1009"/>
    <cellStyle name="Header2 3 2 2" xfId="1010"/>
    <cellStyle name="Header2 3 2 2 2" xfId="1011"/>
    <cellStyle name="Header2 3 2 3" xfId="1012"/>
    <cellStyle name="Header2 3 2 3 2" xfId="1013"/>
    <cellStyle name="Header2 3 2 4" xfId="1014"/>
    <cellStyle name="Header2 3 2 4 2" xfId="1015"/>
    <cellStyle name="Header2 3 2 5" xfId="1016"/>
    <cellStyle name="Header2 3 2 6" xfId="1017"/>
    <cellStyle name="Header2 3 2 7" xfId="1018"/>
    <cellStyle name="Header2 3 3" xfId="1019"/>
    <cellStyle name="Header2 3 3 2" xfId="1020"/>
    <cellStyle name="Header2 3 3 2 2" xfId="1021"/>
    <cellStyle name="Header2 3 3 3" xfId="1022"/>
    <cellStyle name="Header2 3 3 3 2" xfId="1023"/>
    <cellStyle name="Header2 3 3 4" xfId="1024"/>
    <cellStyle name="Header2 3 3 4 2" xfId="1025"/>
    <cellStyle name="Header2 3 3 5" xfId="1026"/>
    <cellStyle name="Header2 3 3 5 2" xfId="1027"/>
    <cellStyle name="Header2 3 3 6" xfId="1028"/>
    <cellStyle name="Header2 3 3 7" xfId="1029"/>
    <cellStyle name="Header2 3 3 8" xfId="1030"/>
    <cellStyle name="Header2 3 4" xfId="1031"/>
    <cellStyle name="Header2 3 4 2" xfId="1032"/>
    <cellStyle name="Header2 3 5" xfId="1033"/>
    <cellStyle name="Header2 3 5 2" xfId="1034"/>
    <cellStyle name="Header2 3 6" xfId="1035"/>
    <cellStyle name="Header2 3 6 2" xfId="1036"/>
    <cellStyle name="Header2 3 7" xfId="1037"/>
    <cellStyle name="Header2 4" xfId="1038"/>
    <cellStyle name="Header2 4 2" xfId="1039"/>
    <cellStyle name="Header2 4 2 2" xfId="1040"/>
    <cellStyle name="Header2 4 2 2 2" xfId="1041"/>
    <cellStyle name="Header2 4 2 3" xfId="1042"/>
    <cellStyle name="Header2 4 2 3 2" xfId="1043"/>
    <cellStyle name="Header2 4 2 4" xfId="1044"/>
    <cellStyle name="Header2 4 2 4 2" xfId="1045"/>
    <cellStyle name="Header2 4 2 5" xfId="1046"/>
    <cellStyle name="Header2 4 2 6" xfId="1047"/>
    <cellStyle name="Header2 4 2 7" xfId="1048"/>
    <cellStyle name="Header2 4 3" xfId="1049"/>
    <cellStyle name="Header2 4 3 2" xfId="1050"/>
    <cellStyle name="Header2 4 4" xfId="1051"/>
    <cellStyle name="Header2 4 4 2" xfId="1052"/>
    <cellStyle name="Header2 4 5" xfId="1053"/>
    <cellStyle name="Header2 4 5 2" xfId="1054"/>
    <cellStyle name="Header2 4 6" xfId="1055"/>
    <cellStyle name="Header2 4 6 2" xfId="1056"/>
    <cellStyle name="Header2 4 7" xfId="1057"/>
    <cellStyle name="Header2 4 8" xfId="1058"/>
    <cellStyle name="Header2 4 9" xfId="1059"/>
    <cellStyle name="Header2 5" xfId="1060"/>
    <cellStyle name="Header2 5 2" xfId="1061"/>
    <cellStyle name="Header2 5 2 2" xfId="1062"/>
    <cellStyle name="Header2 5 3" xfId="1063"/>
    <cellStyle name="Header2 5 3 2" xfId="1064"/>
    <cellStyle name="Header2 5 4" xfId="1065"/>
    <cellStyle name="Header2 5 4 2" xfId="1066"/>
    <cellStyle name="Header2 5 5" xfId="1067"/>
    <cellStyle name="Header2 5 6" xfId="1068"/>
    <cellStyle name="Header2 5 7" xfId="1069"/>
    <cellStyle name="Header2 6" xfId="1070"/>
    <cellStyle name="Header2 6 2" xfId="1071"/>
    <cellStyle name="Header2 6 2 2" xfId="1072"/>
    <cellStyle name="Header2 6 3" xfId="1073"/>
    <cellStyle name="Header2 6 3 2" xfId="1074"/>
    <cellStyle name="Header2 6 4" xfId="1075"/>
    <cellStyle name="Header2 6 4 2" xfId="1076"/>
    <cellStyle name="Header2 6 5" xfId="1077"/>
    <cellStyle name="Header2 6 5 2" xfId="1078"/>
    <cellStyle name="Header2 6 6" xfId="1079"/>
    <cellStyle name="Header2 6 7" xfId="1080"/>
    <cellStyle name="Header2 6 8" xfId="1081"/>
    <cellStyle name="Header2 7" xfId="1082"/>
    <cellStyle name="Header2 7 2" xfId="1083"/>
    <cellStyle name="Header2 8" xfId="1084"/>
    <cellStyle name="Header2 9" xfId="1085"/>
    <cellStyle name="HEADING" xfId="2847"/>
    <cellStyle name="Heading 1" xfId="32" builtinId="16" customBuiltin="1"/>
    <cellStyle name="Heading 1 2" xfId="1086"/>
    <cellStyle name="Heading 1 3" xfId="1087"/>
    <cellStyle name="Heading 1 4" xfId="1088"/>
    <cellStyle name="Heading 1 5" xfId="1089"/>
    <cellStyle name="Heading 2" xfId="33" builtinId="17" customBuiltin="1"/>
    <cellStyle name="Heading 2 2" xfId="1090"/>
    <cellStyle name="Heading 2 3" xfId="1091"/>
    <cellStyle name="Heading 2 4" xfId="1092"/>
    <cellStyle name="Heading 2 5" xfId="1093"/>
    <cellStyle name="Heading 3" xfId="34" builtinId="18" customBuiltin="1"/>
    <cellStyle name="Heading 3 2" xfId="1095"/>
    <cellStyle name="Heading 3 2 2" xfId="1096"/>
    <cellStyle name="Heading 3 2 3" xfId="1097"/>
    <cellStyle name="Heading 3 3" xfId="1094"/>
    <cellStyle name="Heading 4" xfId="35" builtinId="19" customBuiltin="1"/>
    <cellStyle name="Heading 4 2" xfId="1099"/>
    <cellStyle name="Heading 4 2 2" xfId="1100"/>
    <cellStyle name="Heading 4 2 3" xfId="1101"/>
    <cellStyle name="Heading 4 3" xfId="1098"/>
    <cellStyle name="HEADING 5" xfId="2848"/>
    <cellStyle name="HEADING 6" xfId="2849"/>
    <cellStyle name="HEADING 7" xfId="2850"/>
    <cellStyle name="HEADING 8" xfId="2851"/>
    <cellStyle name="HEADING 9" xfId="2852"/>
    <cellStyle name="Heading1" xfId="1102"/>
    <cellStyle name="Heading1 2" xfId="2853"/>
    <cellStyle name="Heading2" xfId="1103"/>
    <cellStyle name="Heading2 2" xfId="2854"/>
    <cellStyle name="HeadlineStyle" xfId="2855"/>
    <cellStyle name="HeadlineStyle 2" xfId="2856"/>
    <cellStyle name="HeadlineStyleJustified" xfId="2857"/>
    <cellStyle name="HeadlineStyleJustified 2" xfId="2858"/>
    <cellStyle name="HIGHLIGHT" xfId="1104"/>
    <cellStyle name="HIGHLIGHT 2" xfId="2859"/>
    <cellStyle name="Hyperlink" xfId="2577" builtinId="8" hidden="1"/>
    <cellStyle name="Hyperlink" xfId="2673" builtinId="8" hidden="1"/>
    <cellStyle name="Hyperlink" xfId="2688" builtinId="8" hidden="1"/>
    <cellStyle name="Hyperlink" xfId="2699" builtinId="8" hidden="1"/>
    <cellStyle name="Hyperlink" xfId="2711" builtinId="8" hidden="1"/>
    <cellStyle name="Hyperlink" xfId="2722" builtinId="8" hidden="1"/>
    <cellStyle name="Hyperlink" xfId="2733" builtinId="8" hidden="1"/>
    <cellStyle name="Hyperlink" xfId="2744" builtinId="8" hidden="1"/>
    <cellStyle name="Hyperlink 10" xfId="1105"/>
    <cellStyle name="Hyperlink 100" xfId="1106"/>
    <cellStyle name="Hyperlink 101" xfId="1107"/>
    <cellStyle name="Hyperlink 102" xfId="1108"/>
    <cellStyle name="Hyperlink 103" xfId="1109"/>
    <cellStyle name="Hyperlink 104" xfId="1110"/>
    <cellStyle name="Hyperlink 105" xfId="1111"/>
    <cellStyle name="Hyperlink 106" xfId="1112"/>
    <cellStyle name="Hyperlink 107" xfId="1113"/>
    <cellStyle name="Hyperlink 108" xfId="1114"/>
    <cellStyle name="Hyperlink 109" xfId="1115"/>
    <cellStyle name="Hyperlink 11" xfId="1116"/>
    <cellStyle name="Hyperlink 110" xfId="1117"/>
    <cellStyle name="Hyperlink 111" xfId="1118"/>
    <cellStyle name="Hyperlink 112" xfId="1119"/>
    <cellStyle name="Hyperlink 113" xfId="1120"/>
    <cellStyle name="Hyperlink 114" xfId="1121"/>
    <cellStyle name="Hyperlink 115" xfId="1122"/>
    <cellStyle name="Hyperlink 116" xfId="1123"/>
    <cellStyle name="Hyperlink 117" xfId="1124"/>
    <cellStyle name="Hyperlink 118" xfId="1125"/>
    <cellStyle name="Hyperlink 119" xfId="1126"/>
    <cellStyle name="Hyperlink 12" xfId="1127"/>
    <cellStyle name="Hyperlink 120" xfId="1128"/>
    <cellStyle name="Hyperlink 121" xfId="1129"/>
    <cellStyle name="Hyperlink 122" xfId="1130"/>
    <cellStyle name="Hyperlink 123" xfId="1131"/>
    <cellStyle name="Hyperlink 124" xfId="1132"/>
    <cellStyle name="Hyperlink 125" xfId="1133"/>
    <cellStyle name="Hyperlink 126" xfId="1134"/>
    <cellStyle name="Hyperlink 127" xfId="1135"/>
    <cellStyle name="Hyperlink 128" xfId="1136"/>
    <cellStyle name="Hyperlink 129" xfId="1137"/>
    <cellStyle name="Hyperlink 13" xfId="1138"/>
    <cellStyle name="Hyperlink 130" xfId="1139"/>
    <cellStyle name="Hyperlink 131" xfId="1140"/>
    <cellStyle name="Hyperlink 132" xfId="1141"/>
    <cellStyle name="Hyperlink 133" xfId="1142"/>
    <cellStyle name="Hyperlink 134" xfId="1143"/>
    <cellStyle name="Hyperlink 135" xfId="1144"/>
    <cellStyle name="Hyperlink 136" xfId="1145"/>
    <cellStyle name="Hyperlink 137" xfId="1146"/>
    <cellStyle name="Hyperlink 138" xfId="1147"/>
    <cellStyle name="Hyperlink 139" xfId="1148"/>
    <cellStyle name="Hyperlink 14" xfId="1149"/>
    <cellStyle name="Hyperlink 140" xfId="1150"/>
    <cellStyle name="Hyperlink 141" xfId="1151"/>
    <cellStyle name="Hyperlink 142" xfId="1152"/>
    <cellStyle name="Hyperlink 143" xfId="1153"/>
    <cellStyle name="Hyperlink 144" xfId="1154"/>
    <cellStyle name="Hyperlink 145" xfId="1155"/>
    <cellStyle name="Hyperlink 146" xfId="1156"/>
    <cellStyle name="Hyperlink 147" xfId="1157"/>
    <cellStyle name="Hyperlink 148" xfId="1158"/>
    <cellStyle name="Hyperlink 149" xfId="1159"/>
    <cellStyle name="Hyperlink 15" xfId="1160"/>
    <cellStyle name="Hyperlink 150" xfId="1161"/>
    <cellStyle name="Hyperlink 151" xfId="1162"/>
    <cellStyle name="Hyperlink 152" xfId="1163"/>
    <cellStyle name="Hyperlink 153" xfId="1164"/>
    <cellStyle name="Hyperlink 154" xfId="1165"/>
    <cellStyle name="Hyperlink 155" xfId="1166"/>
    <cellStyle name="Hyperlink 156" xfId="1167"/>
    <cellStyle name="Hyperlink 157" xfId="1168"/>
    <cellStyle name="Hyperlink 158" xfId="1169"/>
    <cellStyle name="Hyperlink 159" xfId="1170"/>
    <cellStyle name="Hyperlink 16" xfId="1171"/>
    <cellStyle name="Hyperlink 160" xfId="1172"/>
    <cellStyle name="Hyperlink 161" xfId="1173"/>
    <cellStyle name="Hyperlink 162" xfId="1174"/>
    <cellStyle name="Hyperlink 163" xfId="1175"/>
    <cellStyle name="Hyperlink 164" xfId="1176"/>
    <cellStyle name="Hyperlink 165" xfId="1177"/>
    <cellStyle name="Hyperlink 166" xfId="1178"/>
    <cellStyle name="Hyperlink 167" xfId="1179"/>
    <cellStyle name="Hyperlink 168" xfId="1180"/>
    <cellStyle name="Hyperlink 169" xfId="1181"/>
    <cellStyle name="Hyperlink 17" xfId="1182"/>
    <cellStyle name="Hyperlink 170" xfId="1183"/>
    <cellStyle name="Hyperlink 171" xfId="1184"/>
    <cellStyle name="Hyperlink 172" xfId="1185"/>
    <cellStyle name="Hyperlink 173" xfId="1186"/>
    <cellStyle name="Hyperlink 174" xfId="1187"/>
    <cellStyle name="Hyperlink 175" xfId="1188"/>
    <cellStyle name="Hyperlink 176" xfId="1189"/>
    <cellStyle name="Hyperlink 177" xfId="1190"/>
    <cellStyle name="Hyperlink 178" xfId="1191"/>
    <cellStyle name="Hyperlink 179" xfId="1192"/>
    <cellStyle name="Hyperlink 18" xfId="1193"/>
    <cellStyle name="Hyperlink 180" xfId="1194"/>
    <cellStyle name="Hyperlink 181" xfId="1195"/>
    <cellStyle name="Hyperlink 182" xfId="1196"/>
    <cellStyle name="Hyperlink 183" xfId="1197"/>
    <cellStyle name="Hyperlink 184" xfId="1198"/>
    <cellStyle name="Hyperlink 185" xfId="1199"/>
    <cellStyle name="Hyperlink 186" xfId="1200"/>
    <cellStyle name="Hyperlink 187" xfId="1201"/>
    <cellStyle name="Hyperlink 188" xfId="1202"/>
    <cellStyle name="Hyperlink 189" xfId="1203"/>
    <cellStyle name="Hyperlink 19" xfId="1204"/>
    <cellStyle name="Hyperlink 190" xfId="1205"/>
    <cellStyle name="Hyperlink 191" xfId="1206"/>
    <cellStyle name="Hyperlink 192" xfId="1207"/>
    <cellStyle name="Hyperlink 193" xfId="1208"/>
    <cellStyle name="Hyperlink 194" xfId="1209"/>
    <cellStyle name="Hyperlink 195" xfId="1210"/>
    <cellStyle name="Hyperlink 196" xfId="1211"/>
    <cellStyle name="Hyperlink 197" xfId="1212"/>
    <cellStyle name="Hyperlink 198" xfId="1213"/>
    <cellStyle name="Hyperlink 199" xfId="1214"/>
    <cellStyle name="Hyperlink 2" xfId="1215"/>
    <cellStyle name="Hyperlink 2 2" xfId="2860"/>
    <cellStyle name="Hyperlink 2 2 2" xfId="2861"/>
    <cellStyle name="Hyperlink 2 3" xfId="2862"/>
    <cellStyle name="Hyperlink 20" xfId="1216"/>
    <cellStyle name="Hyperlink 200" xfId="1217"/>
    <cellStyle name="Hyperlink 201" xfId="1218"/>
    <cellStyle name="Hyperlink 202" xfId="1219"/>
    <cellStyle name="Hyperlink 203" xfId="1220"/>
    <cellStyle name="Hyperlink 204" xfId="1221"/>
    <cellStyle name="Hyperlink 205" xfId="1222"/>
    <cellStyle name="Hyperlink 206" xfId="1223"/>
    <cellStyle name="Hyperlink 207" xfId="1224"/>
    <cellStyle name="Hyperlink 208" xfId="1225"/>
    <cellStyle name="Hyperlink 209" xfId="1226"/>
    <cellStyle name="Hyperlink 21" xfId="1227"/>
    <cellStyle name="Hyperlink 210" xfId="1228"/>
    <cellStyle name="Hyperlink 211" xfId="1229"/>
    <cellStyle name="Hyperlink 212" xfId="1230"/>
    <cellStyle name="Hyperlink 213" xfId="1231"/>
    <cellStyle name="Hyperlink 214" xfId="1232"/>
    <cellStyle name="Hyperlink 215" xfId="1233"/>
    <cellStyle name="Hyperlink 216" xfId="1234"/>
    <cellStyle name="Hyperlink 217" xfId="1235"/>
    <cellStyle name="Hyperlink 218" xfId="1236"/>
    <cellStyle name="Hyperlink 219" xfId="1237"/>
    <cellStyle name="Hyperlink 22" xfId="1238"/>
    <cellStyle name="Hyperlink 220" xfId="1239"/>
    <cellStyle name="Hyperlink 221" xfId="1240"/>
    <cellStyle name="Hyperlink 222" xfId="1241"/>
    <cellStyle name="Hyperlink 223" xfId="1242"/>
    <cellStyle name="Hyperlink 224" xfId="1243"/>
    <cellStyle name="Hyperlink 225" xfId="1244"/>
    <cellStyle name="Hyperlink 226" xfId="1245"/>
    <cellStyle name="Hyperlink 227" xfId="1246"/>
    <cellStyle name="Hyperlink 228" xfId="1247"/>
    <cellStyle name="Hyperlink 229" xfId="1248"/>
    <cellStyle name="Hyperlink 23" xfId="1249"/>
    <cellStyle name="Hyperlink 230" xfId="1250"/>
    <cellStyle name="Hyperlink 231" xfId="1251"/>
    <cellStyle name="Hyperlink 232" xfId="1252"/>
    <cellStyle name="Hyperlink 233" xfId="1253"/>
    <cellStyle name="Hyperlink 234" xfId="1254"/>
    <cellStyle name="Hyperlink 235" xfId="1255"/>
    <cellStyle name="Hyperlink 236" xfId="1256"/>
    <cellStyle name="Hyperlink 237" xfId="1257"/>
    <cellStyle name="Hyperlink 238" xfId="1258"/>
    <cellStyle name="Hyperlink 239" xfId="1259"/>
    <cellStyle name="Hyperlink 24" xfId="1260"/>
    <cellStyle name="Hyperlink 240" xfId="1261"/>
    <cellStyle name="Hyperlink 241" xfId="1262"/>
    <cellStyle name="Hyperlink 242" xfId="1263"/>
    <cellStyle name="Hyperlink 243" xfId="1264"/>
    <cellStyle name="Hyperlink 244" xfId="1265"/>
    <cellStyle name="Hyperlink 245" xfId="1266"/>
    <cellStyle name="Hyperlink 246" xfId="1267"/>
    <cellStyle name="Hyperlink 247" xfId="1268"/>
    <cellStyle name="Hyperlink 248" xfId="1269"/>
    <cellStyle name="Hyperlink 249" xfId="1270"/>
    <cellStyle name="Hyperlink 25" xfId="1271"/>
    <cellStyle name="Hyperlink 250" xfId="1272"/>
    <cellStyle name="Hyperlink 251" xfId="1273"/>
    <cellStyle name="Hyperlink 252" xfId="1274"/>
    <cellStyle name="Hyperlink 253" xfId="1275"/>
    <cellStyle name="Hyperlink 254" xfId="1276"/>
    <cellStyle name="Hyperlink 255" xfId="1277"/>
    <cellStyle name="Hyperlink 256" xfId="1278"/>
    <cellStyle name="Hyperlink 257" xfId="1279"/>
    <cellStyle name="Hyperlink 258" xfId="1280"/>
    <cellStyle name="Hyperlink 259" xfId="1281"/>
    <cellStyle name="Hyperlink 26" xfId="1282"/>
    <cellStyle name="Hyperlink 260" xfId="1283"/>
    <cellStyle name="Hyperlink 261" xfId="1284"/>
    <cellStyle name="Hyperlink 262" xfId="1285"/>
    <cellStyle name="Hyperlink 263" xfId="1286"/>
    <cellStyle name="Hyperlink 264" xfId="1287"/>
    <cellStyle name="Hyperlink 265" xfId="1288"/>
    <cellStyle name="Hyperlink 266" xfId="1289"/>
    <cellStyle name="Hyperlink 267" xfId="1290"/>
    <cellStyle name="Hyperlink 268" xfId="1291"/>
    <cellStyle name="Hyperlink 269" xfId="1292"/>
    <cellStyle name="Hyperlink 27" xfId="1293"/>
    <cellStyle name="Hyperlink 270" xfId="1294"/>
    <cellStyle name="Hyperlink 271" xfId="1295"/>
    <cellStyle name="Hyperlink 272" xfId="1296"/>
    <cellStyle name="Hyperlink 273" xfId="1297"/>
    <cellStyle name="Hyperlink 274" xfId="1298"/>
    <cellStyle name="Hyperlink 275" xfId="1299"/>
    <cellStyle name="Hyperlink 276" xfId="1300"/>
    <cellStyle name="Hyperlink 277" xfId="1301"/>
    <cellStyle name="Hyperlink 278" xfId="1302"/>
    <cellStyle name="Hyperlink 279" xfId="1303"/>
    <cellStyle name="Hyperlink 28" xfId="1304"/>
    <cellStyle name="Hyperlink 280" xfId="1305"/>
    <cellStyle name="Hyperlink 281" xfId="1306"/>
    <cellStyle name="Hyperlink 282" xfId="1307"/>
    <cellStyle name="Hyperlink 283" xfId="1308"/>
    <cellStyle name="Hyperlink 284" xfId="1309"/>
    <cellStyle name="Hyperlink 285" xfId="1310"/>
    <cellStyle name="Hyperlink 29" xfId="1311"/>
    <cellStyle name="Hyperlink 3" xfId="1312"/>
    <cellStyle name="Hyperlink 3 2" xfId="2863"/>
    <cellStyle name="Hyperlink 30" xfId="1313"/>
    <cellStyle name="Hyperlink 31" xfId="1314"/>
    <cellStyle name="Hyperlink 32" xfId="1315"/>
    <cellStyle name="Hyperlink 33" xfId="1316"/>
    <cellStyle name="Hyperlink 34" xfId="1317"/>
    <cellStyle name="Hyperlink 35" xfId="1318"/>
    <cellStyle name="Hyperlink 36" xfId="1319"/>
    <cellStyle name="Hyperlink 37" xfId="1320"/>
    <cellStyle name="Hyperlink 38" xfId="1321"/>
    <cellStyle name="Hyperlink 39" xfId="1322"/>
    <cellStyle name="Hyperlink 4" xfId="1323"/>
    <cellStyle name="Hyperlink 40" xfId="1324"/>
    <cellStyle name="Hyperlink 41" xfId="1325"/>
    <cellStyle name="Hyperlink 42" xfId="1326"/>
    <cellStyle name="Hyperlink 43" xfId="1327"/>
    <cellStyle name="Hyperlink 44" xfId="1328"/>
    <cellStyle name="Hyperlink 45" xfId="1329"/>
    <cellStyle name="Hyperlink 46" xfId="1330"/>
    <cellStyle name="Hyperlink 47" xfId="1331"/>
    <cellStyle name="Hyperlink 48" xfId="1332"/>
    <cellStyle name="Hyperlink 49" xfId="1333"/>
    <cellStyle name="Hyperlink 5" xfId="1334"/>
    <cellStyle name="Hyperlink 50" xfId="1335"/>
    <cellStyle name="Hyperlink 51" xfId="1336"/>
    <cellStyle name="Hyperlink 52" xfId="1337"/>
    <cellStyle name="Hyperlink 53" xfId="1338"/>
    <cellStyle name="Hyperlink 54" xfId="1339"/>
    <cellStyle name="Hyperlink 55" xfId="1340"/>
    <cellStyle name="Hyperlink 56" xfId="1341"/>
    <cellStyle name="Hyperlink 57" xfId="1342"/>
    <cellStyle name="Hyperlink 58" xfId="1343"/>
    <cellStyle name="Hyperlink 59" xfId="1344"/>
    <cellStyle name="Hyperlink 6" xfId="1345"/>
    <cellStyle name="Hyperlink 60" xfId="1346"/>
    <cellStyle name="Hyperlink 61" xfId="1347"/>
    <cellStyle name="Hyperlink 62" xfId="1348"/>
    <cellStyle name="Hyperlink 63" xfId="1349"/>
    <cellStyle name="Hyperlink 64" xfId="1350"/>
    <cellStyle name="Hyperlink 65" xfId="1351"/>
    <cellStyle name="Hyperlink 66" xfId="1352"/>
    <cellStyle name="Hyperlink 67" xfId="1353"/>
    <cellStyle name="Hyperlink 68" xfId="1354"/>
    <cellStyle name="Hyperlink 69" xfId="1355"/>
    <cellStyle name="Hyperlink 7" xfId="1356"/>
    <cellStyle name="Hyperlink 70" xfId="1357"/>
    <cellStyle name="Hyperlink 71" xfId="1358"/>
    <cellStyle name="Hyperlink 72" xfId="1359"/>
    <cellStyle name="Hyperlink 73" xfId="1360"/>
    <cellStyle name="Hyperlink 74" xfId="1361"/>
    <cellStyle name="Hyperlink 75" xfId="1362"/>
    <cellStyle name="Hyperlink 76" xfId="1363"/>
    <cellStyle name="Hyperlink 77" xfId="1364"/>
    <cellStyle name="Hyperlink 78" xfId="1365"/>
    <cellStyle name="Hyperlink 79" xfId="1366"/>
    <cellStyle name="Hyperlink 8" xfId="1367"/>
    <cellStyle name="Hyperlink 80" xfId="1368"/>
    <cellStyle name="Hyperlink 81" xfId="1369"/>
    <cellStyle name="Hyperlink 82" xfId="1370"/>
    <cellStyle name="Hyperlink 83" xfId="1371"/>
    <cellStyle name="Hyperlink 84" xfId="1372"/>
    <cellStyle name="Hyperlink 85" xfId="1373"/>
    <cellStyle name="Hyperlink 86" xfId="1374"/>
    <cellStyle name="Hyperlink 87" xfId="1375"/>
    <cellStyle name="Hyperlink 88" xfId="1376"/>
    <cellStyle name="Hyperlink 89" xfId="1377"/>
    <cellStyle name="Hyperlink 9" xfId="1378"/>
    <cellStyle name="Hyperlink 90" xfId="1379"/>
    <cellStyle name="Hyperlink 91" xfId="1380"/>
    <cellStyle name="Hyperlink 92" xfId="1381"/>
    <cellStyle name="Hyperlink 93" xfId="1382"/>
    <cellStyle name="Hyperlink 94" xfId="1383"/>
    <cellStyle name="Hyperlink 95" xfId="1384"/>
    <cellStyle name="Hyperlink 96" xfId="1385"/>
    <cellStyle name="Hyperlink 97" xfId="1386"/>
    <cellStyle name="Hyperlink 98" xfId="1387"/>
    <cellStyle name="Hyperlink 99" xfId="1388"/>
    <cellStyle name="Input" xfId="36" builtinId="20" customBuiltin="1"/>
    <cellStyle name="Input - QA Response" xfId="1390"/>
    <cellStyle name="Input [yellow]" xfId="1391"/>
    <cellStyle name="Input [yellow] 10" xfId="1392"/>
    <cellStyle name="Input [yellow] 10 2" xfId="1393"/>
    <cellStyle name="Input [yellow] 11" xfId="1394"/>
    <cellStyle name="Input [yellow] 12" xfId="1395"/>
    <cellStyle name="Input [yellow] 13" xfId="1396"/>
    <cellStyle name="Input [yellow] 2" xfId="1397"/>
    <cellStyle name="Input [yellow] 2 2" xfId="1398"/>
    <cellStyle name="Input [yellow] 2 2 2" xfId="1399"/>
    <cellStyle name="Input [yellow] 2 2 2 2" xfId="1400"/>
    <cellStyle name="Input [yellow] 2 2 3" xfId="1401"/>
    <cellStyle name="Input [yellow] 2 2 3 2" xfId="1402"/>
    <cellStyle name="Input [yellow] 2 2 4" xfId="1403"/>
    <cellStyle name="Input [yellow] 2 2 5" xfId="1404"/>
    <cellStyle name="Input [yellow] 2 2 6" xfId="1405"/>
    <cellStyle name="Input [yellow] 2 3" xfId="1406"/>
    <cellStyle name="Input [yellow] 2 3 2" xfId="1407"/>
    <cellStyle name="Input [yellow] 2 4" xfId="1408"/>
    <cellStyle name="Input [yellow] 2 4 2" xfId="1409"/>
    <cellStyle name="Input [yellow] 2 5" xfId="1410"/>
    <cellStyle name="Input [yellow] 2 6" xfId="1411"/>
    <cellStyle name="Input [yellow] 2 7" xfId="1412"/>
    <cellStyle name="Input [yellow] 3" xfId="1413"/>
    <cellStyle name="Input [yellow] 3 2" xfId="1414"/>
    <cellStyle name="Input [yellow] 3 2 2" xfId="1415"/>
    <cellStyle name="Input [yellow] 3 2 2 2" xfId="1416"/>
    <cellStyle name="Input [yellow] 3 2 3" xfId="1417"/>
    <cellStyle name="Input [yellow] 3 2 3 2" xfId="1418"/>
    <cellStyle name="Input [yellow] 3 2 4" xfId="1419"/>
    <cellStyle name="Input [yellow] 3 2 5" xfId="1420"/>
    <cellStyle name="Input [yellow] 3 2 6" xfId="1421"/>
    <cellStyle name="Input [yellow] 3 3" xfId="1422"/>
    <cellStyle name="Input [yellow] 3 3 2" xfId="1423"/>
    <cellStyle name="Input [yellow] 3 4" xfId="1424"/>
    <cellStyle name="Input [yellow] 3 4 2" xfId="1425"/>
    <cellStyle name="Input [yellow] 3 5" xfId="1426"/>
    <cellStyle name="Input [yellow] 3 6" xfId="1427"/>
    <cellStyle name="Input [yellow] 3 7" xfId="1428"/>
    <cellStyle name="Input [yellow] 4" xfId="1429"/>
    <cellStyle name="Input [yellow] 4 2" xfId="1430"/>
    <cellStyle name="Input [yellow] 4 2 2" xfId="1431"/>
    <cellStyle name="Input [yellow] 4 3" xfId="1432"/>
    <cellStyle name="Input [yellow] 4 3 2" xfId="1433"/>
    <cellStyle name="Input [yellow] 4 4" xfId="1434"/>
    <cellStyle name="Input [yellow] 4 5" xfId="1435"/>
    <cellStyle name="Input [yellow] 4 6" xfId="1436"/>
    <cellStyle name="Input [yellow] 5" xfId="1437"/>
    <cellStyle name="Input [yellow] 5 2" xfId="1438"/>
    <cellStyle name="Input [yellow] 5 2 2" xfId="1439"/>
    <cellStyle name="Input [yellow] 5 3" xfId="1440"/>
    <cellStyle name="Input [yellow] 5 3 2" xfId="1441"/>
    <cellStyle name="Input [yellow] 5 4" xfId="1442"/>
    <cellStyle name="Input [yellow] 5 5" xfId="1443"/>
    <cellStyle name="Input [yellow] 5 6" xfId="1444"/>
    <cellStyle name="Input [yellow] 6" xfId="1445"/>
    <cellStyle name="Input [yellow] 6 2" xfId="1446"/>
    <cellStyle name="Input [yellow] 7" xfId="1447"/>
    <cellStyle name="Input [yellow] 7 2" xfId="1448"/>
    <cellStyle name="Input [yellow] 8" xfId="1449"/>
    <cellStyle name="Input [yellow] 8 2" xfId="1450"/>
    <cellStyle name="Input [yellow] 9" xfId="1451"/>
    <cellStyle name="Input [yellow] 9 2" xfId="1452"/>
    <cellStyle name="Input 10" xfId="1453"/>
    <cellStyle name="Input 11" xfId="1454"/>
    <cellStyle name="Input 12" xfId="1455"/>
    <cellStyle name="Input 13" xfId="1456"/>
    <cellStyle name="Input 14" xfId="1457"/>
    <cellStyle name="Input 15" xfId="1458"/>
    <cellStyle name="Input 16" xfId="1459"/>
    <cellStyle name="Input 17" xfId="1389"/>
    <cellStyle name="Input 18" xfId="2513"/>
    <cellStyle name="Input 19" xfId="2499"/>
    <cellStyle name="Input 2" xfId="1460"/>
    <cellStyle name="Input 2 2" xfId="1461"/>
    <cellStyle name="Input 2 3" xfId="1462"/>
    <cellStyle name="Input 2 3 10" xfId="1463"/>
    <cellStyle name="Input 2 3 11" xfId="1464"/>
    <cellStyle name="Input 2 3 2" xfId="1465"/>
    <cellStyle name="Input 2 3 2 10" xfId="1466"/>
    <cellStyle name="Input 2 3 2 2" xfId="1467"/>
    <cellStyle name="Input 2 3 2 2 2" xfId="1468"/>
    <cellStyle name="Input 2 3 2 2 3" xfId="1469"/>
    <cellStyle name="Input 2 3 2 3" xfId="1470"/>
    <cellStyle name="Input 2 3 2 3 2" xfId="1471"/>
    <cellStyle name="Input 2 3 2 3 3" xfId="1472"/>
    <cellStyle name="Input 2 3 2 4" xfId="1473"/>
    <cellStyle name="Input 2 3 2 4 2" xfId="1474"/>
    <cellStyle name="Input 2 3 2 4 3" xfId="1475"/>
    <cellStyle name="Input 2 3 2 5" xfId="1476"/>
    <cellStyle name="Input 2 3 2 5 2" xfId="1477"/>
    <cellStyle name="Input 2 3 2 5 3" xfId="1478"/>
    <cellStyle name="Input 2 3 2 6" xfId="1479"/>
    <cellStyle name="Input 2 3 2 7" xfId="1480"/>
    <cellStyle name="Input 2 3 2 8" xfId="1481"/>
    <cellStyle name="Input 2 3 2 9" xfId="1482"/>
    <cellStyle name="Input 2 3 3" xfId="1483"/>
    <cellStyle name="Input 2 3 3 2" xfId="1484"/>
    <cellStyle name="Input 2 3 3 3" xfId="1485"/>
    <cellStyle name="Input 2 3 4" xfId="1486"/>
    <cellStyle name="Input 2 3 4 2" xfId="1487"/>
    <cellStyle name="Input 2 3 4 3" xfId="1488"/>
    <cellStyle name="Input 2 3 5" xfId="1489"/>
    <cellStyle name="Input 2 3 5 2" xfId="1490"/>
    <cellStyle name="Input 2 3 5 3" xfId="1491"/>
    <cellStyle name="Input 2 3 6" xfId="1492"/>
    <cellStyle name="Input 2 3 6 2" xfId="1493"/>
    <cellStyle name="Input 2 3 6 3" xfId="1494"/>
    <cellStyle name="Input 2 3 7" xfId="1495"/>
    <cellStyle name="Input 2 3 7 2" xfId="1496"/>
    <cellStyle name="Input 2 3 7 3" xfId="1497"/>
    <cellStyle name="Input 2 3 8" xfId="1498"/>
    <cellStyle name="Input 2 3 9" xfId="1499"/>
    <cellStyle name="Input 2 4" xfId="1500"/>
    <cellStyle name="Input 2 4 10" xfId="1501"/>
    <cellStyle name="Input 2 4 11" xfId="1502"/>
    <cellStyle name="Input 2 4 2" xfId="1503"/>
    <cellStyle name="Input 2 4 2 2" xfId="1504"/>
    <cellStyle name="Input 2 4 2 3" xfId="1505"/>
    <cellStyle name="Input 2 4 3" xfId="1506"/>
    <cellStyle name="Input 2 4 3 2" xfId="1507"/>
    <cellStyle name="Input 2 4 3 3" xfId="1508"/>
    <cellStyle name="Input 2 4 4" xfId="1509"/>
    <cellStyle name="Input 2 4 4 2" xfId="1510"/>
    <cellStyle name="Input 2 4 4 3" xfId="1511"/>
    <cellStyle name="Input 2 4 5" xfId="1512"/>
    <cellStyle name="Input 2 4 5 2" xfId="1513"/>
    <cellStyle name="Input 2 4 5 3" xfId="1514"/>
    <cellStyle name="Input 2 4 6" xfId="1515"/>
    <cellStyle name="Input 2 4 6 2" xfId="1516"/>
    <cellStyle name="Input 2 4 6 3" xfId="1517"/>
    <cellStyle name="Input 2 4 7" xfId="1518"/>
    <cellStyle name="Input 2 4 8" xfId="1519"/>
    <cellStyle name="Input 2 4 9" xfId="1520"/>
    <cellStyle name="Input 2 5" xfId="1521"/>
    <cellStyle name="Input 2 6" xfId="1522"/>
    <cellStyle name="Input 20" xfId="2503"/>
    <cellStyle name="Input 21" xfId="2500"/>
    <cellStyle name="Input 22" xfId="2491"/>
    <cellStyle name="Input 23" xfId="2497"/>
    <cellStyle name="Input 24" xfId="2493"/>
    <cellStyle name="Input 25" xfId="2498"/>
    <cellStyle name="Input 26" xfId="2495"/>
    <cellStyle name="Input 27" xfId="2501"/>
    <cellStyle name="Input 28" xfId="2494"/>
    <cellStyle name="Input 3" xfId="1523"/>
    <cellStyle name="Input 3 2" xfId="1524"/>
    <cellStyle name="Input 3 3" xfId="1525"/>
    <cellStyle name="Input 3 3 10" xfId="1526"/>
    <cellStyle name="Input 3 3 11" xfId="1527"/>
    <cellStyle name="Input 3 3 2" xfId="1528"/>
    <cellStyle name="Input 3 3 2 10" xfId="1529"/>
    <cellStyle name="Input 3 3 2 2" xfId="1530"/>
    <cellStyle name="Input 3 3 2 2 2" xfId="1531"/>
    <cellStyle name="Input 3 3 2 2 3" xfId="1532"/>
    <cellStyle name="Input 3 3 2 3" xfId="1533"/>
    <cellStyle name="Input 3 3 2 3 2" xfId="1534"/>
    <cellStyle name="Input 3 3 2 3 3" xfId="1535"/>
    <cellStyle name="Input 3 3 2 4" xfId="1536"/>
    <cellStyle name="Input 3 3 2 4 2" xfId="1537"/>
    <cellStyle name="Input 3 3 2 4 3" xfId="1538"/>
    <cellStyle name="Input 3 3 2 5" xfId="1539"/>
    <cellStyle name="Input 3 3 2 5 2" xfId="1540"/>
    <cellStyle name="Input 3 3 2 5 3" xfId="1541"/>
    <cellStyle name="Input 3 3 2 6" xfId="1542"/>
    <cellStyle name="Input 3 3 2 7" xfId="1543"/>
    <cellStyle name="Input 3 3 2 8" xfId="1544"/>
    <cellStyle name="Input 3 3 2 9" xfId="1545"/>
    <cellStyle name="Input 3 3 3" xfId="1546"/>
    <cellStyle name="Input 3 3 3 2" xfId="1547"/>
    <cellStyle name="Input 3 3 3 3" xfId="1548"/>
    <cellStyle name="Input 3 3 4" xfId="1549"/>
    <cellStyle name="Input 3 3 4 2" xfId="1550"/>
    <cellStyle name="Input 3 3 4 3" xfId="1551"/>
    <cellStyle name="Input 3 3 5" xfId="1552"/>
    <cellStyle name="Input 3 3 5 2" xfId="1553"/>
    <cellStyle name="Input 3 3 5 3" xfId="1554"/>
    <cellStyle name="Input 3 3 6" xfId="1555"/>
    <cellStyle name="Input 3 3 6 2" xfId="1556"/>
    <cellStyle name="Input 3 3 6 3" xfId="1557"/>
    <cellStyle name="Input 3 3 7" xfId="1558"/>
    <cellStyle name="Input 3 3 7 2" xfId="1559"/>
    <cellStyle name="Input 3 3 7 3" xfId="1560"/>
    <cellStyle name="Input 3 3 8" xfId="1561"/>
    <cellStyle name="Input 3 3 9" xfId="1562"/>
    <cellStyle name="Input 3 4" xfId="1563"/>
    <cellStyle name="Input 3 4 10" xfId="1564"/>
    <cellStyle name="Input 3 4 11" xfId="1565"/>
    <cellStyle name="Input 3 4 2" xfId="1566"/>
    <cellStyle name="Input 3 4 2 2" xfId="1567"/>
    <cellStyle name="Input 3 4 2 3" xfId="1568"/>
    <cellStyle name="Input 3 4 3" xfId="1569"/>
    <cellStyle name="Input 3 4 3 2" xfId="1570"/>
    <cellStyle name="Input 3 4 3 3" xfId="1571"/>
    <cellStyle name="Input 3 4 4" xfId="1572"/>
    <cellStyle name="Input 3 4 4 2" xfId="1573"/>
    <cellStyle name="Input 3 4 4 3" xfId="1574"/>
    <cellStyle name="Input 3 4 5" xfId="1575"/>
    <cellStyle name="Input 3 4 5 2" xfId="1576"/>
    <cellStyle name="Input 3 4 5 3" xfId="1577"/>
    <cellStyle name="Input 3 4 6" xfId="1578"/>
    <cellStyle name="Input 3 4 6 2" xfId="1579"/>
    <cellStyle name="Input 3 4 6 3" xfId="1580"/>
    <cellStyle name="Input 3 4 7" xfId="1581"/>
    <cellStyle name="Input 3 4 8" xfId="1582"/>
    <cellStyle name="Input 3 4 9" xfId="1583"/>
    <cellStyle name="Input 3 5" xfId="1584"/>
    <cellStyle name="Input 3 6" xfId="1585"/>
    <cellStyle name="Input 4" xfId="1586"/>
    <cellStyle name="Input 5" xfId="1587"/>
    <cellStyle name="Input 6" xfId="1588"/>
    <cellStyle name="Input 7" xfId="1589"/>
    <cellStyle name="Input 8" xfId="1590"/>
    <cellStyle name="Input 9" xfId="1591"/>
    <cellStyle name="LeapYears" xfId="2864"/>
    <cellStyle name="Linked Cell" xfId="37" builtinId="24" customBuiltin="1"/>
    <cellStyle name="Linked Cell 2" xfId="1593"/>
    <cellStyle name="Linked Cell 3" xfId="1592"/>
    <cellStyle name="Maintenance" xfId="2865"/>
    <cellStyle name="Milliers [0]_Open&amp;Close" xfId="2866"/>
    <cellStyle name="Milliers_Open&amp;Close" xfId="2867"/>
    <cellStyle name="Monétaire [0]_Open&amp;Close" xfId="2868"/>
    <cellStyle name="Monétaire_Open&amp;Close" xfId="2869"/>
    <cellStyle name="Neutral" xfId="38" builtinId="28" customBuiltin="1"/>
    <cellStyle name="Neutral 2" xfId="1595"/>
    <cellStyle name="Neutral 3" xfId="1594"/>
    <cellStyle name="NIS" xfId="2870"/>
    <cellStyle name="NIS 2" xfId="2871"/>
    <cellStyle name="no dec" xfId="1596"/>
    <cellStyle name="Normal" xfId="0" builtinId="0"/>
    <cellStyle name="Normal - Style1" xfId="1597"/>
    <cellStyle name="Normal - Style1 2" xfId="2872"/>
    <cellStyle name="Normal - Style1 3" xfId="2873"/>
    <cellStyle name="Normal - Style2" xfId="1598"/>
    <cellStyle name="Normal - Style3" xfId="1599"/>
    <cellStyle name="Normal - Style4" xfId="1600"/>
    <cellStyle name="Normal - Style5" xfId="1601"/>
    <cellStyle name="Normal - Style6" xfId="1602"/>
    <cellStyle name="Normal - Style7" xfId="1603"/>
    <cellStyle name="Normal - Style8" xfId="1604"/>
    <cellStyle name="Normal 10" xfId="1605"/>
    <cellStyle name="Normal 10 2" xfId="1606"/>
    <cellStyle name="Normal 100" xfId="1607"/>
    <cellStyle name="Normal 101" xfId="1608"/>
    <cellStyle name="Normal 102" xfId="1609"/>
    <cellStyle name="Normal 103" xfId="1610"/>
    <cellStyle name="Normal 104" xfId="1611"/>
    <cellStyle name="Normal 105" xfId="1612"/>
    <cellStyle name="Normal 106" xfId="1613"/>
    <cellStyle name="Normal 107" xfId="1614"/>
    <cellStyle name="Normal 108" xfId="1615"/>
    <cellStyle name="Normal 109" xfId="1616"/>
    <cellStyle name="Normal 11" xfId="1617"/>
    <cellStyle name="Normal 11 2" xfId="1618"/>
    <cellStyle name="Normal 110" xfId="1619"/>
    <cellStyle name="Normal 111" xfId="1620"/>
    <cellStyle name="Normal 111 2" xfId="1621"/>
    <cellStyle name="Normal 111 2 2" xfId="2610"/>
    <cellStyle name="Normal 111 3" xfId="1622"/>
    <cellStyle name="Normal 111 3 2" xfId="2611"/>
    <cellStyle name="Normal 112" xfId="1623"/>
    <cellStyle name="Normal 113" xfId="1624"/>
    <cellStyle name="Normal 114" xfId="1625"/>
    <cellStyle name="Normal 115" xfId="1626"/>
    <cellStyle name="Normal 116" xfId="1627"/>
    <cellStyle name="Normal 117" xfId="1628"/>
    <cellStyle name="Normal 118" xfId="1629"/>
    <cellStyle name="Normal 119" xfId="1630"/>
    <cellStyle name="Normal 12" xfId="1631"/>
    <cellStyle name="Normal 120" xfId="1632"/>
    <cellStyle name="Normal 121" xfId="1633"/>
    <cellStyle name="Normal 122" xfId="1634"/>
    <cellStyle name="Normal 123" xfId="1635"/>
    <cellStyle name="Normal 124" xfId="1636"/>
    <cellStyle name="Normal 125" xfId="1637"/>
    <cellStyle name="Normal 126" xfId="1638"/>
    <cellStyle name="Normal 127" xfId="1639"/>
    <cellStyle name="Normal 128" xfId="1640"/>
    <cellStyle name="Normal 129" xfId="1641"/>
    <cellStyle name="Normal 13" xfId="1642"/>
    <cellStyle name="Normal 130" xfId="1643"/>
    <cellStyle name="Normal 131" xfId="1644"/>
    <cellStyle name="Normal 132" xfId="1645"/>
    <cellStyle name="Normal 133" xfId="1646"/>
    <cellStyle name="Normal 134" xfId="1647"/>
    <cellStyle name="Normal 135" xfId="1648"/>
    <cellStyle name="Normal 136" xfId="1649"/>
    <cellStyle name="Normal 137" xfId="1650"/>
    <cellStyle name="Normal 138" xfId="1651"/>
    <cellStyle name="Normal 139" xfId="1652"/>
    <cellStyle name="Normal 14" xfId="1653"/>
    <cellStyle name="Normal 140" xfId="1654"/>
    <cellStyle name="Normal 141" xfId="1655"/>
    <cellStyle name="Normal 142" xfId="1656"/>
    <cellStyle name="Normal 143" xfId="1657"/>
    <cellStyle name="Normal 144" xfId="1658"/>
    <cellStyle name="Normal 145" xfId="1659"/>
    <cellStyle name="Normal 146" xfId="1660"/>
    <cellStyle name="Normal 147" xfId="1661"/>
    <cellStyle name="Normal 148" xfId="1662"/>
    <cellStyle name="Normal 149" xfId="1663"/>
    <cellStyle name="Normal 15" xfId="1664"/>
    <cellStyle name="Normal 150" xfId="1665"/>
    <cellStyle name="Normal 151" xfId="1666"/>
    <cellStyle name="Normal 152" xfId="1667"/>
    <cellStyle name="Normal 153" xfId="1668"/>
    <cellStyle name="Normal 154" xfId="1669"/>
    <cellStyle name="Normal 155" xfId="1670"/>
    <cellStyle name="Normal 155 2" xfId="2612"/>
    <cellStyle name="Normal 156" xfId="1671"/>
    <cellStyle name="Normal 156 2" xfId="2613"/>
    <cellStyle name="Normal 157" xfId="1672"/>
    <cellStyle name="Normal 157 2" xfId="2614"/>
    <cellStyle name="Normal 158" xfId="1673"/>
    <cellStyle name="Normal 158 2" xfId="2615"/>
    <cellStyle name="Normal 159" xfId="1674"/>
    <cellStyle name="Normal 159 2" xfId="2616"/>
    <cellStyle name="Normal 16" xfId="1675"/>
    <cellStyle name="Normal 160" xfId="1676"/>
    <cellStyle name="Normal 161" xfId="1677"/>
    <cellStyle name="Normal 162" xfId="1678"/>
    <cellStyle name="Normal 163" xfId="1679"/>
    <cellStyle name="Normal 164" xfId="1680"/>
    <cellStyle name="Normal 165" xfId="1681"/>
    <cellStyle name="Normal 166" xfId="1682"/>
    <cellStyle name="Normal 167" xfId="1683"/>
    <cellStyle name="Normal 168" xfId="1684"/>
    <cellStyle name="Normal 169" xfId="1685"/>
    <cellStyle name="Normal 17" xfId="1686"/>
    <cellStyle name="Normal 170" xfId="1687"/>
    <cellStyle name="Normal 171" xfId="1688"/>
    <cellStyle name="Normal 172" xfId="1689"/>
    <cellStyle name="Normal 173" xfId="1690"/>
    <cellStyle name="Normal 174" xfId="1691"/>
    <cellStyle name="Normal 175" xfId="1692"/>
    <cellStyle name="Normal 176" xfId="1693"/>
    <cellStyle name="Normal 177" xfId="1694"/>
    <cellStyle name="Normal 178" xfId="1695"/>
    <cellStyle name="Normal 179" xfId="1696"/>
    <cellStyle name="Normal 18" xfId="1697"/>
    <cellStyle name="Normal 180" xfId="1698"/>
    <cellStyle name="Normal 181" xfId="1699"/>
    <cellStyle name="Normal 182" xfId="1700"/>
    <cellStyle name="Normal 183" xfId="1701"/>
    <cellStyle name="Normal 184" xfId="1702"/>
    <cellStyle name="Normal 185" xfId="1703"/>
    <cellStyle name="Normal 186" xfId="1704"/>
    <cellStyle name="Normal 187" xfId="1705"/>
    <cellStyle name="Normal 188" xfId="1706"/>
    <cellStyle name="Normal 189" xfId="1707"/>
    <cellStyle name="Normal 19" xfId="1708"/>
    <cellStyle name="Normal 190" xfId="1709"/>
    <cellStyle name="Normal 191" xfId="1710"/>
    <cellStyle name="Normal 192" xfId="47"/>
    <cellStyle name="Normal 192 2" xfId="2595"/>
    <cellStyle name="Normal 193" xfId="2485"/>
    <cellStyle name="Normal 193 2" xfId="2626"/>
    <cellStyle name="Normal 194" xfId="2530"/>
    <cellStyle name="Normal 194 2" xfId="2636"/>
    <cellStyle name="Normal 195" xfId="2525"/>
    <cellStyle name="Normal 195 2" xfId="2632"/>
    <cellStyle name="Normal 196" xfId="2520"/>
    <cellStyle name="Normal 196 2" xfId="2628"/>
    <cellStyle name="Normal 197" xfId="2544"/>
    <cellStyle name="Normal 197 2" xfId="2640"/>
    <cellStyle name="Normal 198" xfId="2545"/>
    <cellStyle name="Normal 198 2" xfId="2641"/>
    <cellStyle name="Normal 199" xfId="2543"/>
    <cellStyle name="Normal 199 2" xfId="2639"/>
    <cellStyle name="Normal 2" xfId="45"/>
    <cellStyle name="Normal 2 2" xfId="1712"/>
    <cellStyle name="Normal 2 2 2" xfId="1713"/>
    <cellStyle name="Normal 2 2 3" xfId="2874"/>
    <cellStyle name="Normal 2 3" xfId="1714"/>
    <cellStyle name="Normal 2 3 2" xfId="1715"/>
    <cellStyle name="Normal 2 3 3" xfId="1716"/>
    <cellStyle name="Normal 2 3 3 2" xfId="2617"/>
    <cellStyle name="Normal 2 4" xfId="1717"/>
    <cellStyle name="Normal 2 4 2" xfId="2618"/>
    <cellStyle name="Normal 2 5" xfId="1711"/>
    <cellStyle name="Normal 2 6" xfId="2593"/>
    <cellStyle name="Normal 2 7" xfId="2589"/>
    <cellStyle name="Normal 20" xfId="1718"/>
    <cellStyle name="Normal 200" xfId="2514"/>
    <cellStyle name="Normal 200 2" xfId="2627"/>
    <cellStyle name="Normal 201" xfId="2542"/>
    <cellStyle name="Normal 201 2" xfId="2638"/>
    <cellStyle name="Normal 202" xfId="2546"/>
    <cellStyle name="Normal 202 2" xfId="2642"/>
    <cellStyle name="Normal 203" xfId="2541"/>
    <cellStyle name="Normal 203 2" xfId="2637"/>
    <cellStyle name="Normal 204" xfId="2547"/>
    <cellStyle name="Normal 204 2" xfId="2643"/>
    <cellStyle name="Normal 205" xfId="2548"/>
    <cellStyle name="Normal 205 2" xfId="2644"/>
    <cellStyle name="Normal 206" xfId="2549"/>
    <cellStyle name="Normal 206 2" xfId="2645"/>
    <cellStyle name="Normal 207" xfId="2553"/>
    <cellStyle name="Normal 207 2" xfId="2649"/>
    <cellStyle name="Normal 208" xfId="2558"/>
    <cellStyle name="Normal 208 2" xfId="2654"/>
    <cellStyle name="Normal 209" xfId="2562"/>
    <cellStyle name="Normal 209 2" xfId="2658"/>
    <cellStyle name="Normal 21" xfId="1719"/>
    <cellStyle name="Normal 210" xfId="2566"/>
    <cellStyle name="Normal 210 2" xfId="2662"/>
    <cellStyle name="Normal 211" xfId="2570"/>
    <cellStyle name="Normal 211 2" xfId="2666"/>
    <cellStyle name="Normal 212" xfId="2573"/>
    <cellStyle name="Normal 212 2" xfId="2669"/>
    <cellStyle name="Normal 213" xfId="2591"/>
    <cellStyle name="Normal 214" xfId="2592"/>
    <cellStyle name="Normal 215" xfId="2687"/>
    <cellStyle name="Normal 216" xfId="2684"/>
    <cellStyle name="Normal 217" xfId="2710"/>
    <cellStyle name="Normal 218" xfId="2685"/>
    <cellStyle name="Normal 219" xfId="2686"/>
    <cellStyle name="Normal 22" xfId="1720"/>
    <cellStyle name="Normal 220" xfId="2588"/>
    <cellStyle name="Normal 221" xfId="2756"/>
    <cellStyle name="Normal 23" xfId="1721"/>
    <cellStyle name="Normal 24" xfId="1722"/>
    <cellStyle name="Normal 25" xfId="1723"/>
    <cellStyle name="Normal 26" xfId="1724"/>
    <cellStyle name="Normal 27" xfId="1725"/>
    <cellStyle name="Normal 28" xfId="1726"/>
    <cellStyle name="Normal 29" xfId="1727"/>
    <cellStyle name="Normal 3" xfId="1728"/>
    <cellStyle name="Normal 3 2" xfId="1729"/>
    <cellStyle name="Normal 3 2 2" xfId="1730"/>
    <cellStyle name="Normal 3 3" xfId="1731"/>
    <cellStyle name="Normal 3 3 2" xfId="2619"/>
    <cellStyle name="Normal 3 4" xfId="1732"/>
    <cellStyle name="Normal 3 4 2" xfId="2620"/>
    <cellStyle name="Normal 3 5" xfId="1733"/>
    <cellStyle name="Normal 30" xfId="1734"/>
    <cellStyle name="Normal 31" xfId="1735"/>
    <cellStyle name="Normal 32" xfId="1736"/>
    <cellStyle name="Normal 33" xfId="1737"/>
    <cellStyle name="Normal 34" xfId="1738"/>
    <cellStyle name="Normal 35" xfId="1739"/>
    <cellStyle name="Normal 36" xfId="1740"/>
    <cellStyle name="Normal 37" xfId="1741"/>
    <cellStyle name="Normal 38" xfId="1742"/>
    <cellStyle name="Normal 39" xfId="1743"/>
    <cellStyle name="Normal 4" xfId="1744"/>
    <cellStyle name="Normal 4 2" xfId="1745"/>
    <cellStyle name="Normal 4 2 2" xfId="2621"/>
    <cellStyle name="Normal 4 3" xfId="1746"/>
    <cellStyle name="Normal 40" xfId="1747"/>
    <cellStyle name="Normal 41" xfId="1748"/>
    <cellStyle name="Normal 42" xfId="1749"/>
    <cellStyle name="Normal 43" xfId="1750"/>
    <cellStyle name="Normal 44" xfId="1751"/>
    <cellStyle name="Normal 45" xfId="1752"/>
    <cellStyle name="Normal 46" xfId="1753"/>
    <cellStyle name="Normal 47" xfId="1754"/>
    <cellStyle name="Normal 48" xfId="1755"/>
    <cellStyle name="Normal 49" xfId="1756"/>
    <cellStyle name="Normal 5" xfId="1757"/>
    <cellStyle name="Normal 5 2" xfId="1758"/>
    <cellStyle name="Normal 5 3" xfId="1759"/>
    <cellStyle name="Normal 50" xfId="1760"/>
    <cellStyle name="Normal 51" xfId="1761"/>
    <cellStyle name="Normal 52" xfId="1762"/>
    <cellStyle name="Normal 53" xfId="1763"/>
    <cellStyle name="Normal 54" xfId="1764"/>
    <cellStyle name="Normal 55" xfId="1765"/>
    <cellStyle name="Normal 56" xfId="1766"/>
    <cellStyle name="Normal 57" xfId="1767"/>
    <cellStyle name="Normal 58" xfId="1768"/>
    <cellStyle name="Normal 59" xfId="1769"/>
    <cellStyle name="Normal 6" xfId="1770"/>
    <cellStyle name="Normal 6 2" xfId="1771"/>
    <cellStyle name="Normal 6 2 2" xfId="1772"/>
    <cellStyle name="Normal 6 2 2 2" xfId="2623"/>
    <cellStyle name="Normal 6 2 3" xfId="2622"/>
    <cellStyle name="Normal 6 3" xfId="1773"/>
    <cellStyle name="Normal 6 3 2" xfId="2624"/>
    <cellStyle name="Normal 60" xfId="1774"/>
    <cellStyle name="Normal 61" xfId="1775"/>
    <cellStyle name="Normal 62" xfId="1776"/>
    <cellStyle name="Normal 63" xfId="1777"/>
    <cellStyle name="Normal 64" xfId="1778"/>
    <cellStyle name="Normal 65" xfId="1779"/>
    <cellStyle name="Normal 66" xfId="1780"/>
    <cellStyle name="Normal 67" xfId="1781"/>
    <cellStyle name="Normal 68" xfId="1782"/>
    <cellStyle name="Normal 69" xfId="1783"/>
    <cellStyle name="Normal 7" xfId="1784"/>
    <cellStyle name="Normal 7 2" xfId="1785"/>
    <cellStyle name="Normal 7 2 2" xfId="2625"/>
    <cellStyle name="Normal 70" xfId="1786"/>
    <cellStyle name="Normal 71" xfId="1787"/>
    <cellStyle name="Normal 72" xfId="1788"/>
    <cellStyle name="Normal 73" xfId="1789"/>
    <cellStyle name="Normal 74" xfId="1790"/>
    <cellStyle name="Normal 75" xfId="1791"/>
    <cellStyle name="Normal 76" xfId="1792"/>
    <cellStyle name="Normal 77" xfId="1793"/>
    <cellStyle name="Normal 78" xfId="1794"/>
    <cellStyle name="Normal 79" xfId="1795"/>
    <cellStyle name="Normal 8" xfId="1796"/>
    <cellStyle name="Normal 8 2" xfId="2875"/>
    <cellStyle name="Normal 80" xfId="1797"/>
    <cellStyle name="Normal 81" xfId="1798"/>
    <cellStyle name="Normal 82" xfId="1799"/>
    <cellStyle name="Normal 83" xfId="1800"/>
    <cellStyle name="Normal 84" xfId="1801"/>
    <cellStyle name="Normal 85" xfId="1802"/>
    <cellStyle name="Normal 86" xfId="1803"/>
    <cellStyle name="Normal 87" xfId="1804"/>
    <cellStyle name="Normal 88" xfId="1805"/>
    <cellStyle name="Normal 89" xfId="1806"/>
    <cellStyle name="Normal 9" xfId="1807"/>
    <cellStyle name="Normal 9 2" xfId="1808"/>
    <cellStyle name="Normal 90" xfId="1809"/>
    <cellStyle name="Normal 91" xfId="1810"/>
    <cellStyle name="Normal 92" xfId="1811"/>
    <cellStyle name="Normal 93" xfId="1812"/>
    <cellStyle name="Normal 94" xfId="1813"/>
    <cellStyle name="Normal 95" xfId="1814"/>
    <cellStyle name="Normal 96" xfId="1815"/>
    <cellStyle name="Normal 97" xfId="1816"/>
    <cellStyle name="Normal 98" xfId="1817"/>
    <cellStyle name="Normal 99" xfId="1818"/>
    <cellStyle name="Normal_Capacity Allocator" xfId="2526"/>
    <cellStyle name="Note" xfId="39" builtinId="10" customBuiltin="1"/>
    <cellStyle name="Note 2" xfId="1819"/>
    <cellStyle name="Note 2 2" xfId="1820"/>
    <cellStyle name="Note 2 2 10" xfId="1821"/>
    <cellStyle name="Note 2 2 11" xfId="1822"/>
    <cellStyle name="Note 2 2 12" xfId="1823"/>
    <cellStyle name="Note 2 2 2" xfId="1824"/>
    <cellStyle name="Note 2 2 2 10" xfId="1825"/>
    <cellStyle name="Note 2 2 2 11" xfId="1826"/>
    <cellStyle name="Note 2 2 2 2" xfId="1827"/>
    <cellStyle name="Note 2 2 2 2 2" xfId="1828"/>
    <cellStyle name="Note 2 2 2 2 3" xfId="1829"/>
    <cellStyle name="Note 2 2 2 3" xfId="1830"/>
    <cellStyle name="Note 2 2 2 3 2" xfId="1831"/>
    <cellStyle name="Note 2 2 2 3 3" xfId="1832"/>
    <cellStyle name="Note 2 2 2 4" xfId="1833"/>
    <cellStyle name="Note 2 2 2 4 2" xfId="1834"/>
    <cellStyle name="Note 2 2 2 4 3" xfId="1835"/>
    <cellStyle name="Note 2 2 2 5" xfId="1836"/>
    <cellStyle name="Note 2 2 2 5 2" xfId="1837"/>
    <cellStyle name="Note 2 2 2 5 3" xfId="1838"/>
    <cellStyle name="Note 2 2 2 6" xfId="1839"/>
    <cellStyle name="Note 2 2 2 6 2" xfId="1840"/>
    <cellStyle name="Note 2 2 2 6 3" xfId="1841"/>
    <cellStyle name="Note 2 2 2 7" xfId="1842"/>
    <cellStyle name="Note 2 2 2 8" xfId="1843"/>
    <cellStyle name="Note 2 2 2 9" xfId="1844"/>
    <cellStyle name="Note 2 2 3" xfId="1845"/>
    <cellStyle name="Note 2 2 3 10" xfId="1846"/>
    <cellStyle name="Note 2 2 3 11" xfId="1847"/>
    <cellStyle name="Note 2 2 3 2" xfId="1848"/>
    <cellStyle name="Note 2 2 3 2 2" xfId="1849"/>
    <cellStyle name="Note 2 2 3 2 3" xfId="1850"/>
    <cellStyle name="Note 2 2 3 3" xfId="1851"/>
    <cellStyle name="Note 2 2 3 3 2" xfId="1852"/>
    <cellStyle name="Note 2 2 3 3 3" xfId="1853"/>
    <cellStyle name="Note 2 2 3 4" xfId="1854"/>
    <cellStyle name="Note 2 2 3 4 2" xfId="1855"/>
    <cellStyle name="Note 2 2 3 4 3" xfId="1856"/>
    <cellStyle name="Note 2 2 3 5" xfId="1857"/>
    <cellStyle name="Note 2 2 3 5 2" xfId="1858"/>
    <cellStyle name="Note 2 2 3 5 3" xfId="1859"/>
    <cellStyle name="Note 2 2 3 6" xfId="1860"/>
    <cellStyle name="Note 2 2 3 6 2" xfId="1861"/>
    <cellStyle name="Note 2 2 3 6 3" xfId="1862"/>
    <cellStyle name="Note 2 2 3 7" xfId="1863"/>
    <cellStyle name="Note 2 2 3 8" xfId="1864"/>
    <cellStyle name="Note 2 2 3 9" xfId="1865"/>
    <cellStyle name="Note 2 2 4" xfId="1866"/>
    <cellStyle name="Note 2 2 4 2" xfId="1867"/>
    <cellStyle name="Note 2 2 4 3" xfId="1868"/>
    <cellStyle name="Note 2 2 5" xfId="1869"/>
    <cellStyle name="Note 2 2 5 2" xfId="1870"/>
    <cellStyle name="Note 2 2 5 3" xfId="1871"/>
    <cellStyle name="Note 2 2 6" xfId="1872"/>
    <cellStyle name="Note 2 2 6 2" xfId="1873"/>
    <cellStyle name="Note 2 2 6 3" xfId="1874"/>
    <cellStyle name="Note 2 2 7" xfId="1875"/>
    <cellStyle name="Note 2 2 7 2" xfId="1876"/>
    <cellStyle name="Note 2 2 7 3" xfId="1877"/>
    <cellStyle name="Note 2 2 8" xfId="1878"/>
    <cellStyle name="Note 2 2 8 2" xfId="1879"/>
    <cellStyle name="Note 2 2 8 3" xfId="1880"/>
    <cellStyle name="Note 2 2 9" xfId="1881"/>
    <cellStyle name="Note 2 3" xfId="1882"/>
    <cellStyle name="Note 3" xfId="1883"/>
    <cellStyle name="Note 3 10" xfId="1884"/>
    <cellStyle name="Note 3 10 2" xfId="1885"/>
    <cellStyle name="Note 3 10 3" xfId="1886"/>
    <cellStyle name="Note 3 11" xfId="1887"/>
    <cellStyle name="Note 3 11 2" xfId="1888"/>
    <cellStyle name="Note 3 12" xfId="1889"/>
    <cellStyle name="Note 3 12 2" xfId="1890"/>
    <cellStyle name="Note 3 13" xfId="1891"/>
    <cellStyle name="Note 3 13 2" xfId="1892"/>
    <cellStyle name="Note 3 14" xfId="1893"/>
    <cellStyle name="Note 3 14 2" xfId="1894"/>
    <cellStyle name="Note 3 15" xfId="1895"/>
    <cellStyle name="Note 3 16" xfId="1896"/>
    <cellStyle name="Note 3 2" xfId="1897"/>
    <cellStyle name="Note 3 2 10" xfId="1898"/>
    <cellStyle name="Note 3 2 11" xfId="1899"/>
    <cellStyle name="Note 3 2 2" xfId="1900"/>
    <cellStyle name="Note 3 2 2 2" xfId="1901"/>
    <cellStyle name="Note 3 2 2 3" xfId="1902"/>
    <cellStyle name="Note 3 2 3" xfId="1903"/>
    <cellStyle name="Note 3 2 3 2" xfId="1904"/>
    <cellStyle name="Note 3 2 3 3" xfId="1905"/>
    <cellStyle name="Note 3 2 4" xfId="1906"/>
    <cellStyle name="Note 3 2 4 2" xfId="1907"/>
    <cellStyle name="Note 3 2 4 3" xfId="1908"/>
    <cellStyle name="Note 3 2 5" xfId="1909"/>
    <cellStyle name="Note 3 2 5 2" xfId="1910"/>
    <cellStyle name="Note 3 2 5 3" xfId="1911"/>
    <cellStyle name="Note 3 2 6" xfId="1912"/>
    <cellStyle name="Note 3 2 6 2" xfId="1913"/>
    <cellStyle name="Note 3 2 6 3" xfId="1914"/>
    <cellStyle name="Note 3 2 7" xfId="1915"/>
    <cellStyle name="Note 3 2 8" xfId="1916"/>
    <cellStyle name="Note 3 2 9" xfId="1917"/>
    <cellStyle name="Note 3 3" xfId="1918"/>
    <cellStyle name="Note 3 3 10" xfId="1919"/>
    <cellStyle name="Note 3 3 11" xfId="1920"/>
    <cellStyle name="Note 3 3 2" xfId="1921"/>
    <cellStyle name="Note 3 3 2 10" xfId="1922"/>
    <cellStyle name="Note 3 3 2 11" xfId="1923"/>
    <cellStyle name="Note 3 3 2 2" xfId="1924"/>
    <cellStyle name="Note 3 3 2 2 2" xfId="1925"/>
    <cellStyle name="Note 3 3 2 2 3" xfId="1926"/>
    <cellStyle name="Note 3 3 2 3" xfId="1927"/>
    <cellStyle name="Note 3 3 2 3 2" xfId="1928"/>
    <cellStyle name="Note 3 3 2 3 3" xfId="1929"/>
    <cellStyle name="Note 3 3 2 4" xfId="1930"/>
    <cellStyle name="Note 3 3 2 4 2" xfId="1931"/>
    <cellStyle name="Note 3 3 2 4 3" xfId="1932"/>
    <cellStyle name="Note 3 3 2 5" xfId="1933"/>
    <cellStyle name="Note 3 3 2 5 2" xfId="1934"/>
    <cellStyle name="Note 3 3 2 5 3" xfId="1935"/>
    <cellStyle name="Note 3 3 2 6" xfId="1936"/>
    <cellStyle name="Note 3 3 2 6 2" xfId="1937"/>
    <cellStyle name="Note 3 3 2 6 3" xfId="1938"/>
    <cellStyle name="Note 3 3 2 7" xfId="1939"/>
    <cellStyle name="Note 3 3 2 8" xfId="1940"/>
    <cellStyle name="Note 3 3 2 9" xfId="1941"/>
    <cellStyle name="Note 3 3 3" xfId="1942"/>
    <cellStyle name="Note 3 3 3 2" xfId="1943"/>
    <cellStyle name="Note 3 3 3 3" xfId="1944"/>
    <cellStyle name="Note 3 3 4" xfId="1945"/>
    <cellStyle name="Note 3 3 4 2" xfId="1946"/>
    <cellStyle name="Note 3 3 4 3" xfId="1947"/>
    <cellStyle name="Note 3 3 5" xfId="1948"/>
    <cellStyle name="Note 3 3 5 2" xfId="1949"/>
    <cellStyle name="Note 3 3 5 3" xfId="1950"/>
    <cellStyle name="Note 3 3 6" xfId="1951"/>
    <cellStyle name="Note 3 3 6 2" xfId="1952"/>
    <cellStyle name="Note 3 3 6 3" xfId="1953"/>
    <cellStyle name="Note 3 3 7" xfId="1954"/>
    <cellStyle name="Note 3 3 7 2" xfId="1955"/>
    <cellStyle name="Note 3 3 7 3" xfId="1956"/>
    <cellStyle name="Note 3 3 8" xfId="1957"/>
    <cellStyle name="Note 3 3 9" xfId="1958"/>
    <cellStyle name="Note 3 4" xfId="1959"/>
    <cellStyle name="Note 3 4 2" xfId="1960"/>
    <cellStyle name="Note 3 4 3" xfId="1961"/>
    <cellStyle name="Note 3 5" xfId="1962"/>
    <cellStyle name="Note 3 5 2" xfId="1963"/>
    <cellStyle name="Note 3 5 3" xfId="1964"/>
    <cellStyle name="Note 3 6" xfId="1965"/>
    <cellStyle name="Note 3 6 2" xfId="1966"/>
    <cellStyle name="Note 3 6 3" xfId="1967"/>
    <cellStyle name="Note 3 7" xfId="1968"/>
    <cellStyle name="Note 3 7 2" xfId="1969"/>
    <cellStyle name="Note 3 7 3" xfId="1970"/>
    <cellStyle name="Note 3 8" xfId="1971"/>
    <cellStyle name="Note 3 8 2" xfId="1972"/>
    <cellStyle name="Note 3 8 3" xfId="1973"/>
    <cellStyle name="Note 3 9" xfId="1974"/>
    <cellStyle name="Note 3 9 2" xfId="1975"/>
    <cellStyle name="Note 3 9 3" xfId="1976"/>
    <cellStyle name="Output" xfId="40" builtinId="21" customBuiltin="1"/>
    <cellStyle name="Output 2" xfId="1978"/>
    <cellStyle name="Output 2 10" xfId="1979"/>
    <cellStyle name="Output 2 10 2" xfId="1980"/>
    <cellStyle name="Output 2 10 3" xfId="1981"/>
    <cellStyle name="Output 2 11" xfId="1982"/>
    <cellStyle name="Output 2 11 2" xfId="1983"/>
    <cellStyle name="Output 2 11 3" xfId="1984"/>
    <cellStyle name="Output 2 12" xfId="1985"/>
    <cellStyle name="Output 2 12 2" xfId="1986"/>
    <cellStyle name="Output 2 12 3" xfId="1987"/>
    <cellStyle name="Output 2 13" xfId="1988"/>
    <cellStyle name="Output 2 13 2" xfId="1989"/>
    <cellStyle name="Output 2 13 3" xfId="1990"/>
    <cellStyle name="Output 2 14" xfId="1991"/>
    <cellStyle name="Output 2 14 2" xfId="1992"/>
    <cellStyle name="Output 2 14 3" xfId="1993"/>
    <cellStyle name="Output 2 15" xfId="1994"/>
    <cellStyle name="Output 2 15 2" xfId="1995"/>
    <cellStyle name="Output 2 16" xfId="1996"/>
    <cellStyle name="Output 2 16 2" xfId="1997"/>
    <cellStyle name="Output 2 17" xfId="1998"/>
    <cellStyle name="Output 2 17 2" xfId="1999"/>
    <cellStyle name="Output 2 18" xfId="2000"/>
    <cellStyle name="Output 2 19" xfId="2001"/>
    <cellStyle name="Output 2 2" xfId="2002"/>
    <cellStyle name="Output 2 2 10" xfId="2003"/>
    <cellStyle name="Output 2 2 11" xfId="2004"/>
    <cellStyle name="Output 2 2 12" xfId="2005"/>
    <cellStyle name="Output 2 2 2" xfId="2006"/>
    <cellStyle name="Output 2 2 2 2" xfId="2007"/>
    <cellStyle name="Output 2 2 2 2 2" xfId="2008"/>
    <cellStyle name="Output 2 2 2 2 3" xfId="2009"/>
    <cellStyle name="Output 2 2 2 3" xfId="2010"/>
    <cellStyle name="Output 2 2 2 3 2" xfId="2011"/>
    <cellStyle name="Output 2 2 2 3 3" xfId="2012"/>
    <cellStyle name="Output 2 2 2 4" xfId="2013"/>
    <cellStyle name="Output 2 2 2 4 2" xfId="2014"/>
    <cellStyle name="Output 2 2 2 4 3" xfId="2015"/>
    <cellStyle name="Output 2 2 2 5" xfId="2016"/>
    <cellStyle name="Output 2 2 2 5 2" xfId="2017"/>
    <cellStyle name="Output 2 2 2 5 3" xfId="2018"/>
    <cellStyle name="Output 2 2 2 6" xfId="2019"/>
    <cellStyle name="Output 2 2 2 7" xfId="2020"/>
    <cellStyle name="Output 2 2 2 8" xfId="2021"/>
    <cellStyle name="Output 2 2 2 9" xfId="2022"/>
    <cellStyle name="Output 2 2 3" xfId="2023"/>
    <cellStyle name="Output 2 2 3 2" xfId="2024"/>
    <cellStyle name="Output 2 2 3 2 2" xfId="2025"/>
    <cellStyle name="Output 2 2 3 2 3" xfId="2026"/>
    <cellStyle name="Output 2 2 3 3" xfId="2027"/>
    <cellStyle name="Output 2 2 3 3 2" xfId="2028"/>
    <cellStyle name="Output 2 2 3 3 3" xfId="2029"/>
    <cellStyle name="Output 2 2 3 4" xfId="2030"/>
    <cellStyle name="Output 2 2 3 4 2" xfId="2031"/>
    <cellStyle name="Output 2 2 3 4 3" xfId="2032"/>
    <cellStyle name="Output 2 2 3 5" xfId="2033"/>
    <cellStyle name="Output 2 2 3 5 2" xfId="2034"/>
    <cellStyle name="Output 2 2 3 5 3" xfId="2035"/>
    <cellStyle name="Output 2 2 3 6" xfId="2036"/>
    <cellStyle name="Output 2 2 3 7" xfId="2037"/>
    <cellStyle name="Output 2 2 3 8" xfId="2038"/>
    <cellStyle name="Output 2 2 3 9" xfId="2039"/>
    <cellStyle name="Output 2 2 4" xfId="2040"/>
    <cellStyle name="Output 2 2 4 2" xfId="2041"/>
    <cellStyle name="Output 2 2 4 3" xfId="2042"/>
    <cellStyle name="Output 2 2 5" xfId="2043"/>
    <cellStyle name="Output 2 2 5 2" xfId="2044"/>
    <cellStyle name="Output 2 2 5 3" xfId="2045"/>
    <cellStyle name="Output 2 2 6" xfId="2046"/>
    <cellStyle name="Output 2 2 6 2" xfId="2047"/>
    <cellStyle name="Output 2 2 6 3" xfId="2048"/>
    <cellStyle name="Output 2 2 7" xfId="2049"/>
    <cellStyle name="Output 2 2 7 2" xfId="2050"/>
    <cellStyle name="Output 2 2 7 3" xfId="2051"/>
    <cellStyle name="Output 2 2 8" xfId="2052"/>
    <cellStyle name="Output 2 2 8 2" xfId="2053"/>
    <cellStyle name="Output 2 2 8 3" xfId="2054"/>
    <cellStyle name="Output 2 2 9" xfId="2055"/>
    <cellStyle name="Output 2 20" xfId="2056"/>
    <cellStyle name="Output 2 3" xfId="2057"/>
    <cellStyle name="Output 2 3 2" xfId="2058"/>
    <cellStyle name="Output 2 3 2 2" xfId="2059"/>
    <cellStyle name="Output 2 3 2 3" xfId="2060"/>
    <cellStyle name="Output 2 3 3" xfId="2061"/>
    <cellStyle name="Output 2 3 3 2" xfId="2062"/>
    <cellStyle name="Output 2 3 3 3" xfId="2063"/>
    <cellStyle name="Output 2 3 4" xfId="2064"/>
    <cellStyle name="Output 2 3 4 2" xfId="2065"/>
    <cellStyle name="Output 2 3 4 3" xfId="2066"/>
    <cellStyle name="Output 2 3 5" xfId="2067"/>
    <cellStyle name="Output 2 3 5 2" xfId="2068"/>
    <cellStyle name="Output 2 3 5 3" xfId="2069"/>
    <cellStyle name="Output 2 3 6" xfId="2070"/>
    <cellStyle name="Output 2 3 7" xfId="2071"/>
    <cellStyle name="Output 2 3 8" xfId="2072"/>
    <cellStyle name="Output 2 3 9" xfId="2073"/>
    <cellStyle name="Output 2 4" xfId="2074"/>
    <cellStyle name="Output 2 4 10" xfId="2075"/>
    <cellStyle name="Output 2 4 2" xfId="2076"/>
    <cellStyle name="Output 2 4 2 2" xfId="2077"/>
    <cellStyle name="Output 2 4 2 2 2" xfId="2078"/>
    <cellStyle name="Output 2 4 2 2 3" xfId="2079"/>
    <cellStyle name="Output 2 4 2 3" xfId="2080"/>
    <cellStyle name="Output 2 4 2 3 2" xfId="2081"/>
    <cellStyle name="Output 2 4 2 3 3" xfId="2082"/>
    <cellStyle name="Output 2 4 2 4" xfId="2083"/>
    <cellStyle name="Output 2 4 2 4 2" xfId="2084"/>
    <cellStyle name="Output 2 4 2 4 3" xfId="2085"/>
    <cellStyle name="Output 2 4 2 5" xfId="2086"/>
    <cellStyle name="Output 2 4 2 5 2" xfId="2087"/>
    <cellStyle name="Output 2 4 2 5 3" xfId="2088"/>
    <cellStyle name="Output 2 4 2 6" xfId="2089"/>
    <cellStyle name="Output 2 4 2 7" xfId="2090"/>
    <cellStyle name="Output 2 4 2 8" xfId="2091"/>
    <cellStyle name="Output 2 4 2 9" xfId="2092"/>
    <cellStyle name="Output 2 4 3" xfId="2093"/>
    <cellStyle name="Output 2 4 3 2" xfId="2094"/>
    <cellStyle name="Output 2 4 3 3" xfId="2095"/>
    <cellStyle name="Output 2 4 4" xfId="2096"/>
    <cellStyle name="Output 2 4 4 2" xfId="2097"/>
    <cellStyle name="Output 2 4 4 3" xfId="2098"/>
    <cellStyle name="Output 2 4 5" xfId="2099"/>
    <cellStyle name="Output 2 4 5 2" xfId="2100"/>
    <cellStyle name="Output 2 4 5 3" xfId="2101"/>
    <cellStyle name="Output 2 4 6" xfId="2102"/>
    <cellStyle name="Output 2 4 6 2" xfId="2103"/>
    <cellStyle name="Output 2 4 6 3" xfId="2104"/>
    <cellStyle name="Output 2 4 7" xfId="2105"/>
    <cellStyle name="Output 2 4 8" xfId="2106"/>
    <cellStyle name="Output 2 4 9" xfId="2107"/>
    <cellStyle name="Output 2 5" xfId="2108"/>
    <cellStyle name="Output 2 5 10" xfId="2109"/>
    <cellStyle name="Output 2 5 11" xfId="2110"/>
    <cellStyle name="Output 2 5 2" xfId="2111"/>
    <cellStyle name="Output 2 5 2 2" xfId="2112"/>
    <cellStyle name="Output 2 5 2 2 2" xfId="2113"/>
    <cellStyle name="Output 2 5 2 2 3" xfId="2114"/>
    <cellStyle name="Output 2 5 2 3" xfId="2115"/>
    <cellStyle name="Output 2 5 2 3 2" xfId="2116"/>
    <cellStyle name="Output 2 5 2 3 3" xfId="2117"/>
    <cellStyle name="Output 2 5 2 4" xfId="2118"/>
    <cellStyle name="Output 2 5 2 4 2" xfId="2119"/>
    <cellStyle name="Output 2 5 2 4 3" xfId="2120"/>
    <cellStyle name="Output 2 5 2 5" xfId="2121"/>
    <cellStyle name="Output 2 5 2 6" xfId="2122"/>
    <cellStyle name="Output 2 5 2 7" xfId="2123"/>
    <cellStyle name="Output 2 5 2 8" xfId="2124"/>
    <cellStyle name="Output 2 5 2 9" xfId="2125"/>
    <cellStyle name="Output 2 5 3" xfId="2126"/>
    <cellStyle name="Output 2 5 3 2" xfId="2127"/>
    <cellStyle name="Output 2 5 3 3" xfId="2128"/>
    <cellStyle name="Output 2 5 4" xfId="2129"/>
    <cellStyle name="Output 2 5 4 2" xfId="2130"/>
    <cellStyle name="Output 2 5 4 3" xfId="2131"/>
    <cellStyle name="Output 2 5 5" xfId="2132"/>
    <cellStyle name="Output 2 5 5 2" xfId="2133"/>
    <cellStyle name="Output 2 5 5 3" xfId="2134"/>
    <cellStyle name="Output 2 5 6" xfId="2135"/>
    <cellStyle name="Output 2 5 6 2" xfId="2136"/>
    <cellStyle name="Output 2 5 6 3" xfId="2137"/>
    <cellStyle name="Output 2 5 7" xfId="2138"/>
    <cellStyle name="Output 2 5 7 2" xfId="2139"/>
    <cellStyle name="Output 2 5 7 3" xfId="2140"/>
    <cellStyle name="Output 2 5 8" xfId="2141"/>
    <cellStyle name="Output 2 5 9" xfId="2142"/>
    <cellStyle name="Output 2 6" xfId="2143"/>
    <cellStyle name="Output 2 6 2" xfId="2144"/>
    <cellStyle name="Output 2 6 2 2" xfId="2145"/>
    <cellStyle name="Output 2 6 2 3" xfId="2146"/>
    <cellStyle name="Output 2 6 3" xfId="2147"/>
    <cellStyle name="Output 2 6 3 2" xfId="2148"/>
    <cellStyle name="Output 2 6 3 3" xfId="2149"/>
    <cellStyle name="Output 2 6 4" xfId="2150"/>
    <cellStyle name="Output 2 6 4 2" xfId="2151"/>
    <cellStyle name="Output 2 6 4 3" xfId="2152"/>
    <cellStyle name="Output 2 6 5" xfId="2153"/>
    <cellStyle name="Output 2 6 5 2" xfId="2154"/>
    <cellStyle name="Output 2 6 5 3" xfId="2155"/>
    <cellStyle name="Output 2 6 6" xfId="2156"/>
    <cellStyle name="Output 2 6 7" xfId="2157"/>
    <cellStyle name="Output 2 6 8" xfId="2158"/>
    <cellStyle name="Output 2 6 9" xfId="2159"/>
    <cellStyle name="Output 2 7" xfId="2160"/>
    <cellStyle name="Output 2 7 2" xfId="2161"/>
    <cellStyle name="Output 2 7 3" xfId="2162"/>
    <cellStyle name="Output 2 8" xfId="2163"/>
    <cellStyle name="Output 2 8 2" xfId="2164"/>
    <cellStyle name="Output 2 8 3" xfId="2165"/>
    <cellStyle name="Output 2 9" xfId="2166"/>
    <cellStyle name="Output 2 9 2" xfId="2167"/>
    <cellStyle name="Output 2 9 3" xfId="2168"/>
    <cellStyle name="Output 3" xfId="2169"/>
    <cellStyle name="Output 4" xfId="1977"/>
    <cellStyle name="pb_page_heading_LS" xfId="2170"/>
    <cellStyle name="Percen - Style2" xfId="2876"/>
    <cellStyle name="Percen - Style2 2" xfId="2877"/>
    <cellStyle name="Percent" xfId="41" builtinId="5"/>
    <cellStyle name="Percent (0)" xfId="2172"/>
    <cellStyle name="Percent [0%]" xfId="2878"/>
    <cellStyle name="Percent [0.00%]" xfId="2879"/>
    <cellStyle name="Percent [2]" xfId="2173"/>
    <cellStyle name="Percent [2] 2" xfId="2880"/>
    <cellStyle name="Percent 0%" xfId="2881"/>
    <cellStyle name="Percent 10" xfId="2174"/>
    <cellStyle name="Percent 100" xfId="2175"/>
    <cellStyle name="Percent 101" xfId="2176"/>
    <cellStyle name="Percent 102" xfId="2177"/>
    <cellStyle name="Percent 103" xfId="2178"/>
    <cellStyle name="Percent 104" xfId="2179"/>
    <cellStyle name="Percent 105" xfId="2180"/>
    <cellStyle name="Percent 106" xfId="2181"/>
    <cellStyle name="Percent 107" xfId="2171"/>
    <cellStyle name="Percent 108" xfId="2521"/>
    <cellStyle name="Percent 109" xfId="2529"/>
    <cellStyle name="Percent 109 2" xfId="2635"/>
    <cellStyle name="Percent 11" xfId="2182"/>
    <cellStyle name="Percent 110" xfId="2524"/>
    <cellStyle name="Percent 110 2" xfId="2631"/>
    <cellStyle name="Percent 111" xfId="2538"/>
    <cellStyle name="Percent 112" xfId="2519"/>
    <cellStyle name="Percent 113" xfId="2537"/>
    <cellStyle name="Percent 114" xfId="2508"/>
    <cellStyle name="Percent 115" xfId="2540"/>
    <cellStyle name="Percent 116" xfId="2510"/>
    <cellStyle name="Percent 117" xfId="2539"/>
    <cellStyle name="Percent 118" xfId="2511"/>
    <cellStyle name="Percent 119" xfId="2536"/>
    <cellStyle name="Percent 12" xfId="2183"/>
    <cellStyle name="Percent 120" xfId="2512"/>
    <cellStyle name="Percent 121" xfId="2550"/>
    <cellStyle name="Percent 121 2" xfId="2646"/>
    <cellStyle name="Percent 122" xfId="2554"/>
    <cellStyle name="Percent 122 2" xfId="2650"/>
    <cellStyle name="Percent 123" xfId="2557"/>
    <cellStyle name="Percent 123 2" xfId="2653"/>
    <cellStyle name="Percent 124" xfId="2561"/>
    <cellStyle name="Percent 124 2" xfId="2657"/>
    <cellStyle name="Percent 125" xfId="2565"/>
    <cellStyle name="Percent 125 2" xfId="2661"/>
    <cellStyle name="Percent 126" xfId="2569"/>
    <cellStyle name="Percent 126 2" xfId="2665"/>
    <cellStyle name="Percent 127" xfId="2575"/>
    <cellStyle name="Percent 127 2" xfId="2671"/>
    <cellStyle name="Percent 128" xfId="2755"/>
    <cellStyle name="Percent 13" xfId="2184"/>
    <cellStyle name="Percent 14" xfId="2185"/>
    <cellStyle name="Percent 15" xfId="2186"/>
    <cellStyle name="Percent 16" xfId="2187"/>
    <cellStyle name="Percent 17" xfId="2188"/>
    <cellStyle name="Percent 17 2" xfId="2189"/>
    <cellStyle name="Percent 18" xfId="2190"/>
    <cellStyle name="Percent 18 2" xfId="2191"/>
    <cellStyle name="Percent 19" xfId="2192"/>
    <cellStyle name="Percent 19 2" xfId="2193"/>
    <cellStyle name="Percent 2" xfId="2194"/>
    <cellStyle name="Percent 2 2" xfId="2195"/>
    <cellStyle name="Percent 2 3" xfId="2882"/>
    <cellStyle name="Percent 20" xfId="2196"/>
    <cellStyle name="Percent 20 2" xfId="2197"/>
    <cellStyle name="Percent 21" xfId="2198"/>
    <cellStyle name="Percent 21 2" xfId="2199"/>
    <cellStyle name="Percent 22" xfId="2200"/>
    <cellStyle name="Percent 22 2" xfId="2201"/>
    <cellStyle name="Percent 23" xfId="2202"/>
    <cellStyle name="Percent 23 2" xfId="2203"/>
    <cellStyle name="Percent 24" xfId="2204"/>
    <cellStyle name="Percent 24 2" xfId="2205"/>
    <cellStyle name="Percent 25" xfId="2206"/>
    <cellStyle name="Percent 25 2" xfId="2207"/>
    <cellStyle name="Percent 26" xfId="2208"/>
    <cellStyle name="Percent 26 2" xfId="2209"/>
    <cellStyle name="Percent 27" xfId="2210"/>
    <cellStyle name="Percent 27 2" xfId="2211"/>
    <cellStyle name="Percent 28" xfId="2212"/>
    <cellStyle name="Percent 28 2" xfId="2213"/>
    <cellStyle name="Percent 29" xfId="2214"/>
    <cellStyle name="Percent 29 2" xfId="2215"/>
    <cellStyle name="Percent 3" xfId="2216"/>
    <cellStyle name="Percent 3 2" xfId="2217"/>
    <cellStyle name="Percent 30" xfId="2218"/>
    <cellStyle name="Percent 31" xfId="2219"/>
    <cellStyle name="Percent 32" xfId="2220"/>
    <cellStyle name="Percent 33" xfId="2221"/>
    <cellStyle name="Percent 34" xfId="2222"/>
    <cellStyle name="Percent 35" xfId="2223"/>
    <cellStyle name="Percent 36" xfId="2224"/>
    <cellStyle name="Percent 37" xfId="2225"/>
    <cellStyle name="Percent 38" xfId="2226"/>
    <cellStyle name="Percent 39" xfId="2227"/>
    <cellStyle name="Percent 4" xfId="2228"/>
    <cellStyle name="Percent 40" xfId="2229"/>
    <cellStyle name="Percent 41" xfId="2230"/>
    <cellStyle name="Percent 42" xfId="2231"/>
    <cellStyle name="Percent 43" xfId="2232"/>
    <cellStyle name="Percent 44" xfId="2233"/>
    <cellStyle name="Percent 45" xfId="2234"/>
    <cellStyle name="Percent 46" xfId="2235"/>
    <cellStyle name="Percent 47" xfId="2236"/>
    <cellStyle name="Percent 48" xfId="2237"/>
    <cellStyle name="Percent 49" xfId="2238"/>
    <cellStyle name="Percent 5" xfId="2239"/>
    <cellStyle name="Percent 50" xfId="2240"/>
    <cellStyle name="Percent 51" xfId="2241"/>
    <cellStyle name="Percent 52" xfId="2242"/>
    <cellStyle name="Percent 53" xfId="2243"/>
    <cellStyle name="Percent 54" xfId="2244"/>
    <cellStyle name="Percent 54 2" xfId="2245"/>
    <cellStyle name="Percent 55" xfId="2246"/>
    <cellStyle name="Percent 55 2" xfId="2247"/>
    <cellStyle name="Percent 56" xfId="2248"/>
    <cellStyle name="Percent 57" xfId="2249"/>
    <cellStyle name="Percent 58" xfId="2250"/>
    <cellStyle name="Percent 59" xfId="2251"/>
    <cellStyle name="Percent 6" xfId="2252"/>
    <cellStyle name="Percent 60" xfId="2253"/>
    <cellStyle name="Percent 61" xfId="2254"/>
    <cellStyle name="Percent 62" xfId="2255"/>
    <cellStyle name="Percent 63" xfId="2256"/>
    <cellStyle name="Percent 63 2" xfId="2257"/>
    <cellStyle name="Percent 64" xfId="2258"/>
    <cellStyle name="Percent 64 2" xfId="2259"/>
    <cellStyle name="Percent 65" xfId="2260"/>
    <cellStyle name="Percent 65 2" xfId="2261"/>
    <cellStyle name="Percent 66" xfId="2262"/>
    <cellStyle name="Percent 67" xfId="2263"/>
    <cellStyle name="Percent 68" xfId="2264"/>
    <cellStyle name="Percent 69" xfId="2265"/>
    <cellStyle name="Percent 69 2" xfId="2266"/>
    <cellStyle name="Percent 7" xfId="2267"/>
    <cellStyle name="Percent 70" xfId="2268"/>
    <cellStyle name="Percent 71" xfId="2269"/>
    <cellStyle name="Percent 71 2" xfId="2270"/>
    <cellStyle name="Percent 72" xfId="2271"/>
    <cellStyle name="Percent 72 2" xfId="2272"/>
    <cellStyle name="Percent 73" xfId="2273"/>
    <cellStyle name="Percent 73 2" xfId="2274"/>
    <cellStyle name="Percent 74" xfId="2275"/>
    <cellStyle name="Percent 74 2" xfId="2276"/>
    <cellStyle name="Percent 75" xfId="2277"/>
    <cellStyle name="Percent 76" xfId="2278"/>
    <cellStyle name="Percent 77" xfId="2279"/>
    <cellStyle name="Percent 77 2" xfId="2280"/>
    <cellStyle name="Percent 78" xfId="2281"/>
    <cellStyle name="Percent 78 2" xfId="2282"/>
    <cellStyle name="Percent 79" xfId="2283"/>
    <cellStyle name="Percent 79 2" xfId="2284"/>
    <cellStyle name="Percent 8" xfId="2285"/>
    <cellStyle name="Percent 80" xfId="2286"/>
    <cellStyle name="Percent 80 2" xfId="2287"/>
    <cellStyle name="Percent 81" xfId="2288"/>
    <cellStyle name="Percent 81 2" xfId="2289"/>
    <cellStyle name="Percent 82" xfId="2290"/>
    <cellStyle name="Percent 82 2" xfId="2291"/>
    <cellStyle name="Percent 83" xfId="2292"/>
    <cellStyle name="Percent 83 2" xfId="2293"/>
    <cellStyle name="Percent 84" xfId="2294"/>
    <cellStyle name="Percent 85" xfId="2295"/>
    <cellStyle name="Percent 86" xfId="2296"/>
    <cellStyle name="Percent 87" xfId="2297"/>
    <cellStyle name="Percent 88" xfId="2298"/>
    <cellStyle name="Percent 89" xfId="2299"/>
    <cellStyle name="Percent 9" xfId="2300"/>
    <cellStyle name="Percent 90" xfId="2301"/>
    <cellStyle name="Percent 91" xfId="2302"/>
    <cellStyle name="Percent 92" xfId="2303"/>
    <cellStyle name="Percent 92 2" xfId="2304"/>
    <cellStyle name="Percent 93" xfId="2305"/>
    <cellStyle name="Percent 93 2" xfId="2306"/>
    <cellStyle name="Percent 94" xfId="2307"/>
    <cellStyle name="Percent 94 2" xfId="2308"/>
    <cellStyle name="Percent 95" xfId="2309"/>
    <cellStyle name="Percent 96" xfId="2310"/>
    <cellStyle name="Percent 97" xfId="2311"/>
    <cellStyle name="Percent 98" xfId="2312"/>
    <cellStyle name="Percent 99" xfId="2313"/>
    <cellStyle name="Pink" xfId="2883"/>
    <cellStyle name="Red" xfId="2884"/>
    <cellStyle name="Remote" xfId="2314"/>
    <cellStyle name="Revenue" xfId="2315"/>
    <cellStyle name="RevList" xfId="2316"/>
    <cellStyle name="RMB" xfId="2885"/>
    <cellStyle name="Rmb [0]" xfId="2886"/>
    <cellStyle name="Rmb [0] 2" xfId="2887"/>
    <cellStyle name="RMB 0.00" xfId="2888"/>
    <cellStyle name="RMB 0.00 2" xfId="2889"/>
    <cellStyle name="RMB 2" xfId="2890"/>
    <cellStyle name="RMB 3" xfId="2891"/>
    <cellStyle name="RMB 4" xfId="2892"/>
    <cellStyle name="RMB 5" xfId="2893"/>
    <cellStyle name="RMB 6" xfId="2894"/>
    <cellStyle name="Special" xfId="2895"/>
    <cellStyle name="Standard_Anpassen der Amortisation" xfId="2896"/>
    <cellStyle name="Style 1" xfId="2317"/>
    <cellStyle name="Style 1 2" xfId="2318"/>
    <cellStyle name="Style 1 3" xfId="2319"/>
    <cellStyle name="Style 21" xfId="2897"/>
    <cellStyle name="Style 21 2" xfId="2898"/>
    <cellStyle name="Style 22" xfId="2899"/>
    <cellStyle name="Style 22 2" xfId="2900"/>
    <cellStyle name="Style 23" xfId="2901"/>
    <cellStyle name="Style 23 2" xfId="2902"/>
    <cellStyle name="Style 24" xfId="2903"/>
    <cellStyle name="Style 24 2" xfId="2904"/>
    <cellStyle name="Style 25" xfId="2905"/>
    <cellStyle name="Style 25 2" xfId="2906"/>
    <cellStyle name="Style 26" xfId="2907"/>
    <cellStyle name="Style 26 2" xfId="2908"/>
    <cellStyle name="Style 27" xfId="2909"/>
    <cellStyle name="Style 27 2" xfId="2910"/>
    <cellStyle name="Style 28" xfId="2911"/>
    <cellStyle name="Style 28 2" xfId="2912"/>
    <cellStyle name="Style 29" xfId="2913"/>
    <cellStyle name="Style 29 2" xfId="2914"/>
    <cellStyle name="Style 30" xfId="2915"/>
    <cellStyle name="Style 30 2" xfId="2916"/>
    <cellStyle name="Style 31" xfId="2917"/>
    <cellStyle name="Style 31 2" xfId="2918"/>
    <cellStyle name="Style 32" xfId="2919"/>
    <cellStyle name="Style 32 2" xfId="2920"/>
    <cellStyle name="Style 33" xfId="2921"/>
    <cellStyle name="Style 33 2" xfId="2922"/>
    <cellStyle name="Style 34" xfId="2923"/>
    <cellStyle name="Style 35" xfId="2924"/>
    <cellStyle name="Style 36" xfId="2925"/>
    <cellStyle name="Style 39" xfId="2926"/>
    <cellStyle name="Style 39 2" xfId="2927"/>
    <cellStyle name="STYLE1" xfId="2928"/>
    <cellStyle name="STYLE1 2" xfId="2929"/>
    <cellStyle name="STYLE2" xfId="2930"/>
    <cellStyle name="STYLE2 2" xfId="2931"/>
    <cellStyle name="Subtotal" xfId="2320"/>
    <cellStyle name="test a style" xfId="2321"/>
    <cellStyle name="Times New Roman" xfId="2932"/>
    <cellStyle name="Title" xfId="42" builtinId="15" customBuiltin="1"/>
    <cellStyle name="Title 2" xfId="2323"/>
    <cellStyle name="Title 2 2" xfId="2324"/>
    <cellStyle name="Title 2 3" xfId="2325"/>
    <cellStyle name="Title 3" xfId="2322"/>
    <cellStyle name="Total" xfId="43" builtinId="25" customBuiltin="1"/>
    <cellStyle name="Total 2" xfId="2326"/>
    <cellStyle name="Total 2 10" xfId="2327"/>
    <cellStyle name="Total 2 2" xfId="2328"/>
    <cellStyle name="Total 2 2 2" xfId="2329"/>
    <cellStyle name="Total 2 2 2 2" xfId="2330"/>
    <cellStyle name="Total 2 2 2 2 2" xfId="2331"/>
    <cellStyle name="Total 2 2 2 3" xfId="2332"/>
    <cellStyle name="Total 2 2 2 3 2" xfId="2333"/>
    <cellStyle name="Total 2 2 2 4" xfId="2334"/>
    <cellStyle name="Total 2 2 2 4 2" xfId="2335"/>
    <cellStyle name="Total 2 2 2 5" xfId="2336"/>
    <cellStyle name="Total 2 2 2 6" xfId="2337"/>
    <cellStyle name="Total 2 2 2 7" xfId="2338"/>
    <cellStyle name="Total 2 2 3" xfId="2339"/>
    <cellStyle name="Total 2 2 3 2" xfId="2340"/>
    <cellStyle name="Total 2 2 4" xfId="2341"/>
    <cellStyle name="Total 2 2 4 2" xfId="2342"/>
    <cellStyle name="Total 2 2 5" xfId="2343"/>
    <cellStyle name="Total 2 2 5 2" xfId="2344"/>
    <cellStyle name="Total 2 2 6" xfId="2345"/>
    <cellStyle name="Total 2 2 7" xfId="2346"/>
    <cellStyle name="Total 2 2 8" xfId="2347"/>
    <cellStyle name="Total 2 3" xfId="2348"/>
    <cellStyle name="Total 2 3 2" xfId="2349"/>
    <cellStyle name="Total 2 3 2 2" xfId="2350"/>
    <cellStyle name="Total 2 3 3" xfId="2351"/>
    <cellStyle name="Total 2 3 3 2" xfId="2352"/>
    <cellStyle name="Total 2 3 4" xfId="2353"/>
    <cellStyle name="Total 2 3 4 2" xfId="2354"/>
    <cellStyle name="Total 2 3 5" xfId="2355"/>
    <cellStyle name="Total 2 3 6" xfId="2356"/>
    <cellStyle name="Total 2 3 7" xfId="2357"/>
    <cellStyle name="Total 2 4" xfId="2358"/>
    <cellStyle name="Total 2 4 2" xfId="2359"/>
    <cellStyle name="Total 2 4 2 2" xfId="2360"/>
    <cellStyle name="Total 2 4 3" xfId="2361"/>
    <cellStyle name="Total 2 4 3 2" xfId="2362"/>
    <cellStyle name="Total 2 4 4" xfId="2363"/>
    <cellStyle name="Total 2 4 4 2" xfId="2364"/>
    <cellStyle name="Total 2 4 5" xfId="2365"/>
    <cellStyle name="Total 2 4 6" xfId="2366"/>
    <cellStyle name="Total 2 4 7" xfId="2367"/>
    <cellStyle name="Total 2 5" xfId="2368"/>
    <cellStyle name="Total 2 5 2" xfId="2369"/>
    <cellStyle name="Total 2 6" xfId="2370"/>
    <cellStyle name="Total 2 7" xfId="2371"/>
    <cellStyle name="Total 2 8" xfId="2372"/>
    <cellStyle name="Total 2 9" xfId="2373"/>
    <cellStyle name="Total 3" xfId="2374"/>
    <cellStyle name="Total 4" xfId="2375"/>
    <cellStyle name="Total 4 10" xfId="2376"/>
    <cellStyle name="Total 4 2" xfId="2377"/>
    <cellStyle name="Total 4 2 2" xfId="2378"/>
    <cellStyle name="Total 4 2 2 2" xfId="2379"/>
    <cellStyle name="Total 4 2 2 2 2" xfId="2380"/>
    <cellStyle name="Total 4 2 2 3" xfId="2381"/>
    <cellStyle name="Total 4 2 2 3 2" xfId="2382"/>
    <cellStyle name="Total 4 2 2 4" xfId="2383"/>
    <cellStyle name="Total 4 2 2 4 2" xfId="2384"/>
    <cellStyle name="Total 4 2 2 5" xfId="2385"/>
    <cellStyle name="Total 4 2 2 6" xfId="2386"/>
    <cellStyle name="Total 4 2 2 7" xfId="2387"/>
    <cellStyle name="Total 4 2 3" xfId="2388"/>
    <cellStyle name="Total 4 2 3 2" xfId="2389"/>
    <cellStyle name="Total 4 2 4" xfId="2390"/>
    <cellStyle name="Total 4 2 4 2" xfId="2391"/>
    <cellStyle name="Total 4 2 5" xfId="2392"/>
    <cellStyle name="Total 4 2 5 2" xfId="2393"/>
    <cellStyle name="Total 4 2 6" xfId="2394"/>
    <cellStyle name="Total 4 2 7" xfId="2395"/>
    <cellStyle name="Total 4 2 8" xfId="2396"/>
    <cellStyle name="Total 4 3" xfId="2397"/>
    <cellStyle name="Total 4 3 2" xfId="2398"/>
    <cellStyle name="Total 4 3 2 2" xfId="2399"/>
    <cellStyle name="Total 4 3 3" xfId="2400"/>
    <cellStyle name="Total 4 3 3 2" xfId="2401"/>
    <cellStyle name="Total 4 3 4" xfId="2402"/>
    <cellStyle name="Total 4 3 4 2" xfId="2403"/>
    <cellStyle name="Total 4 3 5" xfId="2404"/>
    <cellStyle name="Total 4 3 6" xfId="2405"/>
    <cellStyle name="Total 4 3 7" xfId="2406"/>
    <cellStyle name="Total 4 4" xfId="2407"/>
    <cellStyle name="Total 4 4 2" xfId="2408"/>
    <cellStyle name="Total 4 4 2 2" xfId="2409"/>
    <cellStyle name="Total 4 4 3" xfId="2410"/>
    <cellStyle name="Total 4 4 3 2" xfId="2411"/>
    <cellStyle name="Total 4 4 4" xfId="2412"/>
    <cellStyle name="Total 4 4 4 2" xfId="2413"/>
    <cellStyle name="Total 4 4 5" xfId="2414"/>
    <cellStyle name="Total 4 4 6" xfId="2415"/>
    <cellStyle name="Total 4 4 7" xfId="2416"/>
    <cellStyle name="Total 4 5" xfId="2417"/>
    <cellStyle name="Total 4 5 2" xfId="2418"/>
    <cellStyle name="Total 4 6" xfId="2419"/>
    <cellStyle name="Total 4 7" xfId="2420"/>
    <cellStyle name="Total 4 8" xfId="2421"/>
    <cellStyle name="Total 4 9" xfId="2422"/>
    <cellStyle name="Total 5" xfId="2423"/>
    <cellStyle name="Total 5 10" xfId="2424"/>
    <cellStyle name="Total 5 11" xfId="2425"/>
    <cellStyle name="Total 5 12" xfId="2426"/>
    <cellStyle name="Total 5 2" xfId="2427"/>
    <cellStyle name="Total 5 2 10" xfId="2428"/>
    <cellStyle name="Total 5 2 2" xfId="2429"/>
    <cellStyle name="Total 5 2 2 2" xfId="2430"/>
    <cellStyle name="Total 5 2 2 3" xfId="2431"/>
    <cellStyle name="Total 5 2 3" xfId="2432"/>
    <cellStyle name="Total 5 2 3 2" xfId="2433"/>
    <cellStyle name="Total 5 2 3 3" xfId="2434"/>
    <cellStyle name="Total 5 2 4" xfId="2435"/>
    <cellStyle name="Total 5 2 4 2" xfId="2436"/>
    <cellStyle name="Total 5 2 4 3" xfId="2437"/>
    <cellStyle name="Total 5 2 5" xfId="2438"/>
    <cellStyle name="Total 5 2 5 2" xfId="2439"/>
    <cellStyle name="Total 5 2 5 3" xfId="2440"/>
    <cellStyle name="Total 5 2 6" xfId="2441"/>
    <cellStyle name="Total 5 2 7" xfId="2442"/>
    <cellStyle name="Total 5 2 8" xfId="2443"/>
    <cellStyle name="Total 5 2 9" xfId="2444"/>
    <cellStyle name="Total 5 3" xfId="2445"/>
    <cellStyle name="Total 5 3 10" xfId="2446"/>
    <cellStyle name="Total 5 3 2" xfId="2447"/>
    <cellStyle name="Total 5 3 2 2" xfId="2448"/>
    <cellStyle name="Total 5 3 2 3" xfId="2449"/>
    <cellStyle name="Total 5 3 3" xfId="2450"/>
    <cellStyle name="Total 5 3 3 2" xfId="2451"/>
    <cellStyle name="Total 5 3 3 3" xfId="2452"/>
    <cellStyle name="Total 5 3 4" xfId="2453"/>
    <cellStyle name="Total 5 3 4 2" xfId="2454"/>
    <cellStyle name="Total 5 3 4 3" xfId="2455"/>
    <cellStyle name="Total 5 3 5" xfId="2456"/>
    <cellStyle name="Total 5 3 5 2" xfId="2457"/>
    <cellStyle name="Total 5 3 5 3" xfId="2458"/>
    <cellStyle name="Total 5 3 6" xfId="2459"/>
    <cellStyle name="Total 5 3 7" xfId="2460"/>
    <cellStyle name="Total 5 3 8" xfId="2461"/>
    <cellStyle name="Total 5 3 9" xfId="2462"/>
    <cellStyle name="Total 5 4" xfId="2463"/>
    <cellStyle name="Total 5 4 2" xfId="2464"/>
    <cellStyle name="Total 5 4 3" xfId="2465"/>
    <cellStyle name="Total 5 5" xfId="2466"/>
    <cellStyle name="Total 5 5 2" xfId="2467"/>
    <cellStyle name="Total 5 5 3" xfId="2468"/>
    <cellStyle name="Total 5 6" xfId="2469"/>
    <cellStyle name="Total 5 6 2" xfId="2470"/>
    <cellStyle name="Total 5 6 3" xfId="2471"/>
    <cellStyle name="Total 5 7" xfId="2472"/>
    <cellStyle name="Total 5 7 2" xfId="2473"/>
    <cellStyle name="Total 5 7 3" xfId="2474"/>
    <cellStyle name="Total 5 8" xfId="2475"/>
    <cellStyle name="Total 5 9" xfId="2476"/>
    <cellStyle name="Total 6" xfId="2477"/>
    <cellStyle name="Unprot" xfId="2478"/>
    <cellStyle name="Unprot 2" xfId="2933"/>
    <cellStyle name="Unprot$" xfId="2479"/>
    <cellStyle name="Unprot$ 2" xfId="2480"/>
    <cellStyle name="Unprotect" xfId="2481"/>
    <cellStyle name="Value" xfId="2482"/>
    <cellStyle name="Währung [0]_Compiling Utility Macros" xfId="2934"/>
    <cellStyle name="Währung_Compiling Utility Macros" xfId="2935"/>
    <cellStyle name="Warning Text" xfId="44" builtinId="11" customBuiltin="1"/>
    <cellStyle name="Warning Text 2" xfId="2484"/>
    <cellStyle name="Warning Text 3" xfId="2483"/>
    <cellStyle name="Yellow" xfId="2936"/>
  </cellStyles>
  <dxfs count="1">
    <dxf>
      <font>
        <b/>
        <i val="0"/>
        <strike val="0"/>
        <color rgb="FFFF0000"/>
      </font>
    </dxf>
  </dxfs>
  <tableStyles count="0" defaultTableStyle="TableStyleMedium9" defaultPivotStyle="PivotStyleLight16"/>
  <colors>
    <mruColors>
      <color rgb="FF00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PALJJ/LOCALS~1/Temp/UOG%20SAMPLE%20Wind%20Project%20CALIB%20WITH%20EVAL%20MODEL%20RFO%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ci-fs-06\esd\DropZone\Matt\8%20Amp%20Resources%20--%20Fish%20Lake\amp_Technical_Proposal_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puc.ca.gov/Documents%20and%20Settings/SVN/Local%20Settings/Temporary%20Internet%20Files/OLK24/Technical%20Proposal%20Form%20N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LADWP%20RE%20RFP%20Proposal%20Evaluation%20MASTER%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puc.ca.gov/Documents%20and%20Settings/oco47140/My%20Documents/PROJECTS/Nevada/2007%20RFP/Copy%20of%202007%20Bid%20Evaluation%20Book%201-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ec/DATA/2012%20RPS%20RFO/2012%20RPS%20RFO%20Summary%20Workshee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NYCJH/Local%20Settings/Temporary%20Internet%20Files/OLK49/Copy%20of%202008%20MPR%20Model%20E4214%20Final%20Public%20(30y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ZANITA THUMB RULES"/>
      <sheetName val="Inputs"/>
      <sheetName val="Cost Estimates"/>
      <sheetName val="Project Budget"/>
      <sheetName val="AFUDC"/>
      <sheetName val="Project Labor"/>
      <sheetName val="Land 1"/>
      <sheetName val="Total"/>
      <sheetName val="&gt;"/>
      <sheetName val="Land"/>
      <sheetName val="Wind Equipment"/>
      <sheetName val="Mobilization"/>
      <sheetName val="Interconnection"/>
      <sheetName val="Non-Labor Development"/>
      <sheetName val="&lt;"/>
      <sheetName val="Project Assumptions"/>
      <sheetName val="Valid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I1">
            <v>120</v>
          </cell>
          <cell r="J1">
            <v>0</v>
          </cell>
          <cell r="K1">
            <v>1</v>
          </cell>
          <cell r="L1">
            <v>2</v>
          </cell>
          <cell r="M1">
            <v>3</v>
          </cell>
          <cell r="N1">
            <v>4</v>
          </cell>
          <cell r="O1">
            <v>5</v>
          </cell>
          <cell r="P1">
            <v>6</v>
          </cell>
          <cell r="Q1">
            <v>7</v>
          </cell>
          <cell r="R1">
            <v>8</v>
          </cell>
          <cell r="S1">
            <v>9</v>
          </cell>
          <cell r="T1">
            <v>10</v>
          </cell>
          <cell r="U1">
            <v>11</v>
          </cell>
          <cell r="V1">
            <v>12</v>
          </cell>
          <cell r="W1">
            <v>13</v>
          </cell>
          <cell r="X1">
            <v>14</v>
          </cell>
          <cell r="Y1">
            <v>15</v>
          </cell>
          <cell r="Z1">
            <v>16</v>
          </cell>
          <cell r="AA1">
            <v>17</v>
          </cell>
          <cell r="AB1">
            <v>18</v>
          </cell>
          <cell r="AC1">
            <v>19</v>
          </cell>
          <cell r="AD1">
            <v>20</v>
          </cell>
          <cell r="AE1">
            <v>21</v>
          </cell>
          <cell r="AF1">
            <v>22</v>
          </cell>
          <cell r="AG1">
            <v>23</v>
          </cell>
          <cell r="AH1">
            <v>24</v>
          </cell>
          <cell r="AI1">
            <v>25</v>
          </cell>
          <cell r="AJ1">
            <v>26</v>
          </cell>
          <cell r="AK1">
            <v>27</v>
          </cell>
          <cell r="AL1">
            <v>28</v>
          </cell>
          <cell r="AM1">
            <v>29</v>
          </cell>
          <cell r="AN1">
            <v>30</v>
          </cell>
          <cell r="AO1">
            <v>31</v>
          </cell>
          <cell r="AP1">
            <v>32</v>
          </cell>
          <cell r="AQ1">
            <v>33</v>
          </cell>
          <cell r="AR1">
            <v>34</v>
          </cell>
          <cell r="AS1">
            <v>35</v>
          </cell>
          <cell r="AT1">
            <v>36</v>
          </cell>
          <cell r="AU1">
            <v>37</v>
          </cell>
          <cell r="AV1">
            <v>38</v>
          </cell>
          <cell r="AW1">
            <v>39</v>
          </cell>
          <cell r="AX1">
            <v>40</v>
          </cell>
          <cell r="AY1">
            <v>41</v>
          </cell>
          <cell r="AZ1">
            <v>42</v>
          </cell>
          <cell r="BA1">
            <v>43</v>
          </cell>
          <cell r="BB1">
            <v>44</v>
          </cell>
          <cell r="BC1">
            <v>45</v>
          </cell>
          <cell r="BD1">
            <v>46</v>
          </cell>
          <cell r="BE1">
            <v>47</v>
          </cell>
          <cell r="BF1">
            <v>48</v>
          </cell>
          <cell r="BG1">
            <v>49</v>
          </cell>
          <cell r="BH1">
            <v>50</v>
          </cell>
          <cell r="BI1">
            <v>51</v>
          </cell>
          <cell r="BJ1">
            <v>52</v>
          </cell>
          <cell r="BK1">
            <v>53</v>
          </cell>
          <cell r="BL1">
            <v>54</v>
          </cell>
          <cell r="BM1">
            <v>55</v>
          </cell>
          <cell r="BN1">
            <v>56</v>
          </cell>
          <cell r="BO1">
            <v>57</v>
          </cell>
          <cell r="BP1">
            <v>58</v>
          </cell>
          <cell r="BQ1">
            <v>59</v>
          </cell>
          <cell r="BR1">
            <v>60</v>
          </cell>
          <cell r="BS1">
            <v>61</v>
          </cell>
          <cell r="BT1">
            <v>62</v>
          </cell>
          <cell r="BU1">
            <v>63</v>
          </cell>
          <cell r="BV1">
            <v>64</v>
          </cell>
          <cell r="BW1">
            <v>65</v>
          </cell>
          <cell r="BX1">
            <v>66</v>
          </cell>
          <cell r="BY1">
            <v>67</v>
          </cell>
          <cell r="BZ1">
            <v>68</v>
          </cell>
          <cell r="CA1">
            <v>69</v>
          </cell>
          <cell r="CB1">
            <v>70</v>
          </cell>
          <cell r="CC1">
            <v>71</v>
          </cell>
          <cell r="CD1">
            <v>72</v>
          </cell>
          <cell r="CE1">
            <v>73</v>
          </cell>
          <cell r="CF1">
            <v>74</v>
          </cell>
          <cell r="CG1">
            <v>75</v>
          </cell>
          <cell r="CH1">
            <v>76</v>
          </cell>
          <cell r="CI1">
            <v>77</v>
          </cell>
          <cell r="CJ1">
            <v>78</v>
          </cell>
          <cell r="CK1">
            <v>79</v>
          </cell>
          <cell r="CL1">
            <v>80</v>
          </cell>
          <cell r="CM1">
            <v>81</v>
          </cell>
          <cell r="CN1">
            <v>82</v>
          </cell>
          <cell r="CO1">
            <v>83</v>
          </cell>
          <cell r="CP1">
            <v>84</v>
          </cell>
          <cell r="CQ1">
            <v>85</v>
          </cell>
          <cell r="CR1">
            <v>86</v>
          </cell>
          <cell r="CS1">
            <v>87</v>
          </cell>
          <cell r="CT1">
            <v>88</v>
          </cell>
          <cell r="CU1">
            <v>89</v>
          </cell>
          <cell r="CV1">
            <v>90</v>
          </cell>
          <cell r="CW1">
            <v>91</v>
          </cell>
          <cell r="CX1">
            <v>92</v>
          </cell>
          <cell r="CY1">
            <v>93</v>
          </cell>
          <cell r="CZ1">
            <v>94</v>
          </cell>
          <cell r="DA1">
            <v>95</v>
          </cell>
          <cell r="DB1">
            <v>96</v>
          </cell>
          <cell r="DC1">
            <v>97</v>
          </cell>
          <cell r="DD1">
            <v>98</v>
          </cell>
          <cell r="DE1">
            <v>99</v>
          </cell>
          <cell r="DF1">
            <v>100</v>
          </cell>
          <cell r="DG1">
            <v>101</v>
          </cell>
          <cell r="DH1">
            <v>102</v>
          </cell>
          <cell r="DI1">
            <v>103</v>
          </cell>
          <cell r="DJ1">
            <v>104</v>
          </cell>
          <cell r="DK1">
            <v>105</v>
          </cell>
          <cell r="DL1">
            <v>106</v>
          </cell>
          <cell r="DM1">
            <v>107</v>
          </cell>
          <cell r="DN1">
            <v>108</v>
          </cell>
          <cell r="DO1">
            <v>109</v>
          </cell>
          <cell r="DP1">
            <v>110</v>
          </cell>
          <cell r="DQ1">
            <v>111</v>
          </cell>
          <cell r="DR1">
            <v>112</v>
          </cell>
          <cell r="DS1">
            <v>113</v>
          </cell>
          <cell r="DT1">
            <v>114</v>
          </cell>
          <cell r="DU1">
            <v>115</v>
          </cell>
          <cell r="DV1">
            <v>116</v>
          </cell>
          <cell r="DW1">
            <v>117</v>
          </cell>
          <cell r="DX1">
            <v>118</v>
          </cell>
          <cell r="DY1">
            <v>119</v>
          </cell>
          <cell r="DZ1">
            <v>120</v>
          </cell>
        </row>
        <row r="2">
          <cell r="EB2" t="str">
            <v>SCG</v>
          </cell>
          <cell r="EC2" t="b">
            <v>1</v>
          </cell>
          <cell r="ED2" t="str">
            <v>Non-Valued Inventory</v>
          </cell>
        </row>
        <row r="3">
          <cell r="EB3" t="str">
            <v>SDGE</v>
          </cell>
          <cell r="EC3" t="b">
            <v>0</v>
          </cell>
          <cell r="ED3" t="str">
            <v>Software Projects under SOP98</v>
          </cell>
        </row>
        <row r="4">
          <cell r="ED4" t="str">
            <v>All other Capital</v>
          </cell>
        </row>
        <row r="11">
          <cell r="J11">
            <v>25</v>
          </cell>
        </row>
        <row r="13">
          <cell r="J13">
            <v>39814</v>
          </cell>
        </row>
        <row r="14">
          <cell r="J14">
            <v>1</v>
          </cell>
        </row>
      </sheetData>
      <sheetData sheetId="16">
        <row r="1">
          <cell r="B1" t="str">
            <v>SDGEGas</v>
          </cell>
          <cell r="C1" t="str">
            <v>SDGEElectric</v>
          </cell>
          <cell r="D1" t="str">
            <v>SCGGas</v>
          </cell>
          <cell r="E1" t="str">
            <v>SDGECommon</v>
          </cell>
          <cell r="H1" t="str">
            <v>SDGECommonCommon Plant</v>
          </cell>
          <cell r="I1" t="str">
            <v>SDGEGasTransmission Plant</v>
          </cell>
          <cell r="J1" t="str">
            <v>SDGEGasDistribution Plant</v>
          </cell>
          <cell r="K1" t="str">
            <v>SDGEGasGeneral Plant</v>
          </cell>
          <cell r="L1" t="str">
            <v>SDGEElectricSteam Production Plant</v>
          </cell>
          <cell r="M1" t="str">
            <v>SDGEElectricNuclear Production Plant</v>
          </cell>
          <cell r="N1" t="str">
            <v>SDGEElectricOther Production Plant</v>
          </cell>
          <cell r="O1" t="str">
            <v>SDGEElectricTransmission Plant</v>
          </cell>
          <cell r="P1" t="str">
            <v>SDGEElectricDistribution Plant</v>
          </cell>
          <cell r="Q1" t="str">
            <v>SDGEElectricGeneral Plant</v>
          </cell>
          <cell r="R1" t="str">
            <v>SCGGasUnderground Storage</v>
          </cell>
          <cell r="S1" t="str">
            <v>SCGGasTransmission Plant</v>
          </cell>
          <cell r="T1" t="str">
            <v>SCGGasDistribution Plant</v>
          </cell>
          <cell r="U1" t="str">
            <v>SCGGasGeneral Plant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ookup Tables"/>
    </sheetNames>
    <sheetDataSet>
      <sheetData sheetId="0" refreshError="1"/>
      <sheetData sheetId="1">
        <row r="2">
          <cell r="B2" t="str">
            <v>&lt;select one&gt;</v>
          </cell>
        </row>
        <row r="3">
          <cell r="B3" t="str">
            <v>Biomass</v>
          </cell>
        </row>
        <row r="4">
          <cell r="B4" t="str">
            <v>Biodiesel</v>
          </cell>
        </row>
        <row r="5">
          <cell r="B5" t="str">
            <v>Digester gas</v>
          </cell>
        </row>
        <row r="6">
          <cell r="B6" t="str">
            <v>Landfill gas</v>
          </cell>
        </row>
        <row r="7">
          <cell r="B7" t="str">
            <v>Geothermal</v>
          </cell>
        </row>
        <row r="8">
          <cell r="B8" t="str">
            <v>Municipal solid waste</v>
          </cell>
        </row>
        <row r="9">
          <cell r="B9" t="str">
            <v>Small hydroelectric (30 megawatts or less)</v>
          </cell>
        </row>
        <row r="10">
          <cell r="B10" t="str">
            <v>Wind</v>
          </cell>
        </row>
        <row r="11">
          <cell r="B11" t="str">
            <v>Other renewables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chnical Proposal Form"/>
      <sheetName val="Lookup Tables"/>
    </sheetNames>
    <sheetDataSet>
      <sheetData sheetId="0" refreshError="1"/>
      <sheetData sheetId="1" refreshError="1"/>
      <sheetData sheetId="2">
        <row r="2">
          <cell r="B2" t="str">
            <v>&lt;select one&gt;</v>
          </cell>
        </row>
        <row r="16">
          <cell r="B16" t="str">
            <v>wet</v>
          </cell>
        </row>
        <row r="17">
          <cell r="B17" t="str">
            <v>dry</v>
          </cell>
        </row>
        <row r="19">
          <cell r="B19" t="str">
            <v>Under 20 MW (SGIA)</v>
          </cell>
        </row>
        <row r="20">
          <cell r="B20" t="str">
            <v>No Interconnection Status</v>
          </cell>
        </row>
        <row r="21">
          <cell r="B21" t="str">
            <v>Interconnection Request Submitted</v>
          </cell>
        </row>
        <row r="22">
          <cell r="B22" t="str">
            <v>Assigned Queue Position</v>
          </cell>
        </row>
        <row r="23">
          <cell r="B23" t="str">
            <v>Feasibility Study Completed</v>
          </cell>
        </row>
        <row r="24">
          <cell r="B24" t="str">
            <v>System Impact Study Completed</v>
          </cell>
        </row>
        <row r="25">
          <cell r="B25" t="str">
            <v>Facilities Study Completed</v>
          </cell>
        </row>
        <row r="26">
          <cell r="B26" t="str">
            <v>Executed Interconnection Agreement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Information"/>
      <sheetName val="Summary Data"/>
      <sheetName val="Rank List Subsidy"/>
      <sheetName val="Rank List No Subsidy"/>
      <sheetName val="Assumptions &amp; Varaibles"/>
      <sheetName val="Evaluation Guidelines"/>
      <sheetName val="Rank Chart Subsidy"/>
      <sheetName val="Rank Chart No Subsidy"/>
      <sheetName val="Levelized Cost Chart Subsidy"/>
      <sheetName val="Levelized Cost Chart No Subsidy"/>
      <sheetName val="Cost Premium Chart Subsidy"/>
      <sheetName val="Cost Premium Chart No Subsidy"/>
      <sheetName val="Econ vs T&amp;C Subsidy"/>
      <sheetName val="Screening Results Summary"/>
      <sheetName val="Proposal Option Data"/>
      <sheetName val="Supply Curves"/>
      <sheetName val="Lookup Tables"/>
      <sheetName val="Summary"/>
      <sheetName val="Missing Bid Forms"/>
      <sheetName val="Econ vs T&amp;C No subsidy"/>
      <sheetName val="1"/>
      <sheetName val="2"/>
      <sheetName val="3"/>
      <sheetName val="4"/>
      <sheetName val="5.1"/>
      <sheetName val="5.2"/>
      <sheetName val="6.A"/>
      <sheetName val="6.B"/>
      <sheetName val="7.1"/>
      <sheetName val="7.2"/>
      <sheetName val="7.3"/>
      <sheetName val="7.4"/>
      <sheetName val="8.A"/>
      <sheetName val="8.B"/>
      <sheetName val="9.A"/>
      <sheetName val="9.B"/>
      <sheetName val="10"/>
      <sheetName val="11.A"/>
      <sheetName val="11.B"/>
      <sheetName val="12.1"/>
      <sheetName val="12.2"/>
      <sheetName val="12.3"/>
      <sheetName val="12.4.A"/>
      <sheetName val="12.4.B"/>
      <sheetName val="13"/>
      <sheetName val="14.A"/>
      <sheetName val="14.B"/>
      <sheetName val="14.C"/>
      <sheetName val="15"/>
      <sheetName val="16"/>
      <sheetName val="17"/>
      <sheetName val="18"/>
      <sheetName val="19"/>
      <sheetName val="20.A"/>
      <sheetName val="20.B"/>
      <sheetName val="21"/>
      <sheetName val="22"/>
      <sheetName val="23"/>
      <sheetName val="24.1"/>
      <sheetName val="24.2"/>
      <sheetName val="24.3"/>
      <sheetName val="25"/>
      <sheetName val="26.A"/>
      <sheetName val="26.B"/>
      <sheetName val="27.1"/>
      <sheetName val="27.2.A"/>
      <sheetName val="27.2.B"/>
      <sheetName val="27.3.A"/>
      <sheetName val="27.3.B"/>
      <sheetName val="27.3.C"/>
      <sheetName val="27.3.D"/>
      <sheetName val="28.1"/>
      <sheetName val="28.2"/>
      <sheetName val="28.3"/>
      <sheetName val="28.4"/>
      <sheetName val="29"/>
      <sheetName val="30"/>
      <sheetName val="31"/>
      <sheetName val="32"/>
      <sheetName val="33"/>
      <sheetName val="34.1.A"/>
      <sheetName val="34.1.B"/>
      <sheetName val="34.1.C"/>
      <sheetName val="34.1.D"/>
      <sheetName val="34.2.A"/>
      <sheetName val="34.2.B"/>
      <sheetName val="35.A"/>
      <sheetName val="35.B"/>
      <sheetName val="36.A"/>
      <sheetName val="36.B"/>
      <sheetName val="36.C"/>
      <sheetName val="37.A"/>
      <sheetName val="37.B"/>
      <sheetName val="38"/>
      <sheetName val="39.1.A"/>
      <sheetName val="39.1.B"/>
      <sheetName val="39.2"/>
      <sheetName val="40"/>
    </sheetNames>
    <sheetDataSet>
      <sheetData sheetId="0" refreshError="1"/>
      <sheetData sheetId="1" refreshError="1"/>
      <sheetData sheetId="2" refreshError="1"/>
      <sheetData sheetId="3" refreshError="1"/>
      <sheetData sheetId="4" refreshError="1">
        <row r="48">
          <cell r="C48">
            <v>2.5000000000000001E-2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assignments"/>
      <sheetName val="summary table"/>
      <sheetName val="1.1"/>
      <sheetName val="1.2"/>
      <sheetName val="2"/>
      <sheetName val="3"/>
      <sheetName val="4"/>
      <sheetName val="5"/>
      <sheetName val="6.1"/>
      <sheetName val="6.2"/>
      <sheetName val="7"/>
      <sheetName val="8"/>
      <sheetName val="9"/>
      <sheetName val="10"/>
      <sheetName val="11"/>
      <sheetName val="12"/>
      <sheetName val="13.1"/>
      <sheetName val="13.2"/>
      <sheetName val="14"/>
      <sheetName val="15"/>
      <sheetName val="16"/>
      <sheetName val="17"/>
      <sheetName val="18"/>
      <sheetName val="19"/>
      <sheetName val="20"/>
      <sheetName val="21"/>
      <sheetName val="22.2"/>
      <sheetName val="22.1.old"/>
      <sheetName val="gone"/>
      <sheetName val="22.2.old"/>
      <sheetName val="23.old"/>
      <sheetName val="23"/>
      <sheetName val="24.1"/>
      <sheetName val="24.2"/>
      <sheetName val="25"/>
      <sheetName val="26"/>
      <sheetName val="27"/>
      <sheetName val="28"/>
      <sheetName val="Blank Evaluation Form"/>
      <sheetName val="Scoring Guidelines"/>
      <sheetName val="Criteria Weights"/>
      <sheetName val="Assumptions &amp; Varai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362">
          <cell r="B362" t="str">
            <v>Pass</v>
          </cell>
        </row>
        <row r="363">
          <cell r="B363" t="str">
            <v>Fail</v>
          </cell>
        </row>
        <row r="365">
          <cell r="B365" t="str">
            <v>High</v>
          </cell>
        </row>
        <row r="366">
          <cell r="B366" t="str">
            <v>Medium</v>
          </cell>
        </row>
        <row r="367">
          <cell r="B367" t="str">
            <v>Low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Data"/>
      <sheetName val="Shortlist Data"/>
      <sheetName val="Summary"/>
      <sheetName val="Total Net Short"/>
      <sheetName val="Comparison"/>
      <sheetName val="Snapshot"/>
      <sheetName val="Dropdown"/>
      <sheetName val="Sheet1"/>
      <sheetName val="Sheet2"/>
    </sheetNames>
    <sheetDataSet>
      <sheetData sheetId="0"/>
      <sheetData sheetId="1" refreshError="1"/>
      <sheetData sheetId="2" refreshError="1"/>
      <sheetData sheetId="3" refreshError="1"/>
      <sheetData sheetId="4" refreshError="1"/>
      <sheetData sheetId="5" refreshError="1"/>
      <sheetData sheetId="6">
        <row r="5">
          <cell r="N5" t="str">
            <v>No application filed</v>
          </cell>
        </row>
        <row r="6">
          <cell r="N6" t="str">
            <v>Application filed</v>
          </cell>
        </row>
        <row r="7">
          <cell r="N7" t="str">
            <v>Application filed and approved for Cluster IV study</v>
          </cell>
        </row>
        <row r="8">
          <cell r="N8" t="str">
            <v>SIS or Phase I study in hand</v>
          </cell>
        </row>
        <row r="9">
          <cell r="N9" t="str">
            <v>Facilities or Phase II study in hand</v>
          </cell>
        </row>
        <row r="10">
          <cell r="N10" t="str">
            <v>Interconnection agreement signed</v>
          </cell>
        </row>
        <row r="11">
          <cell r="N11" t="str">
            <v>Interconnection agreement signed and filed with FERC</v>
          </cell>
        </row>
        <row r="12">
          <cell r="N12" t="str">
            <v>Interconnection construction in progress</v>
          </cell>
        </row>
        <row r="13">
          <cell r="N13" t="str">
            <v>Interconnection construction complete</v>
          </cell>
        </row>
      </sheetData>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MPR_Matrix"/>
      <sheetName val="CF_Inputs"/>
      <sheetName val="Fixed_Comp"/>
      <sheetName val="Var_Comp"/>
      <sheetName val="Install_Cap"/>
      <sheetName val="Heat_Rate"/>
      <sheetName val="Cost_Cap"/>
      <sheetName val="CF_Data Set"/>
      <sheetName val="Non-Gas Appendix"/>
      <sheetName val="Description of CF Calculation"/>
      <sheetName val="Gas &amp; Basis Forecasts"/>
      <sheetName val="CA_Gas_Forecast"/>
      <sheetName val="NYMEX_Futures"/>
      <sheetName val="CA_Basis_Adj"/>
      <sheetName val="Delivery_Tar"/>
      <sheetName val="Gas Appendix"/>
    </sheetNames>
    <sheetDataSet>
      <sheetData sheetId="0"/>
      <sheetData sheetId="1"/>
      <sheetData sheetId="2">
        <row r="4">
          <cell r="E4">
            <v>2008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B6" sqref="B6"/>
    </sheetView>
  </sheetViews>
  <sheetFormatPr defaultRowHeight="12.75"/>
  <cols>
    <col min="2" max="2" width="88.140625" customWidth="1"/>
  </cols>
  <sheetData>
    <row r="1" spans="1:2">
      <c r="A1" s="86" t="s">
        <v>148</v>
      </c>
      <c r="B1" s="86" t="s">
        <v>149</v>
      </c>
    </row>
    <row r="2" spans="1:2">
      <c r="A2" s="87" t="s">
        <v>150</v>
      </c>
      <c r="B2" s="86" t="s">
        <v>151</v>
      </c>
    </row>
    <row r="3" spans="1:2">
      <c r="A3" s="88" t="s">
        <v>152</v>
      </c>
      <c r="B3" s="89" t="s">
        <v>153</v>
      </c>
    </row>
    <row r="4" spans="1:2">
      <c r="A4" s="88" t="s">
        <v>156</v>
      </c>
      <c r="B4" s="89" t="s">
        <v>157</v>
      </c>
    </row>
    <row r="5" spans="1:2">
      <c r="A5" s="88" t="s">
        <v>233</v>
      </c>
      <c r="B5" s="89" t="s">
        <v>234</v>
      </c>
    </row>
    <row r="6" spans="1:2">
      <c r="A6" s="86"/>
      <c r="B6" s="86"/>
    </row>
    <row r="7" spans="1:2">
      <c r="A7" s="86"/>
      <c r="B7" s="86"/>
    </row>
    <row r="8" spans="1:2">
      <c r="A8" s="86"/>
      <c r="B8" s="86"/>
    </row>
    <row r="9" spans="1:2">
      <c r="A9" s="86"/>
      <c r="B9" s="86"/>
    </row>
    <row r="10" spans="1:2">
      <c r="A10" s="86"/>
      <c r="B10" s="86"/>
    </row>
    <row r="11" spans="1:2">
      <c r="A11" s="86"/>
      <c r="B11" s="86"/>
    </row>
    <row r="12" spans="1:2">
      <c r="A12" s="86"/>
      <c r="B12" s="86"/>
    </row>
    <row r="13" spans="1:2">
      <c r="A13" s="86"/>
      <c r="B13" s="86"/>
    </row>
    <row r="14" spans="1:2">
      <c r="A14" s="86"/>
      <c r="B14" s="86"/>
    </row>
    <row r="15" spans="1:2">
      <c r="A15" s="86"/>
      <c r="B15" s="86"/>
    </row>
    <row r="16" spans="1:2">
      <c r="A16" s="86"/>
      <c r="B16" s="86"/>
    </row>
    <row r="17" spans="1:2">
      <c r="A17" s="86"/>
      <c r="B17" s="86"/>
    </row>
    <row r="18" spans="1:2">
      <c r="A18" s="86"/>
      <c r="B18" s="86"/>
    </row>
    <row r="19" spans="1:2">
      <c r="A19" s="86"/>
      <c r="B19" s="86"/>
    </row>
    <row r="20" spans="1:2">
      <c r="A20" s="86"/>
      <c r="B20" s="86"/>
    </row>
    <row r="21" spans="1:2">
      <c r="A21" s="86"/>
      <c r="B21" s="86"/>
    </row>
    <row r="22" spans="1:2">
      <c r="A22" s="86"/>
      <c r="B22" s="86"/>
    </row>
    <row r="23" spans="1:2">
      <c r="A23" s="86"/>
      <c r="B23" s="86"/>
    </row>
    <row r="24" spans="1:2">
      <c r="A24" s="86"/>
      <c r="B24" s="86"/>
    </row>
    <row r="25" spans="1:2">
      <c r="A25" s="86"/>
      <c r="B25" s="86"/>
    </row>
    <row r="26" spans="1:2">
      <c r="A26" s="86"/>
      <c r="B26" s="86"/>
    </row>
    <row r="27" spans="1:2">
      <c r="A27" s="86"/>
      <c r="B27" s="86"/>
    </row>
    <row r="28" spans="1:2">
      <c r="A28" s="86"/>
      <c r="B28" s="8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3:G11"/>
  <sheetViews>
    <sheetView workbookViewId="0">
      <selection activeCell="C5" sqref="C5"/>
    </sheetView>
  </sheetViews>
  <sheetFormatPr defaultRowHeight="12.75"/>
  <cols>
    <col min="2" max="2" width="20.42578125" customWidth="1"/>
    <col min="7" max="7" width="47" bestFit="1" customWidth="1"/>
  </cols>
  <sheetData>
    <row r="3" spans="2:7">
      <c r="B3" t="s">
        <v>114</v>
      </c>
      <c r="C3" t="s">
        <v>121</v>
      </c>
      <c r="G3" t="s">
        <v>142</v>
      </c>
    </row>
    <row r="4" spans="2:7">
      <c r="B4" t="s">
        <v>119</v>
      </c>
      <c r="C4" t="s">
        <v>35</v>
      </c>
      <c r="G4" s="79" t="s">
        <v>154</v>
      </c>
    </row>
    <row r="5" spans="2:7">
      <c r="B5" t="s">
        <v>117</v>
      </c>
      <c r="C5" t="s">
        <v>122</v>
      </c>
      <c r="G5" t="s">
        <v>138</v>
      </c>
    </row>
    <row r="6" spans="2:7">
      <c r="B6" t="s">
        <v>118</v>
      </c>
      <c r="C6" s="79" t="s">
        <v>220</v>
      </c>
      <c r="G6" t="s">
        <v>143</v>
      </c>
    </row>
    <row r="7" spans="2:7">
      <c r="B7" t="s">
        <v>120</v>
      </c>
      <c r="G7" t="s">
        <v>139</v>
      </c>
    </row>
    <row r="8" spans="2:7">
      <c r="B8" s="79" t="s">
        <v>219</v>
      </c>
      <c r="G8" t="s">
        <v>140</v>
      </c>
    </row>
    <row r="9" spans="2:7">
      <c r="B9" t="s">
        <v>116</v>
      </c>
      <c r="G9" t="s">
        <v>141</v>
      </c>
    </row>
    <row r="10" spans="2:7">
      <c r="B10" t="s">
        <v>34</v>
      </c>
      <c r="G10" t="s">
        <v>137</v>
      </c>
    </row>
    <row r="11" spans="2:7">
      <c r="B11" t="s">
        <v>115</v>
      </c>
    </row>
  </sheetData>
  <sortState ref="B4:B11">
    <sortCondition ref="B4:B11"/>
  </sortState>
  <phoneticPr fontId="9"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zoomScale="85" zoomScaleNormal="85" workbookViewId="0">
      <selection activeCell="A28" sqref="A28:XFD1048576"/>
    </sheetView>
  </sheetViews>
  <sheetFormatPr defaultColWidth="0" defaultRowHeight="15" zeroHeight="1"/>
  <cols>
    <col min="1" max="1" width="4.140625" style="97" customWidth="1"/>
    <col min="2" max="2" width="21.7109375" style="97" customWidth="1"/>
    <col min="3" max="3" width="18.5703125" style="97" customWidth="1"/>
    <col min="4" max="5" width="9.140625" style="97" customWidth="1"/>
    <col min="6" max="6" width="17.42578125" style="97" customWidth="1"/>
    <col min="7" max="7" width="4.5703125" style="97" customWidth="1"/>
    <col min="8" max="10" width="9.140625" style="97" customWidth="1"/>
    <col min="11" max="11" width="3.5703125" style="97" customWidth="1"/>
    <col min="12" max="13" width="9.140625" style="97" customWidth="1"/>
    <col min="14" max="16384" width="9.140625" style="97" hidden="1"/>
  </cols>
  <sheetData>
    <row r="1" spans="2:13">
      <c r="J1" s="98" t="s">
        <v>158</v>
      </c>
    </row>
    <row r="2" spans="2:13"/>
    <row r="3" spans="2:13" ht="28.5">
      <c r="B3" s="99" t="s">
        <v>169</v>
      </c>
      <c r="F3" s="100"/>
    </row>
    <row r="4" spans="2:13" ht="15.75">
      <c r="B4" s="101" t="s">
        <v>159</v>
      </c>
    </row>
    <row r="5" spans="2:13"/>
    <row r="6" spans="2:13"/>
    <row r="7" spans="2:13">
      <c r="B7" s="213" t="s">
        <v>170</v>
      </c>
      <c r="C7" s="214"/>
      <c r="D7" s="214"/>
      <c r="E7" s="214"/>
      <c r="F7" s="214"/>
      <c r="G7" s="214"/>
      <c r="H7" s="214"/>
      <c r="I7" s="214"/>
      <c r="J7" s="215"/>
    </row>
    <row r="8" spans="2:13">
      <c r="B8" s="216"/>
      <c r="C8" s="217"/>
      <c r="D8" s="217"/>
      <c r="E8" s="217"/>
      <c r="F8" s="217"/>
      <c r="G8" s="217"/>
      <c r="H8" s="217"/>
      <c r="I8" s="217"/>
      <c r="J8" s="218"/>
    </row>
    <row r="9" spans="2:13">
      <c r="B9" s="216"/>
      <c r="C9" s="217"/>
      <c r="D9" s="217"/>
      <c r="E9" s="217"/>
      <c r="F9" s="217"/>
      <c r="G9" s="217"/>
      <c r="H9" s="217"/>
      <c r="I9" s="217"/>
      <c r="J9" s="218"/>
    </row>
    <row r="10" spans="2:13">
      <c r="B10" s="216"/>
      <c r="C10" s="217"/>
      <c r="D10" s="217"/>
      <c r="E10" s="217"/>
      <c r="F10" s="217"/>
      <c r="G10" s="217"/>
      <c r="H10" s="217"/>
      <c r="I10" s="217"/>
      <c r="J10" s="218"/>
    </row>
    <row r="11" spans="2:13">
      <c r="B11" s="219"/>
      <c r="C11" s="220"/>
      <c r="D11" s="220"/>
      <c r="E11" s="220"/>
      <c r="F11" s="220"/>
      <c r="G11" s="220"/>
      <c r="H11" s="220"/>
      <c r="I11" s="220"/>
      <c r="J11" s="221"/>
    </row>
    <row r="12" spans="2:13"/>
    <row r="13" spans="2:13" ht="15" customHeight="1">
      <c r="B13" s="102"/>
    </row>
    <row r="14" spans="2:13" ht="15.75" thickBot="1">
      <c r="B14" s="102" t="s">
        <v>160</v>
      </c>
      <c r="M14" s="103" t="s">
        <v>161</v>
      </c>
    </row>
    <row r="15" spans="2:13" ht="16.5" thickTop="1" thickBot="1">
      <c r="B15" s="104" t="s">
        <v>162</v>
      </c>
    </row>
    <row r="16" spans="2:13" ht="16.5" thickTop="1" thickBot="1">
      <c r="B16" s="105" t="s">
        <v>163</v>
      </c>
    </row>
    <row r="17" spans="2:2" ht="16.5" thickTop="1" thickBot="1">
      <c r="B17" s="106" t="s">
        <v>164</v>
      </c>
    </row>
    <row r="18" spans="2:2" ht="15.75" thickTop="1">
      <c r="B18" s="107" t="s">
        <v>165</v>
      </c>
    </row>
    <row r="19" spans="2:2"/>
    <row r="20" spans="2:2">
      <c r="B20" s="108" t="s">
        <v>0</v>
      </c>
    </row>
    <row r="21" spans="2:2">
      <c r="B21" s="109" t="s">
        <v>166</v>
      </c>
    </row>
    <row r="22" spans="2:2">
      <c r="B22" s="212" t="s">
        <v>235</v>
      </c>
    </row>
    <row r="23" spans="2:2">
      <c r="B23" s="109" t="s">
        <v>167</v>
      </c>
    </row>
    <row r="24" spans="2:2">
      <c r="B24" s="109" t="s">
        <v>168</v>
      </c>
    </row>
    <row r="25" spans="2:2"/>
    <row r="26" spans="2:2"/>
    <row r="27" spans="2:2"/>
  </sheetData>
  <sheetProtection password="DFD1" sheet="1" objects="1" scenarios="1"/>
  <mergeCells count="1">
    <mergeCell ref="B7:J11"/>
  </mergeCells>
  <pageMargins left="0.7" right="0.7" top="0.75" bottom="0.75" header="0.3" footer="0.3"/>
  <pageSetup scale="6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4"/>
  <sheetViews>
    <sheetView topLeftCell="A8" zoomScale="85" zoomScaleNormal="85" workbookViewId="0">
      <selection activeCell="C31" sqref="C31:G31"/>
    </sheetView>
  </sheetViews>
  <sheetFormatPr defaultColWidth="0" defaultRowHeight="15" zeroHeight="1"/>
  <cols>
    <col min="1" max="1" width="3" style="97" customWidth="1"/>
    <col min="2" max="2" width="68" style="97" customWidth="1"/>
    <col min="3" max="3" width="6.85546875" style="97" customWidth="1"/>
    <col min="4" max="4" width="4.7109375" style="97" customWidth="1"/>
    <col min="5" max="7" width="9.140625" style="97" customWidth="1"/>
    <col min="8" max="8" width="3.7109375" style="97" customWidth="1"/>
    <col min="9" max="9" width="9.140625" style="97" customWidth="1"/>
    <col min="10" max="10" width="3.85546875" style="97" customWidth="1"/>
    <col min="11" max="11" width="29.85546875" style="97" customWidth="1"/>
    <col min="12" max="12" width="23" style="97" customWidth="1"/>
    <col min="13" max="14" width="9.140625" style="97" customWidth="1"/>
    <col min="15" max="16384" width="9.140625" style="97" hidden="1"/>
  </cols>
  <sheetData>
    <row r="1" spans="2:12">
      <c r="G1" s="98" t="s">
        <v>171</v>
      </c>
    </row>
    <row r="2" spans="2:12"/>
    <row r="3" spans="2:12" ht="28.5">
      <c r="B3" s="99" t="str">
        <f>'1. Instructions'!B3</f>
        <v>Renewable Products Offer Form</v>
      </c>
      <c r="F3" s="100"/>
    </row>
    <row r="4" spans="2:12" ht="15.75">
      <c r="B4" s="101" t="str">
        <f>'1. Instructions'!B4</f>
        <v>2014 All-Source LCR RFO</v>
      </c>
    </row>
    <row r="5" spans="2:12"/>
    <row r="6" spans="2:12">
      <c r="C6" s="110"/>
      <c r="D6" s="110"/>
    </row>
    <row r="7" spans="2:12">
      <c r="B7" s="111" t="s">
        <v>172</v>
      </c>
      <c r="C7" s="112"/>
      <c r="D7" s="112"/>
      <c r="E7" s="112"/>
      <c r="F7" s="112"/>
      <c r="G7" s="112"/>
    </row>
    <row r="8" spans="2:12"/>
    <row r="9" spans="2:12">
      <c r="B9" s="102" t="s">
        <v>173</v>
      </c>
      <c r="K9" s="103" t="s">
        <v>174</v>
      </c>
      <c r="L9" s="103" t="s">
        <v>175</v>
      </c>
    </row>
    <row r="10" spans="2:12">
      <c r="B10" s="97" t="s">
        <v>176</v>
      </c>
      <c r="C10" s="222"/>
      <c r="D10" s="223"/>
      <c r="E10" s="223"/>
      <c r="F10" s="223"/>
      <c r="G10" s="223"/>
      <c r="H10" s="113"/>
      <c r="K10" s="114" t="s">
        <v>177</v>
      </c>
      <c r="L10" s="114" t="s">
        <v>178</v>
      </c>
    </row>
    <row r="11" spans="2:12">
      <c r="B11" s="97" t="s">
        <v>179</v>
      </c>
      <c r="C11" s="222"/>
      <c r="D11" s="223"/>
      <c r="E11" s="223"/>
      <c r="F11" s="223"/>
      <c r="G11" s="223"/>
      <c r="H11" s="113"/>
      <c r="K11" s="114" t="s">
        <v>180</v>
      </c>
      <c r="L11" s="114" t="s">
        <v>181</v>
      </c>
    </row>
    <row r="12" spans="2:12">
      <c r="B12" s="97" t="s">
        <v>182</v>
      </c>
      <c r="C12" s="222"/>
      <c r="D12" s="223"/>
      <c r="E12" s="223"/>
      <c r="F12" s="223"/>
      <c r="G12" s="223"/>
      <c r="H12" s="113"/>
      <c r="K12" s="114" t="s">
        <v>183</v>
      </c>
      <c r="L12" s="114" t="s">
        <v>184</v>
      </c>
    </row>
    <row r="13" spans="2:12">
      <c r="B13" s="97" t="s">
        <v>185</v>
      </c>
      <c r="C13" s="222"/>
      <c r="D13" s="223"/>
      <c r="E13" s="223"/>
      <c r="F13" s="223"/>
      <c r="G13" s="223"/>
      <c r="H13" s="113"/>
      <c r="K13" s="114" t="s">
        <v>186</v>
      </c>
      <c r="L13" s="114" t="s">
        <v>187</v>
      </c>
    </row>
    <row r="14" spans="2:12">
      <c r="B14" s="97" t="s">
        <v>188</v>
      </c>
      <c r="C14" s="222"/>
      <c r="D14" s="223"/>
      <c r="E14" s="223"/>
      <c r="F14" s="223"/>
      <c r="G14" s="223"/>
      <c r="H14" s="113"/>
      <c r="K14" s="114" t="s">
        <v>189</v>
      </c>
      <c r="L14" s="114" t="s">
        <v>190</v>
      </c>
    </row>
    <row r="15" spans="2:12">
      <c r="K15" s="114" t="s">
        <v>191</v>
      </c>
      <c r="L15" s="114" t="s">
        <v>191</v>
      </c>
    </row>
    <row r="16" spans="2:12">
      <c r="B16" s="102" t="s">
        <v>192</v>
      </c>
    </row>
    <row r="17" spans="2:8">
      <c r="B17" s="97" t="s">
        <v>176</v>
      </c>
      <c r="C17" s="222"/>
      <c r="D17" s="223"/>
      <c r="E17" s="223"/>
      <c r="F17" s="223"/>
      <c r="G17" s="224"/>
      <c r="H17" s="113"/>
    </row>
    <row r="18" spans="2:8">
      <c r="B18" s="97" t="s">
        <v>179</v>
      </c>
      <c r="C18" s="222"/>
      <c r="D18" s="223"/>
      <c r="E18" s="223"/>
      <c r="F18" s="223"/>
      <c r="G18" s="224"/>
      <c r="H18" s="113"/>
    </row>
    <row r="19" spans="2:8">
      <c r="B19" s="97" t="s">
        <v>182</v>
      </c>
      <c r="C19" s="222"/>
      <c r="D19" s="223"/>
      <c r="E19" s="223"/>
      <c r="F19" s="223"/>
      <c r="G19" s="224"/>
      <c r="H19" s="113"/>
    </row>
    <row r="20" spans="2:8">
      <c r="B20" s="97" t="s">
        <v>185</v>
      </c>
      <c r="C20" s="222"/>
      <c r="D20" s="223"/>
      <c r="E20" s="223"/>
      <c r="F20" s="223"/>
      <c r="G20" s="224"/>
      <c r="H20" s="113"/>
    </row>
    <row r="21" spans="2:8">
      <c r="B21" s="97" t="s">
        <v>188</v>
      </c>
      <c r="C21" s="222"/>
      <c r="D21" s="223"/>
      <c r="E21" s="223"/>
      <c r="F21" s="223"/>
      <c r="G21" s="224"/>
      <c r="H21" s="113"/>
    </row>
    <row r="22" spans="2:8"/>
    <row r="23" spans="2:8">
      <c r="B23" s="102" t="s">
        <v>193</v>
      </c>
    </row>
    <row r="24" spans="2:8">
      <c r="B24" s="97" t="s">
        <v>194</v>
      </c>
      <c r="C24" s="222"/>
      <c r="D24" s="223"/>
      <c r="E24" s="223"/>
      <c r="F24" s="223"/>
      <c r="G24" s="224"/>
      <c r="H24" s="113"/>
    </row>
    <row r="25" spans="2:8">
      <c r="B25" s="97" t="s">
        <v>195</v>
      </c>
      <c r="C25" s="222"/>
      <c r="D25" s="223"/>
      <c r="E25" s="223"/>
      <c r="F25" s="223"/>
      <c r="G25" s="224"/>
      <c r="H25" s="113"/>
    </row>
    <row r="26" spans="2:8">
      <c r="B26" s="97" t="s">
        <v>196</v>
      </c>
      <c r="C26" s="222"/>
      <c r="D26" s="223"/>
      <c r="E26" s="223"/>
      <c r="F26" s="223"/>
      <c r="G26" s="224"/>
      <c r="H26" s="113"/>
    </row>
    <row r="27" spans="2:8">
      <c r="B27" s="97" t="s">
        <v>197</v>
      </c>
      <c r="C27" s="222"/>
      <c r="D27" s="223"/>
      <c r="E27" s="223"/>
      <c r="F27" s="223"/>
      <c r="G27" s="224"/>
      <c r="H27" s="113"/>
    </row>
    <row r="28" spans="2:8">
      <c r="B28" s="97" t="s">
        <v>198</v>
      </c>
      <c r="C28" s="222"/>
      <c r="D28" s="223"/>
      <c r="E28" s="223"/>
      <c r="F28" s="223"/>
      <c r="G28" s="224"/>
      <c r="H28" s="113"/>
    </row>
    <row r="29" spans="2:8"/>
    <row r="30" spans="2:8">
      <c r="B30" s="102" t="s">
        <v>199</v>
      </c>
    </row>
    <row r="31" spans="2:8">
      <c r="B31" s="115" t="s">
        <v>174</v>
      </c>
      <c r="C31" s="225"/>
      <c r="D31" s="226"/>
      <c r="E31" s="226"/>
      <c r="F31" s="226"/>
      <c r="G31" s="227"/>
      <c r="H31" s="113"/>
    </row>
    <row r="32" spans="2:8">
      <c r="B32" s="115" t="s">
        <v>175</v>
      </c>
      <c r="C32" s="225"/>
      <c r="D32" s="226"/>
      <c r="E32" s="226"/>
      <c r="F32" s="226"/>
      <c r="G32" s="227"/>
      <c r="H32" s="113"/>
    </row>
    <row r="33" spans="2:9">
      <c r="B33" s="115" t="s">
        <v>200</v>
      </c>
      <c r="C33" s="225"/>
      <c r="D33" s="226"/>
      <c r="E33" s="226"/>
      <c r="F33" s="226"/>
      <c r="G33" s="227"/>
      <c r="H33" s="113"/>
    </row>
    <row r="34" spans="2:9">
      <c r="B34" s="115" t="s">
        <v>201</v>
      </c>
      <c r="C34" s="222"/>
      <c r="D34" s="223"/>
      <c r="E34" s="223"/>
      <c r="F34" s="223"/>
      <c r="G34" s="224"/>
    </row>
    <row r="35" spans="2:9"/>
    <row r="36" spans="2:9">
      <c r="B36" s="116" t="s">
        <v>202</v>
      </c>
      <c r="C36" s="222"/>
      <c r="D36" s="223"/>
      <c r="E36" s="223"/>
      <c r="F36" s="223"/>
      <c r="G36" s="224"/>
      <c r="H36" s="113"/>
    </row>
    <row r="37" spans="2:9"/>
    <row r="38" spans="2:9">
      <c r="B38" s="111" t="s">
        <v>203</v>
      </c>
      <c r="C38" s="112"/>
      <c r="D38" s="112"/>
      <c r="E38" s="112"/>
      <c r="F38" s="112"/>
      <c r="G38" s="112"/>
    </row>
    <row r="39" spans="2:9">
      <c r="B39" s="117" t="s">
        <v>204</v>
      </c>
      <c r="C39" s="225"/>
      <c r="D39" s="226"/>
      <c r="E39" s="226"/>
      <c r="F39" s="226"/>
      <c r="G39" s="227"/>
      <c r="H39" s="113"/>
      <c r="I39" s="118" t="s">
        <v>205</v>
      </c>
    </row>
    <row r="40" spans="2:9">
      <c r="B40" s="117" t="s">
        <v>206</v>
      </c>
      <c r="C40" s="225"/>
      <c r="D40" s="226"/>
      <c r="E40" s="226"/>
      <c r="F40" s="226"/>
      <c r="G40" s="227"/>
      <c r="H40" s="113"/>
      <c r="I40" s="118" t="s">
        <v>207</v>
      </c>
    </row>
    <row r="41" spans="2:9">
      <c r="B41" s="117" t="s">
        <v>208</v>
      </c>
      <c r="C41" s="225"/>
      <c r="D41" s="226"/>
      <c r="E41" s="226"/>
      <c r="F41" s="226"/>
      <c r="G41" s="227"/>
      <c r="H41" s="113"/>
    </row>
    <row r="42" spans="2:9"/>
    <row r="43" spans="2:9"/>
    <row r="44" spans="2:9"/>
    <row r="45" spans="2:9"/>
    <row r="46" spans="2:9"/>
    <row r="47" spans="2:9"/>
    <row r="48" spans="2:9"/>
    <row r="49"/>
    <row r="50"/>
    <row r="51"/>
    <row r="52"/>
    <row r="53"/>
    <row r="54"/>
  </sheetData>
  <sheetProtection password="DFD1" sheet="1" objects="1" scenarios="1"/>
  <mergeCells count="23">
    <mergeCell ref="C34:G34"/>
    <mergeCell ref="C36:G36"/>
    <mergeCell ref="C39:G39"/>
    <mergeCell ref="C40:G40"/>
    <mergeCell ref="C41:G41"/>
    <mergeCell ref="C33:G33"/>
    <mergeCell ref="C18:G18"/>
    <mergeCell ref="C19:G19"/>
    <mergeCell ref="C20:G20"/>
    <mergeCell ref="C21:G21"/>
    <mergeCell ref="C24:G24"/>
    <mergeCell ref="C25:G25"/>
    <mergeCell ref="C26:G26"/>
    <mergeCell ref="C27:G27"/>
    <mergeCell ref="C28:G28"/>
    <mergeCell ref="C31:G31"/>
    <mergeCell ref="C32:G32"/>
    <mergeCell ref="C17:G17"/>
    <mergeCell ref="C10:G10"/>
    <mergeCell ref="C11:G11"/>
    <mergeCell ref="C12:G12"/>
    <mergeCell ref="C13:G13"/>
    <mergeCell ref="C14:G14"/>
  </mergeCells>
  <dataValidations count="3">
    <dataValidation type="list" allowBlank="1" showInputMessage="1" showErrorMessage="1" sqref="C32:G33">
      <formula1>$L$10:$L$15</formula1>
    </dataValidation>
    <dataValidation type="list" allowBlank="1" showInputMessage="1" showErrorMessage="1" sqref="C31:G31">
      <formula1>$K$10:$K$15</formula1>
    </dataValidation>
    <dataValidation type="list" allowBlank="1" showInputMessage="1" showErrorMessage="1" sqref="C39:G41">
      <formula1>$I$39:$I$40</formula1>
    </dataValidation>
  </dataValidations>
  <pageMargins left="0.7" right="0.7" top="0.75" bottom="0.75" header="0.3" footer="0.3"/>
  <pageSetup scale="81"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zoomScale="85" zoomScaleNormal="85" workbookViewId="0">
      <selection activeCell="D24" sqref="D24"/>
    </sheetView>
  </sheetViews>
  <sheetFormatPr defaultColWidth="0" defaultRowHeight="15" zeroHeight="1"/>
  <cols>
    <col min="1" max="1" width="3" style="97" customWidth="1"/>
    <col min="2" max="2" width="40.5703125" style="97" customWidth="1"/>
    <col min="3" max="3" width="21.42578125" style="97" bestFit="1" customWidth="1"/>
    <col min="4" max="5" width="23.42578125" style="97" bestFit="1" customWidth="1"/>
    <col min="6" max="7" width="9.140625" style="97" customWidth="1"/>
    <col min="8" max="8" width="3.7109375" style="119" customWidth="1"/>
    <col min="9" max="9" width="9.140625" style="119" customWidth="1"/>
    <col min="10" max="10" width="3.85546875" style="119" customWidth="1"/>
    <col min="11" max="11" width="9.140625" style="119" hidden="1" customWidth="1"/>
    <col min="12" max="12" width="11.42578125" style="119" hidden="1" customWidth="1"/>
    <col min="13" max="17" width="0" style="119" hidden="1" customWidth="1"/>
    <col min="18" max="16384" width="9.140625" style="97" hidden="1"/>
  </cols>
  <sheetData>
    <row r="1" spans="2:17">
      <c r="G1" s="98" t="s">
        <v>209</v>
      </c>
      <c r="H1" s="97"/>
      <c r="I1" s="97"/>
      <c r="J1" s="97"/>
      <c r="K1" s="97"/>
      <c r="L1" s="97"/>
      <c r="M1" s="97"/>
      <c r="N1" s="97"/>
      <c r="O1" s="97"/>
      <c r="P1" s="97"/>
      <c r="Q1" s="97"/>
    </row>
    <row r="2" spans="2:17"/>
    <row r="3" spans="2:17" ht="28.5">
      <c r="B3" s="99" t="str">
        <f>'1. Instructions'!B3</f>
        <v>Renewable Products Offer Form</v>
      </c>
      <c r="F3" s="100"/>
      <c r="H3" s="97"/>
      <c r="I3" s="97"/>
      <c r="J3" s="97"/>
      <c r="K3" s="97"/>
      <c r="L3" s="97"/>
      <c r="M3" s="97"/>
      <c r="N3" s="97"/>
      <c r="O3" s="97"/>
      <c r="P3" s="97"/>
      <c r="Q3" s="97"/>
    </row>
    <row r="4" spans="2:17" ht="15.75">
      <c r="B4" s="101" t="str">
        <f>'1. Instructions'!B4</f>
        <v>2014 All-Source LCR RFO</v>
      </c>
      <c r="H4" s="97"/>
      <c r="I4" s="97"/>
      <c r="J4" s="97"/>
      <c r="K4" s="97"/>
      <c r="L4" s="97"/>
      <c r="M4" s="97"/>
      <c r="N4" s="97"/>
      <c r="O4" s="97"/>
      <c r="P4" s="97"/>
      <c r="Q4" s="97"/>
    </row>
    <row r="5" spans="2:17"/>
    <row r="6" spans="2:17">
      <c r="C6" s="110"/>
      <c r="D6" s="110"/>
      <c r="H6" s="97"/>
      <c r="I6" s="97"/>
      <c r="J6" s="97"/>
      <c r="K6" s="97"/>
      <c r="L6" s="97"/>
      <c r="M6" s="97"/>
      <c r="N6" s="97"/>
      <c r="O6" s="97"/>
      <c r="P6" s="97"/>
      <c r="Q6" s="97"/>
    </row>
    <row r="7" spans="2:17">
      <c r="B7" s="236" t="s">
        <v>210</v>
      </c>
      <c r="C7" s="236"/>
      <c r="D7" s="236"/>
      <c r="E7" s="236"/>
      <c r="F7" s="236"/>
      <c r="G7" s="236"/>
      <c r="H7" s="97"/>
      <c r="I7" s="97"/>
      <c r="J7" s="97"/>
      <c r="K7" s="97"/>
      <c r="L7" s="97"/>
      <c r="M7" s="97"/>
      <c r="N7" s="97"/>
      <c r="O7" s="97"/>
      <c r="P7" s="97"/>
      <c r="Q7" s="97"/>
    </row>
    <row r="8" spans="2:17"/>
    <row r="9" spans="2:17">
      <c r="B9" s="125" t="s">
        <v>33</v>
      </c>
      <c r="C9" s="228"/>
      <c r="D9" s="229"/>
      <c r="E9" s="230"/>
      <c r="H9" s="97"/>
      <c r="I9" s="97"/>
      <c r="J9" s="97"/>
      <c r="K9" s="97"/>
      <c r="L9" s="97"/>
      <c r="M9" s="97"/>
      <c r="N9" s="97"/>
      <c r="O9" s="97"/>
      <c r="P9" s="97"/>
      <c r="Q9" s="97"/>
    </row>
    <row r="10" spans="2:17">
      <c r="B10" s="125" t="s">
        <v>211</v>
      </c>
      <c r="C10" s="237"/>
      <c r="D10" s="229"/>
      <c r="E10" s="230"/>
      <c r="H10" s="97"/>
      <c r="I10" s="97"/>
      <c r="J10" s="97"/>
      <c r="K10" s="97"/>
      <c r="L10" s="97"/>
      <c r="M10" s="97"/>
      <c r="N10" s="97"/>
      <c r="O10" s="97"/>
      <c r="P10" s="97"/>
      <c r="Q10" s="97"/>
    </row>
    <row r="11" spans="2:17">
      <c r="B11" s="125" t="s">
        <v>130</v>
      </c>
      <c r="C11" s="231"/>
      <c r="D11" s="232"/>
      <c r="E11" s="233"/>
      <c r="F11" s="119"/>
      <c r="G11" s="119"/>
      <c r="H11" s="97"/>
      <c r="I11" s="97"/>
      <c r="J11" s="97"/>
      <c r="K11" s="97"/>
      <c r="L11" s="97"/>
      <c r="M11" s="97"/>
      <c r="N11" s="97"/>
      <c r="O11" s="97"/>
      <c r="P11" s="97"/>
      <c r="Q11" s="97"/>
    </row>
    <row r="12" spans="2:17">
      <c r="B12" s="125" t="s">
        <v>221</v>
      </c>
      <c r="C12" s="231"/>
      <c r="D12" s="232"/>
      <c r="E12" s="233"/>
      <c r="F12" s="119"/>
      <c r="G12" s="119"/>
      <c r="H12" s="97"/>
      <c r="I12" s="97"/>
      <c r="J12" s="97"/>
      <c r="K12" s="97"/>
      <c r="L12" s="97"/>
      <c r="M12" s="97"/>
      <c r="N12" s="97"/>
      <c r="O12" s="97"/>
      <c r="P12" s="97"/>
      <c r="Q12" s="97"/>
    </row>
    <row r="13" spans="2:17">
      <c r="B13" s="125" t="s">
        <v>212</v>
      </c>
      <c r="C13" s="238"/>
      <c r="D13" s="239"/>
      <c r="E13" s="240"/>
      <c r="F13" s="119"/>
      <c r="G13" s="119"/>
      <c r="H13" s="97"/>
      <c r="I13" s="97"/>
      <c r="J13" s="97"/>
      <c r="K13" s="97"/>
      <c r="L13" s="97"/>
      <c r="M13" s="97"/>
      <c r="N13" s="97"/>
      <c r="O13" s="97"/>
      <c r="P13" s="97"/>
      <c r="Q13" s="97"/>
    </row>
    <row r="14" spans="2:17">
      <c r="B14" s="125" t="s">
        <v>223</v>
      </c>
      <c r="C14" s="238"/>
      <c r="D14" s="239"/>
      <c r="E14" s="240"/>
      <c r="F14" s="119"/>
      <c r="G14" s="119"/>
      <c r="H14" s="97"/>
      <c r="I14" s="97"/>
      <c r="J14" s="97"/>
      <c r="K14" s="97"/>
      <c r="L14" s="97"/>
      <c r="M14" s="97"/>
      <c r="N14" s="97"/>
      <c r="O14" s="97"/>
      <c r="P14" s="97"/>
      <c r="Q14" s="97"/>
    </row>
    <row r="15" spans="2:17">
      <c r="B15" s="125" t="s">
        <v>222</v>
      </c>
      <c r="C15" s="238"/>
      <c r="D15" s="239"/>
      <c r="E15" s="240"/>
      <c r="F15" s="119"/>
      <c r="G15" s="119"/>
      <c r="H15" s="97"/>
      <c r="I15" s="97"/>
      <c r="J15" s="97"/>
      <c r="K15" s="97"/>
      <c r="L15" s="97"/>
      <c r="M15" s="97"/>
      <c r="N15" s="97"/>
      <c r="O15" s="97"/>
      <c r="P15" s="97"/>
      <c r="Q15" s="97"/>
    </row>
    <row r="16" spans="2:17">
      <c r="B16" s="125" t="s">
        <v>213</v>
      </c>
      <c r="C16" s="228"/>
      <c r="D16" s="229"/>
      <c r="E16" s="230"/>
      <c r="F16" s="119"/>
      <c r="G16" s="119"/>
      <c r="H16" s="97"/>
      <c r="I16" s="97"/>
      <c r="J16" s="97"/>
      <c r="K16" s="97"/>
      <c r="L16" s="97"/>
      <c r="M16" s="97"/>
      <c r="N16" s="97"/>
      <c r="O16" s="97"/>
      <c r="P16" s="97"/>
      <c r="Q16" s="97"/>
    </row>
    <row r="17" spans="2:17">
      <c r="B17" s="125" t="s">
        <v>214</v>
      </c>
      <c r="C17" s="228"/>
      <c r="D17" s="229"/>
      <c r="E17" s="230"/>
      <c r="F17" s="119"/>
      <c r="G17" s="119"/>
      <c r="H17" s="97"/>
      <c r="I17" s="97"/>
      <c r="J17" s="97"/>
      <c r="K17" s="97"/>
      <c r="L17" s="97"/>
      <c r="M17" s="97"/>
      <c r="N17" s="97"/>
      <c r="O17" s="97"/>
      <c r="P17" s="97"/>
      <c r="Q17" s="97"/>
    </row>
    <row r="18" spans="2:17">
      <c r="B18" s="125" t="s">
        <v>215</v>
      </c>
      <c r="C18" s="231"/>
      <c r="D18" s="232"/>
      <c r="E18" s="233"/>
      <c r="F18" s="119"/>
      <c r="G18" s="119"/>
      <c r="H18" s="97"/>
      <c r="I18" s="97"/>
      <c r="J18" s="97"/>
      <c r="K18" s="97"/>
      <c r="L18" s="97"/>
      <c r="M18" s="97"/>
      <c r="N18" s="97"/>
      <c r="O18" s="97"/>
      <c r="P18" s="97"/>
      <c r="Q18" s="97"/>
    </row>
    <row r="19" spans="2:17">
      <c r="B19" s="123" t="s">
        <v>224</v>
      </c>
      <c r="C19" s="124"/>
      <c r="D19" s="120"/>
      <c r="E19" s="120"/>
      <c r="F19" s="119"/>
      <c r="G19" s="119"/>
      <c r="H19" s="97"/>
      <c r="I19" s="97"/>
      <c r="J19" s="97"/>
      <c r="K19" s="97"/>
      <c r="L19" s="97"/>
      <c r="M19" s="97"/>
      <c r="N19" s="97"/>
      <c r="O19" s="97"/>
      <c r="P19" s="97"/>
      <c r="Q19" s="97"/>
    </row>
    <row r="20" spans="2:17" ht="15.75" thickBot="1">
      <c r="B20" s="123" t="s">
        <v>225</v>
      </c>
      <c r="C20" s="126"/>
      <c r="D20" s="120"/>
      <c r="E20" s="120"/>
      <c r="F20" s="119"/>
      <c r="G20" s="119"/>
      <c r="H20" s="97"/>
      <c r="I20" s="97"/>
      <c r="J20" s="97"/>
      <c r="K20" s="97"/>
      <c r="L20" s="97"/>
      <c r="M20" s="97"/>
      <c r="N20" s="97"/>
      <c r="O20" s="97"/>
      <c r="P20" s="97"/>
      <c r="Q20" s="97"/>
    </row>
    <row r="21" spans="2:17" ht="16.5" thickTop="1" thickBot="1">
      <c r="B21" s="123" t="s">
        <v>226</v>
      </c>
      <c r="C21" s="127">
        <f>(C20-C19)/365</f>
        <v>0</v>
      </c>
      <c r="D21" s="120"/>
      <c r="E21" s="120"/>
      <c r="F21" s="119"/>
      <c r="G21" s="119"/>
      <c r="H21" s="97"/>
      <c r="I21" s="97"/>
      <c r="J21" s="97"/>
      <c r="K21" s="97"/>
      <c r="L21" s="97"/>
      <c r="M21" s="97"/>
      <c r="N21" s="97"/>
      <c r="O21" s="97"/>
      <c r="P21" s="97"/>
      <c r="Q21" s="97"/>
    </row>
    <row r="22" spans="2:17" ht="15.75" thickTop="1">
      <c r="B22" s="120"/>
      <c r="C22" s="120"/>
      <c r="D22" s="120"/>
      <c r="E22" s="120"/>
      <c r="F22" s="119"/>
      <c r="G22" s="119"/>
      <c r="H22" s="97"/>
      <c r="I22" s="97"/>
      <c r="J22" s="97"/>
      <c r="K22" s="97"/>
      <c r="L22" s="97"/>
      <c r="M22" s="97"/>
      <c r="N22" s="97"/>
      <c r="O22" s="97"/>
      <c r="P22" s="97"/>
      <c r="Q22" s="97"/>
    </row>
    <row r="23" spans="2:17"/>
    <row r="24" spans="2:17">
      <c r="B24" s="121" t="s">
        <v>216</v>
      </c>
      <c r="N24" s="103" t="s">
        <v>217</v>
      </c>
      <c r="O24" s="97"/>
      <c r="P24" s="97"/>
      <c r="Q24" s="97"/>
    </row>
    <row r="25" spans="2:17">
      <c r="B25" s="234"/>
      <c r="C25" s="235"/>
      <c r="D25" s="235"/>
      <c r="E25" s="235"/>
      <c r="F25" s="235"/>
      <c r="G25" s="235"/>
      <c r="N25" s="103"/>
      <c r="O25" s="97"/>
      <c r="P25" s="97"/>
      <c r="Q25" s="97"/>
    </row>
    <row r="26" spans="2:17">
      <c r="B26" s="235"/>
      <c r="C26" s="235"/>
      <c r="D26" s="235"/>
      <c r="E26" s="235"/>
      <c r="F26" s="235"/>
      <c r="G26" s="235"/>
      <c r="N26" s="103"/>
      <c r="O26" s="97"/>
      <c r="P26" s="97"/>
      <c r="Q26" s="97"/>
    </row>
    <row r="27" spans="2:17">
      <c r="B27" s="235"/>
      <c r="C27" s="235"/>
      <c r="D27" s="235"/>
      <c r="E27" s="235"/>
      <c r="F27" s="235"/>
      <c r="G27" s="235"/>
      <c r="N27" s="103"/>
      <c r="O27" s="97"/>
      <c r="P27" s="97"/>
      <c r="Q27" s="97"/>
    </row>
    <row r="28" spans="2:17">
      <c r="B28" s="235"/>
      <c r="C28" s="235"/>
      <c r="D28" s="235"/>
      <c r="E28" s="235"/>
      <c r="F28" s="235"/>
      <c r="G28" s="235"/>
      <c r="N28" s="103"/>
      <c r="O28" s="97"/>
      <c r="P28" s="97"/>
      <c r="Q28" s="97"/>
    </row>
    <row r="29" spans="2:17">
      <c r="B29" s="235"/>
      <c r="C29" s="235"/>
      <c r="D29" s="235"/>
      <c r="E29" s="235"/>
      <c r="F29" s="235"/>
      <c r="G29" s="235"/>
      <c r="N29" s="103"/>
      <c r="O29" s="97"/>
      <c r="P29" s="97"/>
      <c r="Q29" s="97"/>
    </row>
    <row r="30" spans="2:17">
      <c r="B30" s="235"/>
      <c r="C30" s="235"/>
      <c r="D30" s="235"/>
      <c r="E30" s="235"/>
      <c r="F30" s="235"/>
      <c r="G30" s="235"/>
      <c r="N30" s="103"/>
      <c r="O30" s="97"/>
      <c r="P30" s="97"/>
      <c r="Q30" s="97"/>
    </row>
    <row r="31" spans="2:17">
      <c r="B31" s="235"/>
      <c r="C31" s="235"/>
      <c r="D31" s="235"/>
      <c r="E31" s="235"/>
      <c r="F31" s="235"/>
      <c r="G31" s="235"/>
      <c r="N31" s="103"/>
      <c r="O31" s="97"/>
      <c r="P31" s="97"/>
      <c r="Q31" s="97"/>
    </row>
    <row r="32" spans="2:17">
      <c r="B32" s="235"/>
      <c r="C32" s="235"/>
      <c r="D32" s="235"/>
      <c r="E32" s="235"/>
      <c r="F32" s="235"/>
      <c r="G32" s="235"/>
      <c r="N32" s="103"/>
      <c r="O32" s="97"/>
      <c r="P32" s="97"/>
      <c r="Q32" s="97"/>
    </row>
    <row r="33" spans="2:17">
      <c r="B33" s="235"/>
      <c r="C33" s="235"/>
      <c r="D33" s="235"/>
      <c r="E33" s="235"/>
      <c r="F33" s="235"/>
      <c r="G33" s="235"/>
      <c r="N33" s="103"/>
      <c r="O33" s="97"/>
      <c r="P33" s="97"/>
      <c r="Q33" s="97"/>
    </row>
    <row r="34" spans="2:17">
      <c r="B34" s="235"/>
      <c r="C34" s="235"/>
      <c r="D34" s="235"/>
      <c r="E34" s="235"/>
      <c r="F34" s="235"/>
      <c r="G34" s="235"/>
      <c r="N34" s="103" t="s">
        <v>218</v>
      </c>
      <c r="O34" s="97"/>
      <c r="P34" s="97"/>
      <c r="Q34" s="97"/>
    </row>
    <row r="35" spans="2:17">
      <c r="B35" s="235"/>
      <c r="C35" s="235"/>
      <c r="D35" s="235"/>
      <c r="E35" s="235"/>
      <c r="F35" s="235"/>
      <c r="G35" s="235"/>
      <c r="O35" s="97"/>
      <c r="P35" s="97"/>
      <c r="Q35" s="97"/>
    </row>
    <row r="36" spans="2:17">
      <c r="B36" s="235"/>
      <c r="C36" s="235"/>
      <c r="D36" s="235"/>
      <c r="E36" s="235"/>
      <c r="F36" s="235"/>
      <c r="G36" s="235"/>
      <c r="K36" s="118"/>
      <c r="O36" s="97"/>
      <c r="P36" s="97"/>
      <c r="Q36" s="97"/>
    </row>
    <row r="37" spans="2:17">
      <c r="B37" s="235"/>
      <c r="C37" s="235"/>
      <c r="D37" s="235"/>
      <c r="E37" s="235"/>
      <c r="F37" s="235"/>
      <c r="G37" s="235"/>
      <c r="K37" s="118"/>
      <c r="O37" s="97"/>
      <c r="P37" s="97"/>
      <c r="Q37" s="97"/>
    </row>
    <row r="38" spans="2:17">
      <c r="B38" s="235"/>
      <c r="C38" s="235"/>
      <c r="D38" s="235"/>
      <c r="E38" s="235"/>
      <c r="F38" s="235"/>
      <c r="G38" s="235"/>
      <c r="K38" s="118"/>
      <c r="O38" s="97"/>
      <c r="P38" s="97"/>
      <c r="Q38" s="97"/>
    </row>
    <row r="39" spans="2:17">
      <c r="B39" s="235"/>
      <c r="C39" s="235"/>
      <c r="D39" s="235"/>
      <c r="E39" s="235"/>
      <c r="F39" s="235"/>
      <c r="G39" s="235"/>
      <c r="K39" s="118"/>
      <c r="L39" s="97"/>
      <c r="M39" s="97"/>
      <c r="N39" s="97"/>
      <c r="O39" s="97"/>
      <c r="P39" s="97"/>
      <c r="Q39" s="97"/>
    </row>
    <row r="40" spans="2:17">
      <c r="B40" s="235"/>
      <c r="C40" s="235"/>
      <c r="D40" s="235"/>
      <c r="E40" s="235"/>
      <c r="F40" s="235"/>
      <c r="G40" s="235"/>
      <c r="K40" s="118"/>
      <c r="L40" s="97"/>
      <c r="M40" s="97"/>
      <c r="N40" s="97"/>
      <c r="O40" s="97"/>
      <c r="P40" s="97"/>
      <c r="Q40" s="97"/>
    </row>
    <row r="41" spans="2:17">
      <c r="B41" s="235"/>
      <c r="C41" s="235"/>
      <c r="D41" s="235"/>
      <c r="E41" s="235"/>
      <c r="F41" s="235"/>
      <c r="G41" s="235"/>
      <c r="K41" s="118"/>
      <c r="L41" s="97"/>
      <c r="M41" s="97"/>
      <c r="N41" s="97"/>
      <c r="O41" s="97"/>
      <c r="P41" s="97"/>
      <c r="Q41" s="97"/>
    </row>
    <row r="42" spans="2:17">
      <c r="B42" s="235"/>
      <c r="C42" s="235"/>
      <c r="D42" s="235"/>
      <c r="E42" s="235"/>
      <c r="F42" s="235"/>
      <c r="G42" s="235"/>
      <c r="K42" s="118"/>
      <c r="L42" s="97"/>
      <c r="M42" s="97"/>
      <c r="N42" s="97"/>
      <c r="O42" s="97"/>
      <c r="P42" s="97"/>
      <c r="Q42" s="97"/>
    </row>
    <row r="43" spans="2:17">
      <c r="B43" s="235"/>
      <c r="C43" s="235"/>
      <c r="D43" s="235"/>
      <c r="E43" s="235"/>
      <c r="F43" s="235"/>
      <c r="G43" s="235"/>
      <c r="L43" s="97"/>
      <c r="M43" s="97"/>
      <c r="N43" s="97"/>
      <c r="O43" s="97"/>
      <c r="P43" s="97"/>
      <c r="Q43" s="97"/>
    </row>
    <row r="44" spans="2:17">
      <c r="B44" s="235"/>
      <c r="C44" s="235"/>
      <c r="D44" s="235"/>
      <c r="E44" s="235"/>
      <c r="F44" s="235"/>
      <c r="G44" s="235"/>
      <c r="L44" s="97"/>
      <c r="M44" s="97"/>
      <c r="N44" s="97"/>
      <c r="O44" s="97"/>
      <c r="P44" s="97"/>
      <c r="Q44" s="97"/>
    </row>
    <row r="45" spans="2:17">
      <c r="B45" s="122"/>
      <c r="L45" s="97"/>
      <c r="M45" s="97"/>
      <c r="N45" s="97"/>
      <c r="O45" s="97"/>
      <c r="P45" s="97"/>
      <c r="Q45" s="97"/>
    </row>
    <row r="46" spans="2:17">
      <c r="B46" s="122"/>
      <c r="L46" s="97"/>
      <c r="M46" s="97"/>
      <c r="N46" s="97"/>
      <c r="O46" s="97"/>
      <c r="P46" s="97"/>
      <c r="Q46" s="97"/>
    </row>
    <row r="47" spans="2:17" hidden="1">
      <c r="B47" s="122"/>
      <c r="L47" s="97"/>
      <c r="M47" s="97"/>
      <c r="N47" s="97"/>
      <c r="O47" s="97"/>
      <c r="P47" s="97"/>
      <c r="Q47" s="97"/>
    </row>
  </sheetData>
  <sheetProtection password="DFD1" sheet="1" objects="1" scenarios="1"/>
  <protectedRanges>
    <protectedRange sqref="C18 C11:C12" name="Range2"/>
    <protectedRange sqref="C19:C20" name="Range1"/>
  </protectedRanges>
  <mergeCells count="12">
    <mergeCell ref="C17:E17"/>
    <mergeCell ref="C18:E18"/>
    <mergeCell ref="B25:G44"/>
    <mergeCell ref="B7:G7"/>
    <mergeCell ref="C9:E9"/>
    <mergeCell ref="C10:E10"/>
    <mergeCell ref="C13:E13"/>
    <mergeCell ref="C16:E16"/>
    <mergeCell ref="C11:E11"/>
    <mergeCell ref="C12:E12"/>
    <mergeCell ref="C15:E15"/>
    <mergeCell ref="C14:E14"/>
  </mergeCells>
  <dataValidations count="10">
    <dataValidation allowBlank="1" showInputMessage="1" showErrorMessage="1" prompt="Enter the address of the proposed site, or other locational specifics." sqref="C10:E10"/>
    <dataValidation allowBlank="1" showInputMessage="1" showErrorMessage="1" prompt="Please include a general description of the location, configuration, and any characteristics unique to the project." sqref="B25:G44"/>
    <dataValidation allowBlank="1" showInputMessage="1" showErrorMessage="1" prompt="Enter any restrictions that might limit the resource from achieving Full Capacity Deliverability Status" sqref="C17:E17"/>
    <dataValidation allowBlank="1" showInputMessage="1" showErrorMessage="1" prompt="Enter the name of the nearest Substation" sqref="C16:E16"/>
    <dataValidation allowBlank="1" showInputMessage="1" showErrorMessage="1" prompt="Enter the intended name of the project (for example, Happy Valley Energy Storage Center Phase 2) " sqref="C9:E9"/>
    <dataValidation type="list" allowBlank="1" showInputMessage="1" showErrorMessage="1" sqref="C11:E11">
      <formula1>TECH_LIST_RNG</formula1>
    </dataValidation>
    <dataValidation type="list" allowBlank="1" showInputMessage="1" showErrorMessage="1" sqref="C12:E12">
      <formula1>RESORG_LIST_RNG</formula1>
    </dataValidation>
    <dataValidation allowBlank="1" showInputMessage="1" showErrorMessage="1" prompt="Enter the proposed end date of the contract" sqref="C20"/>
    <dataValidation allowBlank="1" showInputMessage="1" showErrorMessage="1" prompt="Enter the proposed start date of the contract. This can be different than the commercial operation date." sqref="C19"/>
    <dataValidation allowBlank="1" showInputMessage="1" showErrorMessage="1" prompt="Enter the name of the point of interconnection." sqref="C15:E15"/>
  </dataValidations>
  <pageMargins left="0.7" right="0.7" top="0.75" bottom="0.75" header="0.3" footer="0.3"/>
  <pageSetup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Lists!$G$4:$G$10</xm:f>
          </x14:formula1>
          <xm:sqref>C18:E18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245"/>
  <sheetViews>
    <sheetView showGridLines="0" tabSelected="1" zoomScale="70" zoomScaleNormal="70" zoomScaleSheetLayoutView="70" workbookViewId="0">
      <selection activeCell="L7" sqref="L7:R11"/>
    </sheetView>
  </sheetViews>
  <sheetFormatPr defaultColWidth="0" defaultRowHeight="12.75" zeroHeight="1"/>
  <cols>
    <col min="1" max="1" width="12.7109375" style="6" customWidth="1"/>
    <col min="2" max="2" width="14.5703125" style="6" customWidth="1"/>
    <col min="3" max="10" width="12.7109375" style="6" customWidth="1"/>
    <col min="11" max="13" width="13.28515625" style="6" customWidth="1"/>
    <col min="14" max="15" width="13.85546875" style="6" customWidth="1"/>
    <col min="16" max="17" width="12.5703125" style="6" customWidth="1"/>
    <col min="18" max="18" width="13.28515625" style="6" customWidth="1"/>
    <col min="19" max="27" width="12.7109375" style="6" customWidth="1"/>
    <col min="28" max="28" width="11.140625" style="6" customWidth="1"/>
    <col min="29" max="29" width="13.28515625" style="6" hidden="1" customWidth="1"/>
    <col min="30" max="32" width="0" style="6" hidden="1" customWidth="1"/>
    <col min="33" max="16384" width="9.140625" style="6" hidden="1"/>
  </cols>
  <sheetData>
    <row r="1" spans="1:27" ht="19.5">
      <c r="A1" s="1" t="str">
        <f>'1. Instructions'!B3</f>
        <v>Renewable Products Offer Form</v>
      </c>
      <c r="B1" s="2"/>
      <c r="C1" s="2"/>
      <c r="D1" s="2"/>
      <c r="E1" s="2"/>
      <c r="F1" s="2"/>
      <c r="G1" s="2"/>
      <c r="H1" s="2"/>
      <c r="I1" s="2"/>
      <c r="J1" s="2"/>
      <c r="K1" s="2"/>
      <c r="L1" s="2"/>
      <c r="M1" s="2"/>
      <c r="N1" s="2"/>
      <c r="O1" s="2"/>
      <c r="P1" s="2"/>
      <c r="Q1" s="2"/>
      <c r="R1" s="2"/>
      <c r="S1" s="2"/>
      <c r="T1" s="2"/>
      <c r="U1" s="2"/>
      <c r="V1" s="2"/>
      <c r="W1" s="2"/>
      <c r="X1" s="2"/>
      <c r="Y1" s="4"/>
      <c r="Z1" s="3"/>
      <c r="AA1" s="5" t="s">
        <v>228</v>
      </c>
    </row>
    <row r="2" spans="1:27" ht="19.5">
      <c r="A2" s="48" t="str">
        <f>'1. Instructions'!B4</f>
        <v>2014 All-Source LCR RFO</v>
      </c>
      <c r="B2" s="8"/>
      <c r="C2" s="8"/>
      <c r="D2" s="8"/>
      <c r="E2" s="8"/>
      <c r="F2" s="8"/>
      <c r="G2" s="8"/>
      <c r="H2" s="8"/>
      <c r="I2" s="8"/>
      <c r="J2" s="8"/>
      <c r="K2" s="8"/>
      <c r="L2" s="9"/>
      <c r="M2" s="9"/>
      <c r="N2" s="9"/>
      <c r="O2" s="9"/>
      <c r="P2" s="9"/>
      <c r="Q2" s="9"/>
      <c r="R2" s="9"/>
      <c r="S2" s="9"/>
      <c r="T2" s="9"/>
      <c r="U2" s="9"/>
      <c r="V2" s="9"/>
      <c r="W2" s="9"/>
      <c r="X2" s="9"/>
      <c r="Y2" s="9"/>
      <c r="Z2" s="9"/>
      <c r="AA2" s="10"/>
    </row>
    <row r="3" spans="1:27" ht="15.75">
      <c r="A3" s="42"/>
      <c r="B3" s="43"/>
      <c r="C3" s="43"/>
      <c r="D3" s="43"/>
      <c r="E3" s="43"/>
      <c r="F3" s="43"/>
      <c r="G3" s="43"/>
      <c r="H3" s="43"/>
      <c r="I3" s="43"/>
      <c r="J3" s="43"/>
      <c r="K3" s="43"/>
      <c r="L3" s="12"/>
      <c r="M3" s="12"/>
      <c r="N3" s="12"/>
      <c r="O3" s="12"/>
      <c r="P3" s="12"/>
      <c r="Q3" s="12"/>
      <c r="R3" s="12"/>
      <c r="S3" s="12"/>
      <c r="T3" s="12"/>
      <c r="U3" s="12"/>
      <c r="V3" s="12"/>
      <c r="W3" s="12"/>
      <c r="X3" s="12"/>
      <c r="Y3" s="12"/>
      <c r="Z3" s="12"/>
      <c r="AA3" s="44"/>
    </row>
    <row r="4" spans="1:27" ht="15.75">
      <c r="A4" s="42"/>
      <c r="B4" s="43"/>
      <c r="C4" s="43"/>
      <c r="D4" s="43"/>
      <c r="E4" s="43"/>
      <c r="F4" s="43"/>
      <c r="G4" s="43"/>
      <c r="H4" s="43"/>
      <c r="I4" s="43"/>
      <c r="J4" s="43"/>
      <c r="K4" s="43"/>
      <c r="L4" s="12"/>
      <c r="M4" s="12"/>
      <c r="N4" s="12"/>
      <c r="O4" s="12"/>
      <c r="P4" s="12"/>
      <c r="Q4" s="12"/>
      <c r="R4" s="12"/>
      <c r="S4" s="12"/>
      <c r="T4" s="12"/>
      <c r="U4" s="12"/>
      <c r="V4" s="12"/>
      <c r="W4" s="12"/>
      <c r="X4" s="12"/>
      <c r="Y4" s="12"/>
      <c r="Z4" s="12"/>
      <c r="AA4" s="44"/>
    </row>
    <row r="5" spans="1:27"/>
    <row r="6" spans="1:27" ht="15.75">
      <c r="A6" s="268" t="s">
        <v>227</v>
      </c>
      <c r="B6" s="268"/>
      <c r="C6" s="268"/>
      <c r="D6" s="268"/>
      <c r="E6" s="268"/>
      <c r="F6" s="268"/>
      <c r="G6" s="268"/>
      <c r="H6" s="268"/>
      <c r="I6" s="268"/>
      <c r="J6" s="268"/>
      <c r="L6" s="244" t="s">
        <v>37</v>
      </c>
      <c r="M6" s="244"/>
      <c r="N6" s="244"/>
      <c r="O6" s="244"/>
      <c r="P6" s="244"/>
      <c r="Q6" s="244"/>
      <c r="R6" s="244"/>
      <c r="T6" s="244" t="s">
        <v>38</v>
      </c>
      <c r="U6" s="244"/>
      <c r="V6" s="244"/>
      <c r="W6" s="244"/>
      <c r="X6" s="244"/>
      <c r="Y6" s="244"/>
      <c r="Z6" s="244"/>
    </row>
    <row r="7" spans="1:27">
      <c r="A7" s="11"/>
      <c r="H7" s="12"/>
      <c r="I7" s="12"/>
      <c r="J7" s="13"/>
      <c r="L7" s="245"/>
      <c r="M7" s="246"/>
      <c r="N7" s="246"/>
      <c r="O7" s="246"/>
      <c r="P7" s="246"/>
      <c r="Q7" s="246"/>
      <c r="R7" s="247"/>
    </row>
    <row r="8" spans="1:27" ht="15.75">
      <c r="A8" s="49" t="s">
        <v>39</v>
      </c>
      <c r="B8" s="14" t="s">
        <v>40</v>
      </c>
      <c r="C8" s="12"/>
      <c r="D8" s="14"/>
      <c r="E8" s="12"/>
      <c r="F8" s="12"/>
      <c r="G8" s="12"/>
      <c r="H8" s="12"/>
      <c r="I8" s="12"/>
      <c r="J8" s="13"/>
      <c r="L8" s="248"/>
      <c r="M8" s="249"/>
      <c r="N8" s="249"/>
      <c r="O8" s="249"/>
      <c r="P8" s="249"/>
      <c r="Q8" s="249"/>
      <c r="R8" s="250"/>
      <c r="T8" s="50" t="s">
        <v>41</v>
      </c>
      <c r="U8" s="50"/>
      <c r="V8" s="50"/>
      <c r="W8" s="50"/>
      <c r="X8" s="50"/>
      <c r="Y8" s="50"/>
      <c r="Z8" s="50"/>
      <c r="AA8" s="12"/>
    </row>
    <row r="9" spans="1:27" ht="15.75">
      <c r="A9" s="51" t="s">
        <v>42</v>
      </c>
      <c r="B9" s="52" t="s">
        <v>43</v>
      </c>
      <c r="C9" s="12"/>
      <c r="D9" s="14"/>
      <c r="E9" s="12"/>
      <c r="F9" s="12"/>
      <c r="G9" s="12"/>
      <c r="H9" s="12"/>
      <c r="I9" s="12"/>
      <c r="J9" s="13"/>
      <c r="L9" s="248"/>
      <c r="M9" s="249"/>
      <c r="N9" s="249"/>
      <c r="O9" s="249"/>
      <c r="P9" s="249"/>
      <c r="Q9" s="249"/>
      <c r="R9" s="250"/>
      <c r="T9" s="50"/>
      <c r="U9" s="50"/>
      <c r="V9" s="50"/>
      <c r="W9" s="50"/>
      <c r="X9" s="50"/>
      <c r="Y9" s="50"/>
      <c r="Z9" s="50"/>
      <c r="AA9" s="12"/>
    </row>
    <row r="10" spans="1:27" ht="15.75">
      <c r="A10" s="51" t="s">
        <v>44</v>
      </c>
      <c r="B10" s="269" t="s">
        <v>47</v>
      </c>
      <c r="C10" s="269"/>
      <c r="D10" s="269"/>
      <c r="E10" s="269"/>
      <c r="F10" s="269"/>
      <c r="G10" s="269"/>
      <c r="H10" s="269"/>
      <c r="I10" s="269"/>
      <c r="J10" s="13"/>
      <c r="L10" s="248"/>
      <c r="M10" s="249"/>
      <c r="N10" s="249"/>
      <c r="O10" s="249"/>
      <c r="P10" s="249"/>
      <c r="Q10" s="249"/>
      <c r="R10" s="250"/>
      <c r="T10" s="50"/>
      <c r="U10" s="50"/>
      <c r="V10" s="50"/>
      <c r="W10" s="44" t="s">
        <v>45</v>
      </c>
      <c r="X10" s="130"/>
      <c r="Y10" s="50" t="s">
        <v>46</v>
      </c>
      <c r="Z10" s="50"/>
      <c r="AA10" s="12"/>
    </row>
    <row r="11" spans="1:27" ht="15.75" customHeight="1">
      <c r="A11" s="51"/>
      <c r="B11" s="90"/>
      <c r="C11" s="90"/>
      <c r="D11" s="90"/>
      <c r="E11" s="90"/>
      <c r="F11" s="90"/>
      <c r="G11" s="90"/>
      <c r="H11" s="90"/>
      <c r="I11" s="90"/>
      <c r="J11" s="91"/>
      <c r="L11" s="251"/>
      <c r="M11" s="252"/>
      <c r="N11" s="252"/>
      <c r="O11" s="252"/>
      <c r="P11" s="252"/>
      <c r="Q11" s="252"/>
      <c r="R11" s="253"/>
      <c r="T11" s="50"/>
      <c r="U11" s="50"/>
      <c r="V11" s="50"/>
      <c r="W11" s="44" t="s">
        <v>48</v>
      </c>
      <c r="X11" s="130"/>
      <c r="Y11" s="50" t="s">
        <v>36</v>
      </c>
      <c r="Z11" s="50"/>
      <c r="AA11" s="12"/>
    </row>
    <row r="12" spans="1:27" ht="15.75">
      <c r="A12" s="15"/>
      <c r="B12" s="92"/>
      <c r="C12" s="92"/>
      <c r="D12" s="92"/>
      <c r="E12" s="92"/>
      <c r="F12" s="92"/>
      <c r="G12" s="92"/>
      <c r="H12" s="92"/>
      <c r="I12" s="92"/>
      <c r="J12" s="93"/>
      <c r="L12" s="12"/>
      <c r="M12" s="12"/>
      <c r="N12" s="12"/>
      <c r="O12" s="12"/>
      <c r="P12" s="47"/>
      <c r="Q12" s="12"/>
      <c r="R12" s="12"/>
      <c r="T12" s="50"/>
      <c r="U12" s="50"/>
      <c r="V12" s="50"/>
      <c r="W12" s="44" t="s">
        <v>49</v>
      </c>
      <c r="X12" s="130"/>
      <c r="Y12" s="50" t="s">
        <v>50</v>
      </c>
      <c r="Z12" s="50"/>
      <c r="AA12" s="12"/>
    </row>
    <row r="13" spans="1:27" ht="15.75">
      <c r="L13" s="12"/>
      <c r="M13" s="12"/>
      <c r="N13" s="12"/>
      <c r="O13" s="12"/>
      <c r="P13" s="47"/>
      <c r="Q13" s="12"/>
      <c r="R13" s="12"/>
      <c r="T13" s="50"/>
      <c r="U13" s="50"/>
      <c r="V13" s="50"/>
      <c r="W13" s="44"/>
      <c r="X13" s="50"/>
      <c r="Y13" s="50"/>
      <c r="Z13" s="50"/>
      <c r="AA13" s="12"/>
    </row>
    <row r="14" spans="1:27" ht="15.75">
      <c r="B14" s="53"/>
      <c r="L14" s="12"/>
      <c r="M14" s="12"/>
      <c r="N14" s="12"/>
      <c r="O14" s="12"/>
      <c r="P14" s="47"/>
      <c r="Q14" s="12"/>
      <c r="R14" s="12"/>
      <c r="T14" s="50"/>
      <c r="U14" s="50"/>
      <c r="V14" s="50"/>
      <c r="W14" s="44" t="s">
        <v>51</v>
      </c>
      <c r="X14" s="130"/>
      <c r="Y14" s="50" t="s">
        <v>52</v>
      </c>
      <c r="Z14" s="50"/>
      <c r="AA14" s="12"/>
    </row>
    <row r="15" spans="1:27" ht="15.75">
      <c r="B15" s="53"/>
      <c r="L15" s="12"/>
      <c r="M15" s="12"/>
      <c r="N15" s="12"/>
      <c r="O15" s="12"/>
      <c r="P15" s="12"/>
      <c r="Q15" s="12"/>
      <c r="R15" s="12"/>
      <c r="U15" s="50"/>
      <c r="V15" s="50"/>
      <c r="W15" s="44" t="s">
        <v>53</v>
      </c>
      <c r="X15" s="130"/>
      <c r="Y15" s="50" t="s">
        <v>54</v>
      </c>
      <c r="Z15" s="50"/>
      <c r="AA15" s="12"/>
    </row>
    <row r="16" spans="1:27" ht="15.75">
      <c r="A16" s="268" t="s">
        <v>55</v>
      </c>
      <c r="B16" s="268"/>
      <c r="C16" s="268"/>
      <c r="D16" s="268"/>
      <c r="E16" s="268"/>
      <c r="F16" s="268"/>
      <c r="G16" s="268"/>
      <c r="H16" s="268"/>
      <c r="I16" s="268"/>
      <c r="J16" s="268"/>
      <c r="L16" s="244" t="s">
        <v>229</v>
      </c>
      <c r="M16" s="244"/>
      <c r="N16" s="244"/>
      <c r="O16" s="244"/>
      <c r="P16" s="244"/>
      <c r="Q16" s="244"/>
      <c r="R16" s="244"/>
      <c r="U16" s="50"/>
      <c r="V16" s="50"/>
      <c r="W16" s="44" t="s">
        <v>56</v>
      </c>
      <c r="X16" s="130"/>
      <c r="Y16" s="50" t="s">
        <v>54</v>
      </c>
      <c r="Z16" s="50"/>
      <c r="AA16" s="12"/>
    </row>
    <row r="17" spans="1:32" ht="16.5" thickBot="1">
      <c r="L17" s="245"/>
      <c r="M17" s="246"/>
      <c r="N17" s="246"/>
      <c r="O17" s="246"/>
      <c r="P17" s="246"/>
      <c r="Q17" s="246"/>
      <c r="R17" s="247"/>
      <c r="U17" s="50"/>
      <c r="V17" s="50"/>
      <c r="W17" s="44" t="s">
        <v>57</v>
      </c>
      <c r="X17" s="130"/>
      <c r="Y17" s="50" t="s">
        <v>58</v>
      </c>
      <c r="Z17" s="50"/>
      <c r="AA17" s="12"/>
    </row>
    <row r="18" spans="1:32" ht="17.25" thickTop="1" thickBot="1">
      <c r="B18" s="128" t="s">
        <v>33</v>
      </c>
      <c r="C18" s="254" t="str">
        <f>IF('3. Project Description'!C9:E9="","",'3. Project Description'!C9:E9)</f>
        <v/>
      </c>
      <c r="D18" s="255"/>
      <c r="E18" s="256"/>
      <c r="F18" s="46"/>
      <c r="L18" s="248"/>
      <c r="M18" s="249"/>
      <c r="N18" s="249"/>
      <c r="O18" s="249"/>
      <c r="P18" s="249"/>
      <c r="Q18" s="249"/>
      <c r="R18" s="250"/>
      <c r="U18" s="50"/>
      <c r="V18" s="50"/>
      <c r="W18" s="44"/>
      <c r="X18" s="130"/>
      <c r="Y18" s="50" t="s">
        <v>59</v>
      </c>
      <c r="Z18" s="50"/>
      <c r="AA18" s="12"/>
    </row>
    <row r="19" spans="1:32" ht="16.5" thickTop="1">
      <c r="B19" s="129" t="s">
        <v>230</v>
      </c>
      <c r="C19" s="257"/>
      <c r="D19" s="258"/>
      <c r="E19" s="258"/>
      <c r="F19" s="46"/>
      <c r="L19" s="248"/>
      <c r="M19" s="249"/>
      <c r="N19" s="249"/>
      <c r="O19" s="249"/>
      <c r="P19" s="249"/>
      <c r="Q19" s="249"/>
      <c r="R19" s="250"/>
      <c r="AA19" s="12"/>
    </row>
    <row r="20" spans="1:32" ht="16.5" thickBot="1">
      <c r="A20" s="265" t="s">
        <v>231</v>
      </c>
      <c r="B20" s="265"/>
      <c r="C20" s="266"/>
      <c r="D20" s="267"/>
      <c r="E20" s="267"/>
      <c r="F20" s="267"/>
      <c r="G20" s="267"/>
      <c r="H20" s="267"/>
      <c r="I20" s="267"/>
      <c r="J20" s="267"/>
      <c r="L20" s="248"/>
      <c r="M20" s="249"/>
      <c r="N20" s="249"/>
      <c r="O20" s="249"/>
      <c r="P20" s="249"/>
      <c r="Q20" s="249"/>
      <c r="R20" s="250"/>
      <c r="T20" s="50"/>
      <c r="AA20" s="12"/>
    </row>
    <row r="21" spans="1:32" ht="17.25" thickTop="1" thickBot="1">
      <c r="A21"/>
      <c r="B21" s="128" t="s">
        <v>60</v>
      </c>
      <c r="C21" s="131">
        <f>ROUND('3. Project Description'!C21,0)</f>
        <v>0</v>
      </c>
      <c r="D21" s="73" t="s">
        <v>125</v>
      </c>
      <c r="E21"/>
      <c r="F21"/>
      <c r="G21"/>
      <c r="H21"/>
      <c r="I21"/>
      <c r="J21"/>
      <c r="L21" s="251"/>
      <c r="M21" s="252"/>
      <c r="N21" s="252"/>
      <c r="O21" s="252"/>
      <c r="P21" s="252"/>
      <c r="Q21" s="252"/>
      <c r="R21" s="253"/>
      <c r="T21" s="82"/>
      <c r="AA21" s="12"/>
    </row>
    <row r="22" spans="1:32" ht="15.75" customHeight="1" thickTop="1" thickBot="1">
      <c r="B22" s="45"/>
      <c r="C22" s="65"/>
      <c r="D22" s="65"/>
      <c r="E22" s="65"/>
      <c r="F22" s="65"/>
      <c r="G22" s="65"/>
      <c r="H22" s="65"/>
      <c r="T22" s="81"/>
    </row>
    <row r="23" spans="1:32" s="54" customFormat="1" ht="17.25" thickTop="1" thickBot="1">
      <c r="A23" s="6"/>
      <c r="B23" s="45" t="s">
        <v>130</v>
      </c>
      <c r="C23" s="263" t="str">
        <f>IF('3. Project Description'!C11:E11="","",'3. Project Description'!C12:E12)</f>
        <v/>
      </c>
      <c r="D23" s="264"/>
      <c r="E23"/>
      <c r="F23" s="12"/>
      <c r="G23" s="12"/>
      <c r="H23" s="12"/>
      <c r="I23" s="6"/>
      <c r="J23" s="6"/>
      <c r="K23"/>
      <c r="L23"/>
      <c r="M23"/>
      <c r="N23" s="79"/>
      <c r="O23" s="80"/>
      <c r="P23" s="79"/>
      <c r="Q23" s="79"/>
      <c r="T23" s="81"/>
      <c r="U23" s="81"/>
      <c r="V23" s="81"/>
      <c r="W23" s="81"/>
      <c r="X23" s="81"/>
      <c r="Y23" s="81"/>
      <c r="Z23" s="81"/>
      <c r="AB23" s="83"/>
    </row>
    <row r="24" spans="1:32" ht="16.5" thickBot="1">
      <c r="A24" s="54"/>
      <c r="B24" s="55" t="s">
        <v>61</v>
      </c>
      <c r="C24" s="261"/>
      <c r="D24" s="262"/>
      <c r="E24"/>
      <c r="F24"/>
      <c r="G24"/>
      <c r="H24"/>
      <c r="I24" s="79"/>
      <c r="J24" s="79"/>
      <c r="K24" s="79"/>
      <c r="L24" s="79"/>
      <c r="M24" s="79"/>
      <c r="N24" s="79"/>
      <c r="O24" s="79"/>
      <c r="P24" s="79"/>
      <c r="Q24" s="259" t="s">
        <v>155</v>
      </c>
      <c r="R24" s="260"/>
      <c r="S24" s="94" t="str">
        <f>IF(Q24="TOD Pricing", "-------&gt; Prices for delivery periods adjusted per SDGE factors","-------&gt; Prices are not adjusted; all energy delivered at same price")</f>
        <v>-------&gt; Prices are not adjusted; all energy delivered at same price</v>
      </c>
      <c r="T24" s="95"/>
      <c r="U24" s="95"/>
      <c r="V24" s="95"/>
      <c r="W24" s="95"/>
      <c r="X24" s="95"/>
      <c r="Y24" s="96"/>
      <c r="AB24" s="84"/>
    </row>
    <row r="25" spans="1:32" ht="27" thickBot="1">
      <c r="A25" s="72" t="s">
        <v>62</v>
      </c>
      <c r="B25" s="45"/>
      <c r="C25"/>
      <c r="D25"/>
      <c r="E25"/>
      <c r="F25"/>
      <c r="G25"/>
      <c r="H25"/>
      <c r="I25" s="79"/>
      <c r="J25" s="79"/>
      <c r="K25" s="79"/>
      <c r="L25" s="79"/>
      <c r="M25" s="79"/>
      <c r="N25" s="79"/>
      <c r="O25" s="79"/>
      <c r="P25" s="79"/>
      <c r="Q25" s="259" t="s">
        <v>129</v>
      </c>
      <c r="R25" s="260"/>
      <c r="S25" s="59" t="s">
        <v>106</v>
      </c>
      <c r="T25" s="61" t="s">
        <v>97</v>
      </c>
      <c r="U25" s="61" t="s">
        <v>107</v>
      </c>
      <c r="V25" s="61" t="s">
        <v>108</v>
      </c>
      <c r="W25" s="61" t="s">
        <v>109</v>
      </c>
      <c r="X25" s="60" t="s">
        <v>110</v>
      </c>
      <c r="Y25" s="78"/>
      <c r="AB25" s="84"/>
    </row>
    <row r="26" spans="1:32" ht="35.25" customHeight="1" thickBot="1">
      <c r="A26" s="56"/>
      <c r="B26" s="56"/>
      <c r="C26" s="56"/>
      <c r="D26" s="56"/>
      <c r="E26" s="56"/>
      <c r="F26" s="56"/>
      <c r="G26" s="76"/>
      <c r="H26" s="77"/>
      <c r="I26" s="241" t="s">
        <v>236</v>
      </c>
      <c r="J26" s="242"/>
      <c r="K26" s="242"/>
      <c r="L26" s="242"/>
      <c r="M26" s="242"/>
      <c r="N26" s="242"/>
      <c r="O26" s="242"/>
      <c r="P26" s="243"/>
      <c r="Q26" s="259" t="s">
        <v>155</v>
      </c>
      <c r="R26" s="260"/>
      <c r="S26" s="163">
        <v>1</v>
      </c>
      <c r="T26" s="164">
        <v>1</v>
      </c>
      <c r="U26" s="164">
        <v>1</v>
      </c>
      <c r="V26" s="164">
        <v>1</v>
      </c>
      <c r="W26" s="164">
        <v>1</v>
      </c>
      <c r="X26" s="165">
        <v>1</v>
      </c>
      <c r="Y26" s="78"/>
    </row>
    <row r="27" spans="1:32" ht="13.5" thickBot="1">
      <c r="A27" s="57" t="s">
        <v>63</v>
      </c>
      <c r="B27" s="57" t="s">
        <v>64</v>
      </c>
      <c r="C27" s="57" t="s">
        <v>65</v>
      </c>
      <c r="D27" s="57" t="s">
        <v>66</v>
      </c>
      <c r="E27" s="57" t="s">
        <v>67</v>
      </c>
      <c r="F27" s="57" t="s">
        <v>68</v>
      </c>
      <c r="G27" s="57" t="s">
        <v>69</v>
      </c>
      <c r="H27" s="57" t="s">
        <v>70</v>
      </c>
      <c r="I27" s="57" t="s">
        <v>71</v>
      </c>
      <c r="J27" s="57" t="s">
        <v>72</v>
      </c>
      <c r="K27" s="57" t="s">
        <v>73</v>
      </c>
      <c r="L27" s="57" t="s">
        <v>74</v>
      </c>
      <c r="M27" s="57" t="s">
        <v>75</v>
      </c>
      <c r="N27" s="57" t="s">
        <v>76</v>
      </c>
      <c r="O27" s="58" t="s">
        <v>77</v>
      </c>
      <c r="P27" s="58" t="s">
        <v>78</v>
      </c>
      <c r="Q27" s="58" t="s">
        <v>79</v>
      </c>
      <c r="R27" s="58" t="s">
        <v>80</v>
      </c>
      <c r="S27" s="58" t="s">
        <v>81</v>
      </c>
      <c r="T27" s="58" t="s">
        <v>82</v>
      </c>
      <c r="U27" s="58" t="s">
        <v>83</v>
      </c>
      <c r="V27" s="58" t="s">
        <v>84</v>
      </c>
      <c r="W27" s="58" t="s">
        <v>85</v>
      </c>
      <c r="X27" s="58" t="s">
        <v>86</v>
      </c>
      <c r="Y27" s="58" t="s">
        <v>87</v>
      </c>
      <c r="Z27" s="58" t="s">
        <v>88</v>
      </c>
      <c r="AA27" s="58" t="s">
        <v>128</v>
      </c>
    </row>
    <row r="28" spans="1:32" ht="57" customHeight="1" thickBot="1">
      <c r="A28" s="156" t="s">
        <v>89</v>
      </c>
      <c r="B28" s="157" t="s">
        <v>90</v>
      </c>
      <c r="C28" s="158" t="s">
        <v>91</v>
      </c>
      <c r="D28" s="159" t="s">
        <v>126</v>
      </c>
      <c r="E28" s="160" t="s">
        <v>92</v>
      </c>
      <c r="F28" s="160" t="s">
        <v>93</v>
      </c>
      <c r="G28" s="161" t="s">
        <v>94</v>
      </c>
      <c r="H28" s="158" t="s">
        <v>95</v>
      </c>
      <c r="I28" s="157" t="s">
        <v>96</v>
      </c>
      <c r="J28" s="160" t="s">
        <v>97</v>
      </c>
      <c r="K28" s="160" t="s">
        <v>98</v>
      </c>
      <c r="L28" s="160" t="s">
        <v>99</v>
      </c>
      <c r="M28" s="160" t="s">
        <v>100</v>
      </c>
      <c r="N28" s="160" t="s">
        <v>101</v>
      </c>
      <c r="O28" s="160" t="s">
        <v>102</v>
      </c>
      <c r="P28" s="158" t="s">
        <v>103</v>
      </c>
      <c r="Q28" s="157" t="s">
        <v>104</v>
      </c>
      <c r="R28" s="158" t="s">
        <v>105</v>
      </c>
      <c r="S28" s="157" t="s">
        <v>106</v>
      </c>
      <c r="T28" s="160" t="s">
        <v>97</v>
      </c>
      <c r="U28" s="160" t="s">
        <v>107</v>
      </c>
      <c r="V28" s="160" t="s">
        <v>108</v>
      </c>
      <c r="W28" s="160" t="s">
        <v>109</v>
      </c>
      <c r="X28" s="160" t="s">
        <v>110</v>
      </c>
      <c r="Y28" s="160" t="s">
        <v>111</v>
      </c>
      <c r="Z28" s="162" t="s">
        <v>112</v>
      </c>
      <c r="AA28" s="158" t="s">
        <v>113</v>
      </c>
    </row>
    <row r="29" spans="1:32">
      <c r="A29" s="136">
        <v>1</v>
      </c>
      <c r="B29" s="148" t="str">
        <f>IF('3. Project Description'!C19="","",'3. Project Description'!C19)</f>
        <v/>
      </c>
      <c r="C29" s="148" t="str">
        <f>IF(B29="","",DATE(YEAR(B29)+1,MONTH(B29),DAY(B29))-1)</f>
        <v/>
      </c>
      <c r="D29" s="172"/>
      <c r="E29" s="173"/>
      <c r="F29" s="174"/>
      <c r="G29" s="175"/>
      <c r="H29" s="175"/>
      <c r="I29" s="149" t="e">
        <f>H29*'5. Typical Profile'!$E$195</f>
        <v>#DIV/0!</v>
      </c>
      <c r="J29" s="149" t="e">
        <f>'5. Typical Profile'!$F$195*'4. Pricing'!H29</f>
        <v>#DIV/0!</v>
      </c>
      <c r="K29" s="149" t="e">
        <f>'5. Typical Profile'!$G$195*'4. Pricing'!H29</f>
        <v>#DIV/0!</v>
      </c>
      <c r="L29" s="150" t="e">
        <f>SUM(I29:K29)</f>
        <v>#DIV/0!</v>
      </c>
      <c r="M29" s="149" t="e">
        <f>'5. Typical Profile'!$H$195*'4. Pricing'!H29</f>
        <v>#DIV/0!</v>
      </c>
      <c r="N29" s="149" t="e">
        <f>'5. Typical Profile'!$I$195*'4. Pricing'!H29</f>
        <v>#DIV/0!</v>
      </c>
      <c r="O29" s="149" t="e">
        <f>'5. Typical Profile'!$J$195*'4. Pricing'!H29</f>
        <v>#DIV/0!</v>
      </c>
      <c r="P29" s="150" t="e">
        <f>SUM(M29:O29)</f>
        <v>#DIV/0!</v>
      </c>
      <c r="Q29" s="150" t="e">
        <f t="shared" ref="Q29:Q58" si="0">P29+L29</f>
        <v>#DIV/0!</v>
      </c>
      <c r="R29" s="151">
        <f t="shared" ref="R29:R58" si="1">IF(D29&gt;0,Q29/(8760*D29),0)</f>
        <v>0</v>
      </c>
      <c r="S29" s="152">
        <f t="shared" ref="S29:X38" si="2">$E29*S$26</f>
        <v>0</v>
      </c>
      <c r="T29" s="152">
        <f t="shared" si="2"/>
        <v>0</v>
      </c>
      <c r="U29" s="152">
        <f t="shared" si="2"/>
        <v>0</v>
      </c>
      <c r="V29" s="152">
        <f t="shared" si="2"/>
        <v>0</v>
      </c>
      <c r="W29" s="152">
        <f t="shared" si="2"/>
        <v>0</v>
      </c>
      <c r="X29" s="152">
        <f t="shared" si="2"/>
        <v>0</v>
      </c>
      <c r="Y29" s="153" t="e">
        <f t="shared" ref="Y29:Y58" si="3">SUMPRODUCT(S29:U29,I29:K29)+SUMPRODUCT(M29:O29,V29:X29)</f>
        <v>#DIV/0!</v>
      </c>
      <c r="Z29" s="154">
        <f t="shared" ref="Z29:Z58" si="4">D29*F29*1000</f>
        <v>0</v>
      </c>
      <c r="AA29" s="155" t="e">
        <f t="shared" ref="AA29:AA58" si="5">IF(Q29&lt;&gt;0,(Y29+Z29)/Q29,0)</f>
        <v>#DIV/0!</v>
      </c>
    </row>
    <row r="30" spans="1:32" s="58" customFormat="1">
      <c r="A30" s="136">
        <v>2</v>
      </c>
      <c r="B30" s="139" t="str">
        <f t="shared" ref="B30:B58" si="6">IF(AND(A30&lt;=$C$21,C29&lt;&gt;""),C29+1,"")</f>
        <v/>
      </c>
      <c r="C30" s="139" t="str">
        <f t="shared" ref="C30:C58" si="7">IF(B30="","",DATE(YEAR(B30)+1,MONTH(B30),DAY(B30))-1)</f>
        <v/>
      </c>
      <c r="D30" s="167"/>
      <c r="E30" s="168"/>
      <c r="F30" s="169"/>
      <c r="G30" s="170"/>
      <c r="H30" s="170"/>
      <c r="I30" s="140" t="e">
        <f>H30*'5. Typical Profile'!$E$195</f>
        <v>#DIV/0!</v>
      </c>
      <c r="J30" s="140" t="e">
        <f>'5. Typical Profile'!$F$195*'4. Pricing'!H30</f>
        <v>#DIV/0!</v>
      </c>
      <c r="K30" s="140" t="e">
        <f>'5. Typical Profile'!$G$195*'4. Pricing'!H30</f>
        <v>#DIV/0!</v>
      </c>
      <c r="L30" s="141" t="e">
        <f t="shared" ref="L30:L58" si="8">SUM(I30:K30)</f>
        <v>#DIV/0!</v>
      </c>
      <c r="M30" s="140" t="e">
        <f>'5. Typical Profile'!$H$195*'4. Pricing'!H30</f>
        <v>#DIV/0!</v>
      </c>
      <c r="N30" s="140" t="e">
        <f>'5. Typical Profile'!$I$195*'4. Pricing'!H30</f>
        <v>#DIV/0!</v>
      </c>
      <c r="O30" s="140" t="e">
        <f>'5. Typical Profile'!$J$195*'4. Pricing'!H30</f>
        <v>#DIV/0!</v>
      </c>
      <c r="P30" s="141" t="e">
        <f t="shared" ref="P30:P58" si="9">SUM(M30:O30)</f>
        <v>#DIV/0!</v>
      </c>
      <c r="Q30" s="141" t="e">
        <f t="shared" si="0"/>
        <v>#DIV/0!</v>
      </c>
      <c r="R30" s="142">
        <f t="shared" si="1"/>
        <v>0</v>
      </c>
      <c r="S30" s="143">
        <f t="shared" si="2"/>
        <v>0</v>
      </c>
      <c r="T30" s="143">
        <f t="shared" si="2"/>
        <v>0</v>
      </c>
      <c r="U30" s="143">
        <f t="shared" si="2"/>
        <v>0</v>
      </c>
      <c r="V30" s="143">
        <f t="shared" si="2"/>
        <v>0</v>
      </c>
      <c r="W30" s="143">
        <f t="shared" si="2"/>
        <v>0</v>
      </c>
      <c r="X30" s="143">
        <f t="shared" si="2"/>
        <v>0</v>
      </c>
      <c r="Y30" s="144" t="e">
        <f t="shared" si="3"/>
        <v>#DIV/0!</v>
      </c>
      <c r="Z30" s="145">
        <f t="shared" si="4"/>
        <v>0</v>
      </c>
      <c r="AA30" s="146" t="e">
        <f t="shared" si="5"/>
        <v>#DIV/0!</v>
      </c>
    </row>
    <row r="31" spans="1:32">
      <c r="A31" s="137">
        <v>3</v>
      </c>
      <c r="B31" s="139" t="str">
        <f t="shared" si="6"/>
        <v/>
      </c>
      <c r="C31" s="139" t="str">
        <f t="shared" si="7"/>
        <v/>
      </c>
      <c r="D31" s="167"/>
      <c r="E31" s="168"/>
      <c r="F31" s="169"/>
      <c r="G31" s="170"/>
      <c r="H31" s="170"/>
      <c r="I31" s="140" t="e">
        <f>H31*'5. Typical Profile'!$E$195</f>
        <v>#DIV/0!</v>
      </c>
      <c r="J31" s="140" t="e">
        <f>'5. Typical Profile'!$F$195*'4. Pricing'!H31</f>
        <v>#DIV/0!</v>
      </c>
      <c r="K31" s="140" t="e">
        <f>'5. Typical Profile'!$G$195*'4. Pricing'!H31</f>
        <v>#DIV/0!</v>
      </c>
      <c r="L31" s="141" t="e">
        <f t="shared" si="8"/>
        <v>#DIV/0!</v>
      </c>
      <c r="M31" s="140" t="e">
        <f>'5. Typical Profile'!$H$195*'4. Pricing'!H31</f>
        <v>#DIV/0!</v>
      </c>
      <c r="N31" s="140" t="e">
        <f>'5. Typical Profile'!$I$195*'4. Pricing'!H31</f>
        <v>#DIV/0!</v>
      </c>
      <c r="O31" s="140" t="e">
        <f>'5. Typical Profile'!$J$195*'4. Pricing'!H31</f>
        <v>#DIV/0!</v>
      </c>
      <c r="P31" s="141" t="e">
        <f t="shared" si="9"/>
        <v>#DIV/0!</v>
      </c>
      <c r="Q31" s="141" t="e">
        <f t="shared" si="0"/>
        <v>#DIV/0!</v>
      </c>
      <c r="R31" s="142">
        <f t="shared" si="1"/>
        <v>0</v>
      </c>
      <c r="S31" s="143">
        <f t="shared" si="2"/>
        <v>0</v>
      </c>
      <c r="T31" s="143">
        <f t="shared" si="2"/>
        <v>0</v>
      </c>
      <c r="U31" s="143">
        <f t="shared" si="2"/>
        <v>0</v>
      </c>
      <c r="V31" s="143">
        <f t="shared" si="2"/>
        <v>0</v>
      </c>
      <c r="W31" s="143">
        <f t="shared" si="2"/>
        <v>0</v>
      </c>
      <c r="X31" s="143">
        <f t="shared" si="2"/>
        <v>0</v>
      </c>
      <c r="Y31" s="144" t="e">
        <f t="shared" si="3"/>
        <v>#DIV/0!</v>
      </c>
      <c r="Z31" s="145">
        <f t="shared" si="4"/>
        <v>0</v>
      </c>
      <c r="AA31" s="146" t="e">
        <f t="shared" si="5"/>
        <v>#DIV/0!</v>
      </c>
      <c r="AC31" s="75"/>
      <c r="AD31" s="75"/>
    </row>
    <row r="32" spans="1:32">
      <c r="A32" s="137">
        <v>4</v>
      </c>
      <c r="B32" s="139" t="str">
        <f t="shared" si="6"/>
        <v/>
      </c>
      <c r="C32" s="139" t="str">
        <f t="shared" si="7"/>
        <v/>
      </c>
      <c r="D32" s="167"/>
      <c r="E32" s="168"/>
      <c r="F32" s="169"/>
      <c r="G32" s="170"/>
      <c r="H32" s="170"/>
      <c r="I32" s="140" t="e">
        <f>H32*'5. Typical Profile'!$E$195</f>
        <v>#DIV/0!</v>
      </c>
      <c r="J32" s="140" t="e">
        <f>'5. Typical Profile'!$F$195*'4. Pricing'!H32</f>
        <v>#DIV/0!</v>
      </c>
      <c r="K32" s="140" t="e">
        <f>'5. Typical Profile'!$G$195*'4. Pricing'!H32</f>
        <v>#DIV/0!</v>
      </c>
      <c r="L32" s="141" t="e">
        <f t="shared" si="8"/>
        <v>#DIV/0!</v>
      </c>
      <c r="M32" s="140" t="e">
        <f>'5. Typical Profile'!$H$195*'4. Pricing'!H32</f>
        <v>#DIV/0!</v>
      </c>
      <c r="N32" s="140" t="e">
        <f>'5. Typical Profile'!$I$195*'4. Pricing'!H32</f>
        <v>#DIV/0!</v>
      </c>
      <c r="O32" s="140" t="e">
        <f>'5. Typical Profile'!$J$195*'4. Pricing'!H32</f>
        <v>#DIV/0!</v>
      </c>
      <c r="P32" s="141" t="e">
        <f t="shared" si="9"/>
        <v>#DIV/0!</v>
      </c>
      <c r="Q32" s="141" t="e">
        <f t="shared" si="0"/>
        <v>#DIV/0!</v>
      </c>
      <c r="R32" s="142">
        <f t="shared" si="1"/>
        <v>0</v>
      </c>
      <c r="S32" s="143">
        <f t="shared" si="2"/>
        <v>0</v>
      </c>
      <c r="T32" s="143">
        <f t="shared" si="2"/>
        <v>0</v>
      </c>
      <c r="U32" s="143">
        <f t="shared" si="2"/>
        <v>0</v>
      </c>
      <c r="V32" s="143">
        <f t="shared" si="2"/>
        <v>0</v>
      </c>
      <c r="W32" s="143">
        <f t="shared" si="2"/>
        <v>0</v>
      </c>
      <c r="X32" s="143">
        <f t="shared" si="2"/>
        <v>0</v>
      </c>
      <c r="Y32" s="144" t="e">
        <f t="shared" si="3"/>
        <v>#DIV/0!</v>
      </c>
      <c r="Z32" s="145">
        <f t="shared" si="4"/>
        <v>0</v>
      </c>
      <c r="AA32" s="146" t="e">
        <f t="shared" si="5"/>
        <v>#DIV/0!</v>
      </c>
      <c r="AC32" s="74"/>
      <c r="AD32" s="74"/>
      <c r="AE32" s="62"/>
      <c r="AF32" s="62"/>
    </row>
    <row r="33" spans="1:30">
      <c r="A33" s="137">
        <v>5</v>
      </c>
      <c r="B33" s="139" t="str">
        <f t="shared" si="6"/>
        <v/>
      </c>
      <c r="C33" s="139" t="str">
        <f t="shared" si="7"/>
        <v/>
      </c>
      <c r="D33" s="167"/>
      <c r="E33" s="168"/>
      <c r="F33" s="169"/>
      <c r="G33" s="170"/>
      <c r="H33" s="170"/>
      <c r="I33" s="140" t="e">
        <f>H33*'5. Typical Profile'!$E$195</f>
        <v>#DIV/0!</v>
      </c>
      <c r="J33" s="140" t="e">
        <f>'5. Typical Profile'!$F$195*'4. Pricing'!H33</f>
        <v>#DIV/0!</v>
      </c>
      <c r="K33" s="140" t="e">
        <f>'5. Typical Profile'!$G$195*'4. Pricing'!H33</f>
        <v>#DIV/0!</v>
      </c>
      <c r="L33" s="141" t="e">
        <f t="shared" si="8"/>
        <v>#DIV/0!</v>
      </c>
      <c r="M33" s="140" t="e">
        <f>'5. Typical Profile'!$H$195*'4. Pricing'!H33</f>
        <v>#DIV/0!</v>
      </c>
      <c r="N33" s="140" t="e">
        <f>'5. Typical Profile'!$I$195*'4. Pricing'!H33</f>
        <v>#DIV/0!</v>
      </c>
      <c r="O33" s="140" t="e">
        <f>'5. Typical Profile'!$J$195*'4. Pricing'!H33</f>
        <v>#DIV/0!</v>
      </c>
      <c r="P33" s="141" t="e">
        <f t="shared" si="9"/>
        <v>#DIV/0!</v>
      </c>
      <c r="Q33" s="141" t="e">
        <f t="shared" si="0"/>
        <v>#DIV/0!</v>
      </c>
      <c r="R33" s="142">
        <f t="shared" si="1"/>
        <v>0</v>
      </c>
      <c r="S33" s="143">
        <f t="shared" si="2"/>
        <v>0</v>
      </c>
      <c r="T33" s="143">
        <f t="shared" si="2"/>
        <v>0</v>
      </c>
      <c r="U33" s="143">
        <f t="shared" si="2"/>
        <v>0</v>
      </c>
      <c r="V33" s="143">
        <f t="shared" si="2"/>
        <v>0</v>
      </c>
      <c r="W33" s="143">
        <f t="shared" si="2"/>
        <v>0</v>
      </c>
      <c r="X33" s="143">
        <f t="shared" si="2"/>
        <v>0</v>
      </c>
      <c r="Y33" s="144" t="e">
        <f t="shared" si="3"/>
        <v>#DIV/0!</v>
      </c>
      <c r="Z33" s="145">
        <f t="shared" si="4"/>
        <v>0</v>
      </c>
      <c r="AA33" s="146" t="e">
        <f t="shared" si="5"/>
        <v>#DIV/0!</v>
      </c>
      <c r="AC33" s="74"/>
      <c r="AD33" s="74"/>
    </row>
    <row r="34" spans="1:30">
      <c r="A34" s="137">
        <v>6</v>
      </c>
      <c r="B34" s="139" t="str">
        <f t="shared" si="6"/>
        <v/>
      </c>
      <c r="C34" s="139" t="str">
        <f t="shared" si="7"/>
        <v/>
      </c>
      <c r="D34" s="167"/>
      <c r="E34" s="168"/>
      <c r="F34" s="169"/>
      <c r="G34" s="170"/>
      <c r="H34" s="170"/>
      <c r="I34" s="140" t="e">
        <f>H34*'5. Typical Profile'!$E$195</f>
        <v>#DIV/0!</v>
      </c>
      <c r="J34" s="140" t="e">
        <f>'5. Typical Profile'!$F$195*'4. Pricing'!H34</f>
        <v>#DIV/0!</v>
      </c>
      <c r="K34" s="140" t="e">
        <f>'5. Typical Profile'!$G$195*'4. Pricing'!H34</f>
        <v>#DIV/0!</v>
      </c>
      <c r="L34" s="141" t="e">
        <f t="shared" si="8"/>
        <v>#DIV/0!</v>
      </c>
      <c r="M34" s="140" t="e">
        <f>'5. Typical Profile'!$H$195*'4. Pricing'!H34</f>
        <v>#DIV/0!</v>
      </c>
      <c r="N34" s="140" t="e">
        <f>'5. Typical Profile'!$I$195*'4. Pricing'!H34</f>
        <v>#DIV/0!</v>
      </c>
      <c r="O34" s="140" t="e">
        <f>'5. Typical Profile'!$J$195*'4. Pricing'!H34</f>
        <v>#DIV/0!</v>
      </c>
      <c r="P34" s="141" t="e">
        <f t="shared" si="9"/>
        <v>#DIV/0!</v>
      </c>
      <c r="Q34" s="141" t="e">
        <f t="shared" si="0"/>
        <v>#DIV/0!</v>
      </c>
      <c r="R34" s="142">
        <f t="shared" si="1"/>
        <v>0</v>
      </c>
      <c r="S34" s="143">
        <f t="shared" si="2"/>
        <v>0</v>
      </c>
      <c r="T34" s="143">
        <f t="shared" si="2"/>
        <v>0</v>
      </c>
      <c r="U34" s="143">
        <f t="shared" si="2"/>
        <v>0</v>
      </c>
      <c r="V34" s="143">
        <f t="shared" si="2"/>
        <v>0</v>
      </c>
      <c r="W34" s="143">
        <f t="shared" si="2"/>
        <v>0</v>
      </c>
      <c r="X34" s="143">
        <f t="shared" si="2"/>
        <v>0</v>
      </c>
      <c r="Y34" s="144" t="e">
        <f t="shared" si="3"/>
        <v>#DIV/0!</v>
      </c>
      <c r="Z34" s="145">
        <f t="shared" si="4"/>
        <v>0</v>
      </c>
      <c r="AA34" s="146" t="e">
        <f t="shared" si="5"/>
        <v>#DIV/0!</v>
      </c>
      <c r="AC34" s="74"/>
      <c r="AD34" s="74"/>
    </row>
    <row r="35" spans="1:30">
      <c r="A35" s="137">
        <v>7</v>
      </c>
      <c r="B35" s="139" t="str">
        <f t="shared" si="6"/>
        <v/>
      </c>
      <c r="C35" s="139" t="str">
        <f t="shared" si="7"/>
        <v/>
      </c>
      <c r="D35" s="167"/>
      <c r="E35" s="168"/>
      <c r="F35" s="169"/>
      <c r="G35" s="170"/>
      <c r="H35" s="170"/>
      <c r="I35" s="140" t="e">
        <f>H35*'5. Typical Profile'!$E$195</f>
        <v>#DIV/0!</v>
      </c>
      <c r="J35" s="140" t="e">
        <f>'5. Typical Profile'!$F$195*'4. Pricing'!H35</f>
        <v>#DIV/0!</v>
      </c>
      <c r="K35" s="140" t="e">
        <f>'5. Typical Profile'!$G$195*'4. Pricing'!H35</f>
        <v>#DIV/0!</v>
      </c>
      <c r="L35" s="141" t="e">
        <f t="shared" si="8"/>
        <v>#DIV/0!</v>
      </c>
      <c r="M35" s="140" t="e">
        <f>'5. Typical Profile'!$H$195*'4. Pricing'!H35</f>
        <v>#DIV/0!</v>
      </c>
      <c r="N35" s="140" t="e">
        <f>'5. Typical Profile'!$I$195*'4. Pricing'!H35</f>
        <v>#DIV/0!</v>
      </c>
      <c r="O35" s="140" t="e">
        <f>'5. Typical Profile'!$J$195*'4. Pricing'!H35</f>
        <v>#DIV/0!</v>
      </c>
      <c r="P35" s="141" t="e">
        <f t="shared" si="9"/>
        <v>#DIV/0!</v>
      </c>
      <c r="Q35" s="141" t="e">
        <f t="shared" si="0"/>
        <v>#DIV/0!</v>
      </c>
      <c r="R35" s="142">
        <f t="shared" si="1"/>
        <v>0</v>
      </c>
      <c r="S35" s="143">
        <f t="shared" si="2"/>
        <v>0</v>
      </c>
      <c r="T35" s="143">
        <f t="shared" si="2"/>
        <v>0</v>
      </c>
      <c r="U35" s="143">
        <f t="shared" si="2"/>
        <v>0</v>
      </c>
      <c r="V35" s="143">
        <f t="shared" si="2"/>
        <v>0</v>
      </c>
      <c r="W35" s="143">
        <f t="shared" si="2"/>
        <v>0</v>
      </c>
      <c r="X35" s="143">
        <f t="shared" si="2"/>
        <v>0</v>
      </c>
      <c r="Y35" s="144" t="e">
        <f t="shared" si="3"/>
        <v>#DIV/0!</v>
      </c>
      <c r="Z35" s="145">
        <f t="shared" si="4"/>
        <v>0</v>
      </c>
      <c r="AA35" s="146" t="e">
        <f t="shared" si="5"/>
        <v>#DIV/0!</v>
      </c>
      <c r="AC35" s="74"/>
      <c r="AD35" s="74"/>
    </row>
    <row r="36" spans="1:30">
      <c r="A36" s="137">
        <v>8</v>
      </c>
      <c r="B36" s="139" t="str">
        <f t="shared" si="6"/>
        <v/>
      </c>
      <c r="C36" s="139" t="str">
        <f t="shared" si="7"/>
        <v/>
      </c>
      <c r="D36" s="167"/>
      <c r="E36" s="168"/>
      <c r="F36" s="169"/>
      <c r="G36" s="170"/>
      <c r="H36" s="170"/>
      <c r="I36" s="140" t="e">
        <f>H36*'5. Typical Profile'!$E$195</f>
        <v>#DIV/0!</v>
      </c>
      <c r="J36" s="140" t="e">
        <f>'5. Typical Profile'!$F$195*'4. Pricing'!H36</f>
        <v>#DIV/0!</v>
      </c>
      <c r="K36" s="140" t="e">
        <f>'5. Typical Profile'!$G$195*'4. Pricing'!H36</f>
        <v>#DIV/0!</v>
      </c>
      <c r="L36" s="141" t="e">
        <f t="shared" si="8"/>
        <v>#DIV/0!</v>
      </c>
      <c r="M36" s="140" t="e">
        <f>'5. Typical Profile'!$H$195*'4. Pricing'!H36</f>
        <v>#DIV/0!</v>
      </c>
      <c r="N36" s="140" t="e">
        <f>'5. Typical Profile'!$I$195*'4. Pricing'!H36</f>
        <v>#DIV/0!</v>
      </c>
      <c r="O36" s="140" t="e">
        <f>'5. Typical Profile'!$J$195*'4. Pricing'!H36</f>
        <v>#DIV/0!</v>
      </c>
      <c r="P36" s="141" t="e">
        <f t="shared" si="9"/>
        <v>#DIV/0!</v>
      </c>
      <c r="Q36" s="141" t="e">
        <f t="shared" si="0"/>
        <v>#DIV/0!</v>
      </c>
      <c r="R36" s="142">
        <f t="shared" si="1"/>
        <v>0</v>
      </c>
      <c r="S36" s="143">
        <f t="shared" si="2"/>
        <v>0</v>
      </c>
      <c r="T36" s="143">
        <f t="shared" si="2"/>
        <v>0</v>
      </c>
      <c r="U36" s="143">
        <f t="shared" si="2"/>
        <v>0</v>
      </c>
      <c r="V36" s="143">
        <f t="shared" si="2"/>
        <v>0</v>
      </c>
      <c r="W36" s="143">
        <f t="shared" si="2"/>
        <v>0</v>
      </c>
      <c r="X36" s="143">
        <f t="shared" si="2"/>
        <v>0</v>
      </c>
      <c r="Y36" s="144" t="e">
        <f t="shared" si="3"/>
        <v>#DIV/0!</v>
      </c>
      <c r="Z36" s="145">
        <f t="shared" si="4"/>
        <v>0</v>
      </c>
      <c r="AA36" s="146" t="e">
        <f t="shared" si="5"/>
        <v>#DIV/0!</v>
      </c>
      <c r="AC36" s="74"/>
      <c r="AD36" s="74"/>
    </row>
    <row r="37" spans="1:30">
      <c r="A37" s="137">
        <v>9</v>
      </c>
      <c r="B37" s="139" t="str">
        <f t="shared" si="6"/>
        <v/>
      </c>
      <c r="C37" s="139" t="str">
        <f t="shared" si="7"/>
        <v/>
      </c>
      <c r="D37" s="167"/>
      <c r="E37" s="168"/>
      <c r="F37" s="169"/>
      <c r="G37" s="170"/>
      <c r="H37" s="170"/>
      <c r="I37" s="140" t="e">
        <f>H37*'5. Typical Profile'!$E$195</f>
        <v>#DIV/0!</v>
      </c>
      <c r="J37" s="140" t="e">
        <f>'5. Typical Profile'!$F$195*'4. Pricing'!H37</f>
        <v>#DIV/0!</v>
      </c>
      <c r="K37" s="140" t="e">
        <f>'5. Typical Profile'!$G$195*'4. Pricing'!H37</f>
        <v>#DIV/0!</v>
      </c>
      <c r="L37" s="141" t="e">
        <f t="shared" si="8"/>
        <v>#DIV/0!</v>
      </c>
      <c r="M37" s="140" t="e">
        <f>'5. Typical Profile'!$H$195*'4. Pricing'!H37</f>
        <v>#DIV/0!</v>
      </c>
      <c r="N37" s="140" t="e">
        <f>'5. Typical Profile'!$I$195*'4. Pricing'!H37</f>
        <v>#DIV/0!</v>
      </c>
      <c r="O37" s="140" t="e">
        <f>'5. Typical Profile'!$J$195*'4. Pricing'!H37</f>
        <v>#DIV/0!</v>
      </c>
      <c r="P37" s="141" t="e">
        <f t="shared" si="9"/>
        <v>#DIV/0!</v>
      </c>
      <c r="Q37" s="141" t="e">
        <f t="shared" si="0"/>
        <v>#DIV/0!</v>
      </c>
      <c r="R37" s="142">
        <f t="shared" si="1"/>
        <v>0</v>
      </c>
      <c r="S37" s="143">
        <f t="shared" si="2"/>
        <v>0</v>
      </c>
      <c r="T37" s="143">
        <f t="shared" si="2"/>
        <v>0</v>
      </c>
      <c r="U37" s="143">
        <f t="shared" si="2"/>
        <v>0</v>
      </c>
      <c r="V37" s="143">
        <f t="shared" si="2"/>
        <v>0</v>
      </c>
      <c r="W37" s="143">
        <f t="shared" si="2"/>
        <v>0</v>
      </c>
      <c r="X37" s="143">
        <f t="shared" si="2"/>
        <v>0</v>
      </c>
      <c r="Y37" s="144" t="e">
        <f t="shared" si="3"/>
        <v>#DIV/0!</v>
      </c>
      <c r="Z37" s="145">
        <f t="shared" si="4"/>
        <v>0</v>
      </c>
      <c r="AA37" s="146" t="e">
        <f t="shared" si="5"/>
        <v>#DIV/0!</v>
      </c>
      <c r="AC37" s="74"/>
      <c r="AD37" s="74"/>
    </row>
    <row r="38" spans="1:30">
      <c r="A38" s="137">
        <v>10</v>
      </c>
      <c r="B38" s="139" t="str">
        <f t="shared" si="6"/>
        <v/>
      </c>
      <c r="C38" s="139" t="str">
        <f t="shared" si="7"/>
        <v/>
      </c>
      <c r="D38" s="167"/>
      <c r="E38" s="168"/>
      <c r="F38" s="169"/>
      <c r="G38" s="170"/>
      <c r="H38" s="170"/>
      <c r="I38" s="140" t="e">
        <f>H38*'5. Typical Profile'!$E$195</f>
        <v>#DIV/0!</v>
      </c>
      <c r="J38" s="140" t="e">
        <f>'5. Typical Profile'!$F$195*'4. Pricing'!H38</f>
        <v>#DIV/0!</v>
      </c>
      <c r="K38" s="140" t="e">
        <f>'5. Typical Profile'!$G$195*'4. Pricing'!H38</f>
        <v>#DIV/0!</v>
      </c>
      <c r="L38" s="141" t="e">
        <f t="shared" si="8"/>
        <v>#DIV/0!</v>
      </c>
      <c r="M38" s="140" t="e">
        <f>'5. Typical Profile'!$H$195*'4. Pricing'!H38</f>
        <v>#DIV/0!</v>
      </c>
      <c r="N38" s="140" t="e">
        <f>'5. Typical Profile'!$I$195*'4. Pricing'!H38</f>
        <v>#DIV/0!</v>
      </c>
      <c r="O38" s="140" t="e">
        <f>'5. Typical Profile'!$J$195*'4. Pricing'!H38</f>
        <v>#DIV/0!</v>
      </c>
      <c r="P38" s="141" t="e">
        <f t="shared" si="9"/>
        <v>#DIV/0!</v>
      </c>
      <c r="Q38" s="141" t="e">
        <f t="shared" si="0"/>
        <v>#DIV/0!</v>
      </c>
      <c r="R38" s="142">
        <f t="shared" si="1"/>
        <v>0</v>
      </c>
      <c r="S38" s="143">
        <f t="shared" si="2"/>
        <v>0</v>
      </c>
      <c r="T38" s="143">
        <f t="shared" si="2"/>
        <v>0</v>
      </c>
      <c r="U38" s="143">
        <f t="shared" si="2"/>
        <v>0</v>
      </c>
      <c r="V38" s="143">
        <f t="shared" si="2"/>
        <v>0</v>
      </c>
      <c r="W38" s="143">
        <f t="shared" si="2"/>
        <v>0</v>
      </c>
      <c r="X38" s="143">
        <f t="shared" si="2"/>
        <v>0</v>
      </c>
      <c r="Y38" s="144" t="e">
        <f t="shared" si="3"/>
        <v>#DIV/0!</v>
      </c>
      <c r="Z38" s="145">
        <f t="shared" si="4"/>
        <v>0</v>
      </c>
      <c r="AA38" s="146" t="e">
        <f t="shared" si="5"/>
        <v>#DIV/0!</v>
      </c>
      <c r="AC38" s="74"/>
      <c r="AD38" s="74"/>
    </row>
    <row r="39" spans="1:30">
      <c r="A39" s="137">
        <v>11</v>
      </c>
      <c r="B39" s="139" t="str">
        <f t="shared" si="6"/>
        <v/>
      </c>
      <c r="C39" s="139" t="str">
        <f t="shared" si="7"/>
        <v/>
      </c>
      <c r="D39" s="167"/>
      <c r="E39" s="168"/>
      <c r="F39" s="169"/>
      <c r="G39" s="170"/>
      <c r="H39" s="170"/>
      <c r="I39" s="140" t="e">
        <f>H39*'5. Typical Profile'!$E$195</f>
        <v>#DIV/0!</v>
      </c>
      <c r="J39" s="140" t="e">
        <f>'5. Typical Profile'!$F$195*'4. Pricing'!H39</f>
        <v>#DIV/0!</v>
      </c>
      <c r="K39" s="140" t="e">
        <f>'5. Typical Profile'!$G$195*'4. Pricing'!H39</f>
        <v>#DIV/0!</v>
      </c>
      <c r="L39" s="141" t="e">
        <f t="shared" si="8"/>
        <v>#DIV/0!</v>
      </c>
      <c r="M39" s="140" t="e">
        <f>'5. Typical Profile'!$H$195*'4. Pricing'!H39</f>
        <v>#DIV/0!</v>
      </c>
      <c r="N39" s="140" t="e">
        <f>'5. Typical Profile'!$I$195*'4. Pricing'!H39</f>
        <v>#DIV/0!</v>
      </c>
      <c r="O39" s="140" t="e">
        <f>'5. Typical Profile'!$J$195*'4. Pricing'!H39</f>
        <v>#DIV/0!</v>
      </c>
      <c r="P39" s="141" t="e">
        <f t="shared" si="9"/>
        <v>#DIV/0!</v>
      </c>
      <c r="Q39" s="141" t="e">
        <f t="shared" si="0"/>
        <v>#DIV/0!</v>
      </c>
      <c r="R39" s="142">
        <f t="shared" si="1"/>
        <v>0</v>
      </c>
      <c r="S39" s="143">
        <f t="shared" ref="S39:X48" si="10">$E39*S$26</f>
        <v>0</v>
      </c>
      <c r="T39" s="143">
        <f t="shared" si="10"/>
        <v>0</v>
      </c>
      <c r="U39" s="143">
        <f t="shared" si="10"/>
        <v>0</v>
      </c>
      <c r="V39" s="143">
        <f t="shared" si="10"/>
        <v>0</v>
      </c>
      <c r="W39" s="143">
        <f t="shared" si="10"/>
        <v>0</v>
      </c>
      <c r="X39" s="143">
        <f t="shared" si="10"/>
        <v>0</v>
      </c>
      <c r="Y39" s="144" t="e">
        <f t="shared" si="3"/>
        <v>#DIV/0!</v>
      </c>
      <c r="Z39" s="145">
        <f t="shared" si="4"/>
        <v>0</v>
      </c>
      <c r="AA39" s="146" t="e">
        <f t="shared" si="5"/>
        <v>#DIV/0!</v>
      </c>
      <c r="AC39" s="74"/>
      <c r="AD39" s="74"/>
    </row>
    <row r="40" spans="1:30">
      <c r="A40" s="137">
        <v>12</v>
      </c>
      <c r="B40" s="139" t="str">
        <f t="shared" si="6"/>
        <v/>
      </c>
      <c r="C40" s="139" t="str">
        <f t="shared" si="7"/>
        <v/>
      </c>
      <c r="D40" s="167"/>
      <c r="E40" s="168"/>
      <c r="F40" s="169"/>
      <c r="G40" s="170"/>
      <c r="H40" s="170"/>
      <c r="I40" s="140" t="e">
        <f>H40*'5. Typical Profile'!$E$195</f>
        <v>#DIV/0!</v>
      </c>
      <c r="J40" s="140" t="e">
        <f>'5. Typical Profile'!$F$195*'4. Pricing'!H40</f>
        <v>#DIV/0!</v>
      </c>
      <c r="K40" s="140" t="e">
        <f>'5. Typical Profile'!$G$195*'4. Pricing'!H40</f>
        <v>#DIV/0!</v>
      </c>
      <c r="L40" s="141" t="e">
        <f t="shared" si="8"/>
        <v>#DIV/0!</v>
      </c>
      <c r="M40" s="140" t="e">
        <f>'5. Typical Profile'!$H$195*'4. Pricing'!H40</f>
        <v>#DIV/0!</v>
      </c>
      <c r="N40" s="140" t="e">
        <f>'5. Typical Profile'!$I$195*'4. Pricing'!H40</f>
        <v>#DIV/0!</v>
      </c>
      <c r="O40" s="140" t="e">
        <f>'5. Typical Profile'!$J$195*'4. Pricing'!H40</f>
        <v>#DIV/0!</v>
      </c>
      <c r="P40" s="141" t="e">
        <f t="shared" si="9"/>
        <v>#DIV/0!</v>
      </c>
      <c r="Q40" s="141" t="e">
        <f t="shared" si="0"/>
        <v>#DIV/0!</v>
      </c>
      <c r="R40" s="142">
        <f t="shared" si="1"/>
        <v>0</v>
      </c>
      <c r="S40" s="143">
        <f t="shared" si="10"/>
        <v>0</v>
      </c>
      <c r="T40" s="143">
        <f t="shared" si="10"/>
        <v>0</v>
      </c>
      <c r="U40" s="143">
        <f t="shared" si="10"/>
        <v>0</v>
      </c>
      <c r="V40" s="143">
        <f t="shared" si="10"/>
        <v>0</v>
      </c>
      <c r="W40" s="143">
        <f t="shared" si="10"/>
        <v>0</v>
      </c>
      <c r="X40" s="143">
        <f t="shared" si="10"/>
        <v>0</v>
      </c>
      <c r="Y40" s="144" t="e">
        <f t="shared" si="3"/>
        <v>#DIV/0!</v>
      </c>
      <c r="Z40" s="145">
        <f t="shared" si="4"/>
        <v>0</v>
      </c>
      <c r="AA40" s="146" t="e">
        <f t="shared" si="5"/>
        <v>#DIV/0!</v>
      </c>
      <c r="AC40" s="74"/>
      <c r="AD40" s="74"/>
    </row>
    <row r="41" spans="1:30">
      <c r="A41" s="137">
        <v>13</v>
      </c>
      <c r="B41" s="139" t="str">
        <f t="shared" si="6"/>
        <v/>
      </c>
      <c r="C41" s="139" t="str">
        <f t="shared" si="7"/>
        <v/>
      </c>
      <c r="D41" s="167"/>
      <c r="E41" s="168"/>
      <c r="F41" s="169"/>
      <c r="G41" s="170"/>
      <c r="H41" s="170"/>
      <c r="I41" s="140" t="e">
        <f>H41*'5. Typical Profile'!$E$195</f>
        <v>#DIV/0!</v>
      </c>
      <c r="J41" s="140" t="e">
        <f>'5. Typical Profile'!$F$195*'4. Pricing'!H41</f>
        <v>#DIV/0!</v>
      </c>
      <c r="K41" s="140" t="e">
        <f>'5. Typical Profile'!$G$195*'4. Pricing'!H41</f>
        <v>#DIV/0!</v>
      </c>
      <c r="L41" s="141" t="e">
        <f t="shared" si="8"/>
        <v>#DIV/0!</v>
      </c>
      <c r="M41" s="140" t="e">
        <f>'5. Typical Profile'!$H$195*'4. Pricing'!H41</f>
        <v>#DIV/0!</v>
      </c>
      <c r="N41" s="140" t="e">
        <f>'5. Typical Profile'!$I$195*'4. Pricing'!H41</f>
        <v>#DIV/0!</v>
      </c>
      <c r="O41" s="140" t="e">
        <f>'5. Typical Profile'!$J$195*'4. Pricing'!H41</f>
        <v>#DIV/0!</v>
      </c>
      <c r="P41" s="141" t="e">
        <f t="shared" si="9"/>
        <v>#DIV/0!</v>
      </c>
      <c r="Q41" s="141" t="e">
        <f t="shared" si="0"/>
        <v>#DIV/0!</v>
      </c>
      <c r="R41" s="142">
        <f t="shared" si="1"/>
        <v>0</v>
      </c>
      <c r="S41" s="143">
        <f t="shared" si="10"/>
        <v>0</v>
      </c>
      <c r="T41" s="143">
        <f t="shared" si="10"/>
        <v>0</v>
      </c>
      <c r="U41" s="143">
        <f t="shared" si="10"/>
        <v>0</v>
      </c>
      <c r="V41" s="143">
        <f t="shared" si="10"/>
        <v>0</v>
      </c>
      <c r="W41" s="143">
        <f t="shared" si="10"/>
        <v>0</v>
      </c>
      <c r="X41" s="143">
        <f t="shared" si="10"/>
        <v>0</v>
      </c>
      <c r="Y41" s="144" t="e">
        <f t="shared" si="3"/>
        <v>#DIV/0!</v>
      </c>
      <c r="Z41" s="145">
        <f t="shared" si="4"/>
        <v>0</v>
      </c>
      <c r="AA41" s="146" t="e">
        <f t="shared" si="5"/>
        <v>#DIV/0!</v>
      </c>
      <c r="AC41" s="74"/>
      <c r="AD41" s="74"/>
    </row>
    <row r="42" spans="1:30">
      <c r="A42" s="137">
        <v>14</v>
      </c>
      <c r="B42" s="139" t="str">
        <f t="shared" si="6"/>
        <v/>
      </c>
      <c r="C42" s="139" t="str">
        <f t="shared" si="7"/>
        <v/>
      </c>
      <c r="D42" s="167"/>
      <c r="E42" s="168"/>
      <c r="F42" s="169"/>
      <c r="G42" s="170"/>
      <c r="H42" s="170"/>
      <c r="I42" s="140" t="e">
        <f>H42*'5. Typical Profile'!$E$195</f>
        <v>#DIV/0!</v>
      </c>
      <c r="J42" s="140" t="e">
        <f>'5. Typical Profile'!$F$195*'4. Pricing'!H42</f>
        <v>#DIV/0!</v>
      </c>
      <c r="K42" s="140" t="e">
        <f>'5. Typical Profile'!$G$195*'4. Pricing'!H42</f>
        <v>#DIV/0!</v>
      </c>
      <c r="L42" s="141" t="e">
        <f t="shared" si="8"/>
        <v>#DIV/0!</v>
      </c>
      <c r="M42" s="140" t="e">
        <f>'5. Typical Profile'!$H$195*'4. Pricing'!H42</f>
        <v>#DIV/0!</v>
      </c>
      <c r="N42" s="140" t="e">
        <f>'5. Typical Profile'!$I$195*'4. Pricing'!H42</f>
        <v>#DIV/0!</v>
      </c>
      <c r="O42" s="140" t="e">
        <f>'5. Typical Profile'!$J$195*'4. Pricing'!H42</f>
        <v>#DIV/0!</v>
      </c>
      <c r="P42" s="141" t="e">
        <f t="shared" si="9"/>
        <v>#DIV/0!</v>
      </c>
      <c r="Q42" s="141" t="e">
        <f t="shared" si="0"/>
        <v>#DIV/0!</v>
      </c>
      <c r="R42" s="142">
        <f t="shared" si="1"/>
        <v>0</v>
      </c>
      <c r="S42" s="143">
        <f t="shared" si="10"/>
        <v>0</v>
      </c>
      <c r="T42" s="143">
        <f t="shared" si="10"/>
        <v>0</v>
      </c>
      <c r="U42" s="143">
        <f t="shared" si="10"/>
        <v>0</v>
      </c>
      <c r="V42" s="143">
        <f t="shared" si="10"/>
        <v>0</v>
      </c>
      <c r="W42" s="143">
        <f t="shared" si="10"/>
        <v>0</v>
      </c>
      <c r="X42" s="143">
        <f t="shared" si="10"/>
        <v>0</v>
      </c>
      <c r="Y42" s="144" t="e">
        <f t="shared" si="3"/>
        <v>#DIV/0!</v>
      </c>
      <c r="Z42" s="145">
        <f t="shared" si="4"/>
        <v>0</v>
      </c>
      <c r="AA42" s="146" t="e">
        <f t="shared" si="5"/>
        <v>#DIV/0!</v>
      </c>
      <c r="AC42" s="74"/>
      <c r="AD42" s="74"/>
    </row>
    <row r="43" spans="1:30">
      <c r="A43" s="137">
        <v>15</v>
      </c>
      <c r="B43" s="139" t="str">
        <f t="shared" si="6"/>
        <v/>
      </c>
      <c r="C43" s="139" t="str">
        <f t="shared" si="7"/>
        <v/>
      </c>
      <c r="D43" s="167"/>
      <c r="E43" s="168"/>
      <c r="F43" s="169"/>
      <c r="G43" s="170"/>
      <c r="H43" s="170"/>
      <c r="I43" s="140" t="e">
        <f>H43*'5. Typical Profile'!$E$195</f>
        <v>#DIV/0!</v>
      </c>
      <c r="J43" s="140" t="e">
        <f>'5. Typical Profile'!$F$195*'4. Pricing'!H43</f>
        <v>#DIV/0!</v>
      </c>
      <c r="K43" s="140" t="e">
        <f>'5. Typical Profile'!$G$195*'4. Pricing'!H43</f>
        <v>#DIV/0!</v>
      </c>
      <c r="L43" s="141" t="e">
        <f t="shared" si="8"/>
        <v>#DIV/0!</v>
      </c>
      <c r="M43" s="140" t="e">
        <f>'5. Typical Profile'!$H$195*'4. Pricing'!H43</f>
        <v>#DIV/0!</v>
      </c>
      <c r="N43" s="140" t="e">
        <f>'5. Typical Profile'!$I$195*'4. Pricing'!H43</f>
        <v>#DIV/0!</v>
      </c>
      <c r="O43" s="140" t="e">
        <f>'5. Typical Profile'!$J$195*'4. Pricing'!H43</f>
        <v>#DIV/0!</v>
      </c>
      <c r="P43" s="141" t="e">
        <f t="shared" si="9"/>
        <v>#DIV/0!</v>
      </c>
      <c r="Q43" s="141" t="e">
        <f t="shared" si="0"/>
        <v>#DIV/0!</v>
      </c>
      <c r="R43" s="142">
        <f t="shared" si="1"/>
        <v>0</v>
      </c>
      <c r="S43" s="143">
        <f t="shared" si="10"/>
        <v>0</v>
      </c>
      <c r="T43" s="143">
        <f t="shared" si="10"/>
        <v>0</v>
      </c>
      <c r="U43" s="143">
        <f t="shared" si="10"/>
        <v>0</v>
      </c>
      <c r="V43" s="143">
        <f t="shared" si="10"/>
        <v>0</v>
      </c>
      <c r="W43" s="143">
        <f t="shared" si="10"/>
        <v>0</v>
      </c>
      <c r="X43" s="143">
        <f t="shared" si="10"/>
        <v>0</v>
      </c>
      <c r="Y43" s="144" t="e">
        <f t="shared" si="3"/>
        <v>#DIV/0!</v>
      </c>
      <c r="Z43" s="145">
        <f t="shared" si="4"/>
        <v>0</v>
      </c>
      <c r="AA43" s="146" t="e">
        <f t="shared" si="5"/>
        <v>#DIV/0!</v>
      </c>
      <c r="AC43" s="74"/>
      <c r="AD43" s="74"/>
    </row>
    <row r="44" spans="1:30">
      <c r="A44" s="137">
        <v>16</v>
      </c>
      <c r="B44" s="139" t="str">
        <f t="shared" si="6"/>
        <v/>
      </c>
      <c r="C44" s="139" t="str">
        <f t="shared" si="7"/>
        <v/>
      </c>
      <c r="D44" s="167"/>
      <c r="E44" s="168"/>
      <c r="F44" s="169"/>
      <c r="G44" s="170"/>
      <c r="H44" s="170"/>
      <c r="I44" s="140" t="e">
        <f>H44*'5. Typical Profile'!$E$195</f>
        <v>#DIV/0!</v>
      </c>
      <c r="J44" s="140" t="e">
        <f>'5. Typical Profile'!$F$195*'4. Pricing'!H44</f>
        <v>#DIV/0!</v>
      </c>
      <c r="K44" s="140" t="e">
        <f>'5. Typical Profile'!$G$195*'4. Pricing'!H44</f>
        <v>#DIV/0!</v>
      </c>
      <c r="L44" s="141" t="e">
        <f t="shared" si="8"/>
        <v>#DIV/0!</v>
      </c>
      <c r="M44" s="140" t="e">
        <f>'5. Typical Profile'!$H$195*'4. Pricing'!H44</f>
        <v>#DIV/0!</v>
      </c>
      <c r="N44" s="140" t="e">
        <f>'5. Typical Profile'!$I$195*'4. Pricing'!H44</f>
        <v>#DIV/0!</v>
      </c>
      <c r="O44" s="140" t="e">
        <f>'5. Typical Profile'!$J$195*'4. Pricing'!H44</f>
        <v>#DIV/0!</v>
      </c>
      <c r="P44" s="141" t="e">
        <f t="shared" si="9"/>
        <v>#DIV/0!</v>
      </c>
      <c r="Q44" s="141" t="e">
        <f t="shared" si="0"/>
        <v>#DIV/0!</v>
      </c>
      <c r="R44" s="142">
        <f t="shared" si="1"/>
        <v>0</v>
      </c>
      <c r="S44" s="143">
        <f t="shared" si="10"/>
        <v>0</v>
      </c>
      <c r="T44" s="143">
        <f t="shared" si="10"/>
        <v>0</v>
      </c>
      <c r="U44" s="143">
        <f t="shared" si="10"/>
        <v>0</v>
      </c>
      <c r="V44" s="143">
        <f t="shared" si="10"/>
        <v>0</v>
      </c>
      <c r="W44" s="143">
        <f t="shared" si="10"/>
        <v>0</v>
      </c>
      <c r="X44" s="143">
        <f t="shared" si="10"/>
        <v>0</v>
      </c>
      <c r="Y44" s="144" t="e">
        <f t="shared" si="3"/>
        <v>#DIV/0!</v>
      </c>
      <c r="Z44" s="145">
        <f t="shared" si="4"/>
        <v>0</v>
      </c>
      <c r="AA44" s="146" t="e">
        <f t="shared" si="5"/>
        <v>#DIV/0!</v>
      </c>
      <c r="AC44" s="74"/>
      <c r="AD44" s="74"/>
    </row>
    <row r="45" spans="1:30">
      <c r="A45" s="137">
        <v>17</v>
      </c>
      <c r="B45" s="139" t="str">
        <f t="shared" si="6"/>
        <v/>
      </c>
      <c r="C45" s="139" t="str">
        <f t="shared" si="7"/>
        <v/>
      </c>
      <c r="D45" s="167"/>
      <c r="E45" s="168"/>
      <c r="F45" s="169"/>
      <c r="G45" s="170"/>
      <c r="H45" s="170"/>
      <c r="I45" s="140" t="e">
        <f>H45*'5. Typical Profile'!$E$195</f>
        <v>#DIV/0!</v>
      </c>
      <c r="J45" s="140" t="e">
        <f>'5. Typical Profile'!$F$195*'4. Pricing'!H45</f>
        <v>#DIV/0!</v>
      </c>
      <c r="K45" s="140" t="e">
        <f>'5. Typical Profile'!$G$195*'4. Pricing'!H45</f>
        <v>#DIV/0!</v>
      </c>
      <c r="L45" s="141" t="e">
        <f t="shared" si="8"/>
        <v>#DIV/0!</v>
      </c>
      <c r="M45" s="140" t="e">
        <f>'5. Typical Profile'!$H$195*'4. Pricing'!H45</f>
        <v>#DIV/0!</v>
      </c>
      <c r="N45" s="140" t="e">
        <f>'5. Typical Profile'!$I$195*'4. Pricing'!H45</f>
        <v>#DIV/0!</v>
      </c>
      <c r="O45" s="140" t="e">
        <f>'5. Typical Profile'!$J$195*'4. Pricing'!H45</f>
        <v>#DIV/0!</v>
      </c>
      <c r="P45" s="141" t="e">
        <f t="shared" si="9"/>
        <v>#DIV/0!</v>
      </c>
      <c r="Q45" s="141" t="e">
        <f t="shared" si="0"/>
        <v>#DIV/0!</v>
      </c>
      <c r="R45" s="142">
        <f t="shared" si="1"/>
        <v>0</v>
      </c>
      <c r="S45" s="143">
        <f t="shared" si="10"/>
        <v>0</v>
      </c>
      <c r="T45" s="143">
        <f t="shared" si="10"/>
        <v>0</v>
      </c>
      <c r="U45" s="143">
        <f t="shared" si="10"/>
        <v>0</v>
      </c>
      <c r="V45" s="143">
        <f t="shared" si="10"/>
        <v>0</v>
      </c>
      <c r="W45" s="143">
        <f t="shared" si="10"/>
        <v>0</v>
      </c>
      <c r="X45" s="143">
        <f t="shared" si="10"/>
        <v>0</v>
      </c>
      <c r="Y45" s="144" t="e">
        <f t="shared" si="3"/>
        <v>#DIV/0!</v>
      </c>
      <c r="Z45" s="145">
        <f t="shared" si="4"/>
        <v>0</v>
      </c>
      <c r="AA45" s="146" t="e">
        <f t="shared" si="5"/>
        <v>#DIV/0!</v>
      </c>
      <c r="AC45" s="74"/>
      <c r="AD45" s="74"/>
    </row>
    <row r="46" spans="1:30">
      <c r="A46" s="137">
        <v>18</v>
      </c>
      <c r="B46" s="139" t="str">
        <f t="shared" si="6"/>
        <v/>
      </c>
      <c r="C46" s="139" t="str">
        <f t="shared" si="7"/>
        <v/>
      </c>
      <c r="D46" s="167"/>
      <c r="E46" s="168"/>
      <c r="F46" s="169"/>
      <c r="G46" s="170"/>
      <c r="H46" s="170"/>
      <c r="I46" s="140" t="e">
        <f>H46*'5. Typical Profile'!$E$195</f>
        <v>#DIV/0!</v>
      </c>
      <c r="J46" s="140" t="e">
        <f>'5. Typical Profile'!$F$195*'4. Pricing'!H46</f>
        <v>#DIV/0!</v>
      </c>
      <c r="K46" s="140" t="e">
        <f>'5. Typical Profile'!$G$195*'4. Pricing'!H46</f>
        <v>#DIV/0!</v>
      </c>
      <c r="L46" s="141" t="e">
        <f t="shared" si="8"/>
        <v>#DIV/0!</v>
      </c>
      <c r="M46" s="140" t="e">
        <f>'5. Typical Profile'!$H$195*'4. Pricing'!H46</f>
        <v>#DIV/0!</v>
      </c>
      <c r="N46" s="140" t="e">
        <f>'5. Typical Profile'!$I$195*'4. Pricing'!H46</f>
        <v>#DIV/0!</v>
      </c>
      <c r="O46" s="140" t="e">
        <f>'5. Typical Profile'!$J$195*'4. Pricing'!H46</f>
        <v>#DIV/0!</v>
      </c>
      <c r="P46" s="141" t="e">
        <f t="shared" si="9"/>
        <v>#DIV/0!</v>
      </c>
      <c r="Q46" s="141" t="e">
        <f t="shared" si="0"/>
        <v>#DIV/0!</v>
      </c>
      <c r="R46" s="142">
        <f t="shared" si="1"/>
        <v>0</v>
      </c>
      <c r="S46" s="143">
        <f t="shared" si="10"/>
        <v>0</v>
      </c>
      <c r="T46" s="143">
        <f t="shared" si="10"/>
        <v>0</v>
      </c>
      <c r="U46" s="143">
        <f t="shared" si="10"/>
        <v>0</v>
      </c>
      <c r="V46" s="143">
        <f t="shared" si="10"/>
        <v>0</v>
      </c>
      <c r="W46" s="143">
        <f t="shared" si="10"/>
        <v>0</v>
      </c>
      <c r="X46" s="143">
        <f t="shared" si="10"/>
        <v>0</v>
      </c>
      <c r="Y46" s="144" t="e">
        <f t="shared" si="3"/>
        <v>#DIV/0!</v>
      </c>
      <c r="Z46" s="145">
        <f t="shared" si="4"/>
        <v>0</v>
      </c>
      <c r="AA46" s="146" t="e">
        <f t="shared" si="5"/>
        <v>#DIV/0!</v>
      </c>
      <c r="AC46" s="74"/>
      <c r="AD46" s="74"/>
    </row>
    <row r="47" spans="1:30">
      <c r="A47" s="137">
        <v>19</v>
      </c>
      <c r="B47" s="139" t="str">
        <f t="shared" si="6"/>
        <v/>
      </c>
      <c r="C47" s="139" t="str">
        <f t="shared" si="7"/>
        <v/>
      </c>
      <c r="D47" s="167"/>
      <c r="E47" s="168"/>
      <c r="F47" s="169"/>
      <c r="G47" s="170"/>
      <c r="H47" s="170"/>
      <c r="I47" s="140" t="e">
        <f>H47*'5. Typical Profile'!$E$195</f>
        <v>#DIV/0!</v>
      </c>
      <c r="J47" s="140" t="e">
        <f>'5. Typical Profile'!$F$195*'4. Pricing'!H47</f>
        <v>#DIV/0!</v>
      </c>
      <c r="K47" s="140" t="e">
        <f>'5. Typical Profile'!$G$195*'4. Pricing'!H47</f>
        <v>#DIV/0!</v>
      </c>
      <c r="L47" s="141" t="e">
        <f t="shared" si="8"/>
        <v>#DIV/0!</v>
      </c>
      <c r="M47" s="140" t="e">
        <f>'5. Typical Profile'!$H$195*'4. Pricing'!H47</f>
        <v>#DIV/0!</v>
      </c>
      <c r="N47" s="140" t="e">
        <f>'5. Typical Profile'!$I$195*'4. Pricing'!H47</f>
        <v>#DIV/0!</v>
      </c>
      <c r="O47" s="140" t="e">
        <f>'5. Typical Profile'!$J$195*'4. Pricing'!H47</f>
        <v>#DIV/0!</v>
      </c>
      <c r="P47" s="141" t="e">
        <f t="shared" si="9"/>
        <v>#DIV/0!</v>
      </c>
      <c r="Q47" s="141" t="e">
        <f t="shared" si="0"/>
        <v>#DIV/0!</v>
      </c>
      <c r="R47" s="142">
        <f t="shared" si="1"/>
        <v>0</v>
      </c>
      <c r="S47" s="143">
        <f t="shared" si="10"/>
        <v>0</v>
      </c>
      <c r="T47" s="143">
        <f t="shared" si="10"/>
        <v>0</v>
      </c>
      <c r="U47" s="143">
        <f t="shared" si="10"/>
        <v>0</v>
      </c>
      <c r="V47" s="143">
        <f t="shared" si="10"/>
        <v>0</v>
      </c>
      <c r="W47" s="143">
        <f t="shared" si="10"/>
        <v>0</v>
      </c>
      <c r="X47" s="143">
        <f t="shared" si="10"/>
        <v>0</v>
      </c>
      <c r="Y47" s="144" t="e">
        <f t="shared" si="3"/>
        <v>#DIV/0!</v>
      </c>
      <c r="Z47" s="145">
        <f t="shared" si="4"/>
        <v>0</v>
      </c>
      <c r="AA47" s="146" t="e">
        <f t="shared" si="5"/>
        <v>#DIV/0!</v>
      </c>
      <c r="AC47" s="74"/>
      <c r="AD47" s="74"/>
    </row>
    <row r="48" spans="1:30">
      <c r="A48" s="137">
        <v>20</v>
      </c>
      <c r="B48" s="139" t="str">
        <f t="shared" si="6"/>
        <v/>
      </c>
      <c r="C48" s="139" t="str">
        <f t="shared" si="7"/>
        <v/>
      </c>
      <c r="D48" s="167"/>
      <c r="E48" s="168"/>
      <c r="F48" s="169"/>
      <c r="G48" s="170"/>
      <c r="H48" s="170"/>
      <c r="I48" s="140" t="e">
        <f>H48*'5. Typical Profile'!$E$195</f>
        <v>#DIV/0!</v>
      </c>
      <c r="J48" s="140" t="e">
        <f>'5. Typical Profile'!$F$195*'4. Pricing'!H48</f>
        <v>#DIV/0!</v>
      </c>
      <c r="K48" s="140" t="e">
        <f>'5. Typical Profile'!$G$195*'4. Pricing'!H48</f>
        <v>#DIV/0!</v>
      </c>
      <c r="L48" s="141" t="e">
        <f t="shared" si="8"/>
        <v>#DIV/0!</v>
      </c>
      <c r="M48" s="140" t="e">
        <f>'5. Typical Profile'!$H$195*'4. Pricing'!H48</f>
        <v>#DIV/0!</v>
      </c>
      <c r="N48" s="140" t="e">
        <f>'5. Typical Profile'!$I$195*'4. Pricing'!H48</f>
        <v>#DIV/0!</v>
      </c>
      <c r="O48" s="140" t="e">
        <f>'5. Typical Profile'!$J$195*'4. Pricing'!H48</f>
        <v>#DIV/0!</v>
      </c>
      <c r="P48" s="141" t="e">
        <f t="shared" si="9"/>
        <v>#DIV/0!</v>
      </c>
      <c r="Q48" s="141" t="e">
        <f t="shared" si="0"/>
        <v>#DIV/0!</v>
      </c>
      <c r="R48" s="142">
        <f t="shared" si="1"/>
        <v>0</v>
      </c>
      <c r="S48" s="143">
        <f t="shared" si="10"/>
        <v>0</v>
      </c>
      <c r="T48" s="143">
        <f t="shared" si="10"/>
        <v>0</v>
      </c>
      <c r="U48" s="143">
        <f t="shared" si="10"/>
        <v>0</v>
      </c>
      <c r="V48" s="143">
        <f t="shared" si="10"/>
        <v>0</v>
      </c>
      <c r="W48" s="143">
        <f t="shared" si="10"/>
        <v>0</v>
      </c>
      <c r="X48" s="143">
        <f t="shared" si="10"/>
        <v>0</v>
      </c>
      <c r="Y48" s="144" t="e">
        <f t="shared" si="3"/>
        <v>#DIV/0!</v>
      </c>
      <c r="Z48" s="145">
        <f t="shared" si="4"/>
        <v>0</v>
      </c>
      <c r="AA48" s="146" t="e">
        <f t="shared" si="5"/>
        <v>#DIV/0!</v>
      </c>
      <c r="AC48" s="74"/>
      <c r="AD48" s="74"/>
    </row>
    <row r="49" spans="1:30">
      <c r="A49" s="137">
        <v>21</v>
      </c>
      <c r="B49" s="139" t="str">
        <f t="shared" si="6"/>
        <v/>
      </c>
      <c r="C49" s="139" t="str">
        <f t="shared" si="7"/>
        <v/>
      </c>
      <c r="D49" s="167"/>
      <c r="E49" s="169"/>
      <c r="F49" s="169"/>
      <c r="G49" s="171"/>
      <c r="H49" s="171"/>
      <c r="I49" s="140" t="e">
        <f>H49*'5. Typical Profile'!$E$195</f>
        <v>#DIV/0!</v>
      </c>
      <c r="J49" s="140" t="e">
        <f>'5. Typical Profile'!$F$195*'4. Pricing'!H49</f>
        <v>#DIV/0!</v>
      </c>
      <c r="K49" s="140" t="e">
        <f>'5. Typical Profile'!$G$195*'4. Pricing'!H49</f>
        <v>#DIV/0!</v>
      </c>
      <c r="L49" s="141" t="e">
        <f t="shared" si="8"/>
        <v>#DIV/0!</v>
      </c>
      <c r="M49" s="140" t="e">
        <f>'5. Typical Profile'!$H$195*'4. Pricing'!H49</f>
        <v>#DIV/0!</v>
      </c>
      <c r="N49" s="140" t="e">
        <f>'5. Typical Profile'!$I$195*'4. Pricing'!H49</f>
        <v>#DIV/0!</v>
      </c>
      <c r="O49" s="140" t="e">
        <f>'5. Typical Profile'!$J$195*'4. Pricing'!H49</f>
        <v>#DIV/0!</v>
      </c>
      <c r="P49" s="141" t="e">
        <f t="shared" si="9"/>
        <v>#DIV/0!</v>
      </c>
      <c r="Q49" s="141" t="e">
        <f t="shared" si="0"/>
        <v>#DIV/0!</v>
      </c>
      <c r="R49" s="147">
        <f t="shared" si="1"/>
        <v>0</v>
      </c>
      <c r="S49" s="143">
        <f t="shared" ref="S49:X58" si="11">$E49*S$26</f>
        <v>0</v>
      </c>
      <c r="T49" s="143">
        <f t="shared" si="11"/>
        <v>0</v>
      </c>
      <c r="U49" s="143">
        <f t="shared" si="11"/>
        <v>0</v>
      </c>
      <c r="V49" s="143">
        <f t="shared" si="11"/>
        <v>0</v>
      </c>
      <c r="W49" s="143">
        <f t="shared" si="11"/>
        <v>0</v>
      </c>
      <c r="X49" s="143">
        <f t="shared" si="11"/>
        <v>0</v>
      </c>
      <c r="Y49" s="144" t="e">
        <f t="shared" si="3"/>
        <v>#DIV/0!</v>
      </c>
      <c r="Z49" s="145">
        <f t="shared" si="4"/>
        <v>0</v>
      </c>
      <c r="AA49" s="146" t="e">
        <f t="shared" si="5"/>
        <v>#DIV/0!</v>
      </c>
      <c r="AC49" s="74"/>
      <c r="AD49" s="74"/>
    </row>
    <row r="50" spans="1:30">
      <c r="A50" s="137">
        <v>22</v>
      </c>
      <c r="B50" s="139" t="str">
        <f t="shared" si="6"/>
        <v/>
      </c>
      <c r="C50" s="139" t="str">
        <f t="shared" si="7"/>
        <v/>
      </c>
      <c r="D50" s="167"/>
      <c r="E50" s="169"/>
      <c r="F50" s="169"/>
      <c r="G50" s="171"/>
      <c r="H50" s="171"/>
      <c r="I50" s="140" t="e">
        <f>H50*'5. Typical Profile'!$E$195</f>
        <v>#DIV/0!</v>
      </c>
      <c r="J50" s="140" t="e">
        <f>'5. Typical Profile'!$F$195*'4. Pricing'!H50</f>
        <v>#DIV/0!</v>
      </c>
      <c r="K50" s="140" t="e">
        <f>'5. Typical Profile'!$G$195*'4. Pricing'!H50</f>
        <v>#DIV/0!</v>
      </c>
      <c r="L50" s="141" t="e">
        <f t="shared" si="8"/>
        <v>#DIV/0!</v>
      </c>
      <c r="M50" s="140" t="e">
        <f>'5. Typical Profile'!$H$195*'4. Pricing'!H50</f>
        <v>#DIV/0!</v>
      </c>
      <c r="N50" s="140" t="e">
        <f>'5. Typical Profile'!$I$195*'4. Pricing'!H50</f>
        <v>#DIV/0!</v>
      </c>
      <c r="O50" s="140" t="e">
        <f>'5. Typical Profile'!$J$195*'4. Pricing'!H50</f>
        <v>#DIV/0!</v>
      </c>
      <c r="P50" s="141" t="e">
        <f t="shared" si="9"/>
        <v>#DIV/0!</v>
      </c>
      <c r="Q50" s="141" t="e">
        <f t="shared" si="0"/>
        <v>#DIV/0!</v>
      </c>
      <c r="R50" s="147">
        <f t="shared" si="1"/>
        <v>0</v>
      </c>
      <c r="S50" s="143">
        <f t="shared" si="11"/>
        <v>0</v>
      </c>
      <c r="T50" s="143">
        <f t="shared" si="11"/>
        <v>0</v>
      </c>
      <c r="U50" s="143">
        <f t="shared" si="11"/>
        <v>0</v>
      </c>
      <c r="V50" s="143">
        <f t="shared" si="11"/>
        <v>0</v>
      </c>
      <c r="W50" s="143">
        <f t="shared" si="11"/>
        <v>0</v>
      </c>
      <c r="X50" s="143">
        <f t="shared" si="11"/>
        <v>0</v>
      </c>
      <c r="Y50" s="144" t="e">
        <f t="shared" si="3"/>
        <v>#DIV/0!</v>
      </c>
      <c r="Z50" s="145">
        <f t="shared" si="4"/>
        <v>0</v>
      </c>
      <c r="AA50" s="146" t="e">
        <f t="shared" si="5"/>
        <v>#DIV/0!</v>
      </c>
      <c r="AC50" s="74"/>
      <c r="AD50" s="74"/>
    </row>
    <row r="51" spans="1:30">
      <c r="A51" s="137">
        <v>23</v>
      </c>
      <c r="B51" s="139" t="str">
        <f t="shared" si="6"/>
        <v/>
      </c>
      <c r="C51" s="139" t="str">
        <f t="shared" si="7"/>
        <v/>
      </c>
      <c r="D51" s="167"/>
      <c r="E51" s="169"/>
      <c r="F51" s="169"/>
      <c r="G51" s="171"/>
      <c r="H51" s="171"/>
      <c r="I51" s="140" t="e">
        <f>H51*'5. Typical Profile'!$E$195</f>
        <v>#DIV/0!</v>
      </c>
      <c r="J51" s="140" t="e">
        <f>'5. Typical Profile'!$F$195*'4. Pricing'!H51</f>
        <v>#DIV/0!</v>
      </c>
      <c r="K51" s="140" t="e">
        <f>'5. Typical Profile'!$G$195*'4. Pricing'!H51</f>
        <v>#DIV/0!</v>
      </c>
      <c r="L51" s="141" t="e">
        <f t="shared" si="8"/>
        <v>#DIV/0!</v>
      </c>
      <c r="M51" s="140" t="e">
        <f>'5. Typical Profile'!$H$195*'4. Pricing'!H51</f>
        <v>#DIV/0!</v>
      </c>
      <c r="N51" s="140" t="e">
        <f>'5. Typical Profile'!$I$195*'4. Pricing'!H51</f>
        <v>#DIV/0!</v>
      </c>
      <c r="O51" s="140" t="e">
        <f>'5. Typical Profile'!$J$195*'4. Pricing'!H51</f>
        <v>#DIV/0!</v>
      </c>
      <c r="P51" s="141" t="e">
        <f t="shared" si="9"/>
        <v>#DIV/0!</v>
      </c>
      <c r="Q51" s="141" t="e">
        <f t="shared" si="0"/>
        <v>#DIV/0!</v>
      </c>
      <c r="R51" s="147">
        <f t="shared" si="1"/>
        <v>0</v>
      </c>
      <c r="S51" s="143">
        <f t="shared" si="11"/>
        <v>0</v>
      </c>
      <c r="T51" s="143">
        <f t="shared" si="11"/>
        <v>0</v>
      </c>
      <c r="U51" s="143">
        <f t="shared" si="11"/>
        <v>0</v>
      </c>
      <c r="V51" s="143">
        <f t="shared" si="11"/>
        <v>0</v>
      </c>
      <c r="W51" s="143">
        <f t="shared" si="11"/>
        <v>0</v>
      </c>
      <c r="X51" s="143">
        <f t="shared" si="11"/>
        <v>0</v>
      </c>
      <c r="Y51" s="144" t="e">
        <f t="shared" si="3"/>
        <v>#DIV/0!</v>
      </c>
      <c r="Z51" s="145">
        <f t="shared" si="4"/>
        <v>0</v>
      </c>
      <c r="AA51" s="146" t="e">
        <f t="shared" si="5"/>
        <v>#DIV/0!</v>
      </c>
      <c r="AC51" s="74"/>
      <c r="AD51" s="74"/>
    </row>
    <row r="52" spans="1:30">
      <c r="A52" s="137">
        <v>24</v>
      </c>
      <c r="B52" s="139" t="str">
        <f t="shared" si="6"/>
        <v/>
      </c>
      <c r="C52" s="139" t="str">
        <f t="shared" si="7"/>
        <v/>
      </c>
      <c r="D52" s="167"/>
      <c r="E52" s="169"/>
      <c r="F52" s="169"/>
      <c r="G52" s="171"/>
      <c r="H52" s="171"/>
      <c r="I52" s="140" t="e">
        <f>H52*'5. Typical Profile'!$E$195</f>
        <v>#DIV/0!</v>
      </c>
      <c r="J52" s="140" t="e">
        <f>'5. Typical Profile'!$F$195*'4. Pricing'!H52</f>
        <v>#DIV/0!</v>
      </c>
      <c r="K52" s="140" t="e">
        <f>'5. Typical Profile'!$G$195*'4. Pricing'!H52</f>
        <v>#DIV/0!</v>
      </c>
      <c r="L52" s="141" t="e">
        <f t="shared" si="8"/>
        <v>#DIV/0!</v>
      </c>
      <c r="M52" s="140" t="e">
        <f>'5. Typical Profile'!$H$195*'4. Pricing'!H52</f>
        <v>#DIV/0!</v>
      </c>
      <c r="N52" s="140" t="e">
        <f>'5. Typical Profile'!$I$195*'4. Pricing'!H52</f>
        <v>#DIV/0!</v>
      </c>
      <c r="O52" s="140" t="e">
        <f>'5. Typical Profile'!$J$195*'4. Pricing'!H52</f>
        <v>#DIV/0!</v>
      </c>
      <c r="P52" s="141" t="e">
        <f t="shared" si="9"/>
        <v>#DIV/0!</v>
      </c>
      <c r="Q52" s="141" t="e">
        <f t="shared" si="0"/>
        <v>#DIV/0!</v>
      </c>
      <c r="R52" s="147">
        <f t="shared" si="1"/>
        <v>0</v>
      </c>
      <c r="S52" s="143">
        <f t="shared" si="11"/>
        <v>0</v>
      </c>
      <c r="T52" s="143">
        <f t="shared" si="11"/>
        <v>0</v>
      </c>
      <c r="U52" s="143">
        <f t="shared" si="11"/>
        <v>0</v>
      </c>
      <c r="V52" s="143">
        <f t="shared" si="11"/>
        <v>0</v>
      </c>
      <c r="W52" s="143">
        <f t="shared" si="11"/>
        <v>0</v>
      </c>
      <c r="X52" s="143">
        <f t="shared" si="11"/>
        <v>0</v>
      </c>
      <c r="Y52" s="144" t="e">
        <f t="shared" si="3"/>
        <v>#DIV/0!</v>
      </c>
      <c r="Z52" s="145">
        <f t="shared" si="4"/>
        <v>0</v>
      </c>
      <c r="AA52" s="146" t="e">
        <f t="shared" si="5"/>
        <v>#DIV/0!</v>
      </c>
      <c r="AC52" s="74"/>
      <c r="AD52" s="74"/>
    </row>
    <row r="53" spans="1:30">
      <c r="A53" s="137">
        <v>25</v>
      </c>
      <c r="B53" s="139" t="str">
        <f t="shared" si="6"/>
        <v/>
      </c>
      <c r="C53" s="139" t="str">
        <f t="shared" si="7"/>
        <v/>
      </c>
      <c r="D53" s="167"/>
      <c r="E53" s="169"/>
      <c r="F53" s="169"/>
      <c r="G53" s="171"/>
      <c r="H53" s="171"/>
      <c r="I53" s="140" t="e">
        <f>H53*'5. Typical Profile'!$E$195</f>
        <v>#DIV/0!</v>
      </c>
      <c r="J53" s="140" t="e">
        <f>'5. Typical Profile'!$F$195*'4. Pricing'!H53</f>
        <v>#DIV/0!</v>
      </c>
      <c r="K53" s="140" t="e">
        <f>'5. Typical Profile'!$G$195*'4. Pricing'!H53</f>
        <v>#DIV/0!</v>
      </c>
      <c r="L53" s="141" t="e">
        <f t="shared" si="8"/>
        <v>#DIV/0!</v>
      </c>
      <c r="M53" s="140" t="e">
        <f>'5. Typical Profile'!$H$195*'4. Pricing'!H53</f>
        <v>#DIV/0!</v>
      </c>
      <c r="N53" s="140" t="e">
        <f>'5. Typical Profile'!$I$195*'4. Pricing'!H53</f>
        <v>#DIV/0!</v>
      </c>
      <c r="O53" s="140" t="e">
        <f>'5. Typical Profile'!$J$195*'4. Pricing'!H53</f>
        <v>#DIV/0!</v>
      </c>
      <c r="P53" s="141" t="e">
        <f t="shared" si="9"/>
        <v>#DIV/0!</v>
      </c>
      <c r="Q53" s="141" t="e">
        <f t="shared" si="0"/>
        <v>#DIV/0!</v>
      </c>
      <c r="R53" s="147">
        <f t="shared" si="1"/>
        <v>0</v>
      </c>
      <c r="S53" s="143">
        <f t="shared" si="11"/>
        <v>0</v>
      </c>
      <c r="T53" s="143">
        <f t="shared" si="11"/>
        <v>0</v>
      </c>
      <c r="U53" s="143">
        <f t="shared" si="11"/>
        <v>0</v>
      </c>
      <c r="V53" s="143">
        <f t="shared" si="11"/>
        <v>0</v>
      </c>
      <c r="W53" s="143">
        <f t="shared" si="11"/>
        <v>0</v>
      </c>
      <c r="X53" s="143">
        <f t="shared" si="11"/>
        <v>0</v>
      </c>
      <c r="Y53" s="144" t="e">
        <f t="shared" si="3"/>
        <v>#DIV/0!</v>
      </c>
      <c r="Z53" s="145">
        <f t="shared" si="4"/>
        <v>0</v>
      </c>
      <c r="AA53" s="146" t="e">
        <f t="shared" si="5"/>
        <v>#DIV/0!</v>
      </c>
      <c r="AC53" s="74"/>
      <c r="AD53" s="74"/>
    </row>
    <row r="54" spans="1:30">
      <c r="A54" s="137">
        <v>26</v>
      </c>
      <c r="B54" s="139" t="str">
        <f t="shared" si="6"/>
        <v/>
      </c>
      <c r="C54" s="139" t="str">
        <f t="shared" si="7"/>
        <v/>
      </c>
      <c r="D54" s="167"/>
      <c r="E54" s="169"/>
      <c r="F54" s="169"/>
      <c r="G54" s="171"/>
      <c r="H54" s="171"/>
      <c r="I54" s="140" t="e">
        <f>H54*'5. Typical Profile'!$E$195</f>
        <v>#DIV/0!</v>
      </c>
      <c r="J54" s="140" t="e">
        <f>'5. Typical Profile'!$F$195*'4. Pricing'!H54</f>
        <v>#DIV/0!</v>
      </c>
      <c r="K54" s="140" t="e">
        <f>'5. Typical Profile'!$G$195*'4. Pricing'!H54</f>
        <v>#DIV/0!</v>
      </c>
      <c r="L54" s="141" t="e">
        <f t="shared" si="8"/>
        <v>#DIV/0!</v>
      </c>
      <c r="M54" s="140" t="e">
        <f>'5. Typical Profile'!$H$195*'4. Pricing'!H54</f>
        <v>#DIV/0!</v>
      </c>
      <c r="N54" s="140" t="e">
        <f>'5. Typical Profile'!$I$195*'4. Pricing'!H54</f>
        <v>#DIV/0!</v>
      </c>
      <c r="O54" s="140" t="e">
        <f>'5. Typical Profile'!$J$195*'4. Pricing'!H54</f>
        <v>#DIV/0!</v>
      </c>
      <c r="P54" s="141" t="e">
        <f t="shared" si="9"/>
        <v>#DIV/0!</v>
      </c>
      <c r="Q54" s="141" t="e">
        <f t="shared" si="0"/>
        <v>#DIV/0!</v>
      </c>
      <c r="R54" s="147">
        <f t="shared" si="1"/>
        <v>0</v>
      </c>
      <c r="S54" s="143">
        <f t="shared" si="11"/>
        <v>0</v>
      </c>
      <c r="T54" s="143">
        <f t="shared" si="11"/>
        <v>0</v>
      </c>
      <c r="U54" s="143">
        <f t="shared" si="11"/>
        <v>0</v>
      </c>
      <c r="V54" s="143">
        <f t="shared" si="11"/>
        <v>0</v>
      </c>
      <c r="W54" s="143">
        <f t="shared" si="11"/>
        <v>0</v>
      </c>
      <c r="X54" s="143">
        <f t="shared" si="11"/>
        <v>0</v>
      </c>
      <c r="Y54" s="144" t="e">
        <f t="shared" si="3"/>
        <v>#DIV/0!</v>
      </c>
      <c r="Z54" s="145">
        <f t="shared" si="4"/>
        <v>0</v>
      </c>
      <c r="AA54" s="146" t="e">
        <f t="shared" si="5"/>
        <v>#DIV/0!</v>
      </c>
      <c r="AC54" s="74"/>
      <c r="AD54" s="74"/>
    </row>
    <row r="55" spans="1:30">
      <c r="A55" s="137">
        <v>27</v>
      </c>
      <c r="B55" s="139" t="str">
        <f t="shared" si="6"/>
        <v/>
      </c>
      <c r="C55" s="139" t="str">
        <f t="shared" si="7"/>
        <v/>
      </c>
      <c r="D55" s="167"/>
      <c r="E55" s="169"/>
      <c r="F55" s="169"/>
      <c r="G55" s="171"/>
      <c r="H55" s="171"/>
      <c r="I55" s="140" t="e">
        <f>H55*'5. Typical Profile'!$E$195</f>
        <v>#DIV/0!</v>
      </c>
      <c r="J55" s="140" t="e">
        <f>'5. Typical Profile'!$F$195*'4. Pricing'!H55</f>
        <v>#DIV/0!</v>
      </c>
      <c r="K55" s="140" t="e">
        <f>'5. Typical Profile'!$G$195*'4. Pricing'!H55</f>
        <v>#DIV/0!</v>
      </c>
      <c r="L55" s="141" t="e">
        <f t="shared" si="8"/>
        <v>#DIV/0!</v>
      </c>
      <c r="M55" s="140" t="e">
        <f>'5. Typical Profile'!$H$195*'4. Pricing'!H55</f>
        <v>#DIV/0!</v>
      </c>
      <c r="N55" s="140" t="e">
        <f>'5. Typical Profile'!$I$195*'4. Pricing'!H55</f>
        <v>#DIV/0!</v>
      </c>
      <c r="O55" s="140" t="e">
        <f>'5. Typical Profile'!$J$195*'4. Pricing'!H55</f>
        <v>#DIV/0!</v>
      </c>
      <c r="P55" s="141" t="e">
        <f t="shared" si="9"/>
        <v>#DIV/0!</v>
      </c>
      <c r="Q55" s="141" t="e">
        <f t="shared" si="0"/>
        <v>#DIV/0!</v>
      </c>
      <c r="R55" s="147">
        <f t="shared" si="1"/>
        <v>0</v>
      </c>
      <c r="S55" s="143">
        <f t="shared" si="11"/>
        <v>0</v>
      </c>
      <c r="T55" s="143">
        <f t="shared" si="11"/>
        <v>0</v>
      </c>
      <c r="U55" s="143">
        <f t="shared" si="11"/>
        <v>0</v>
      </c>
      <c r="V55" s="143">
        <f t="shared" si="11"/>
        <v>0</v>
      </c>
      <c r="W55" s="143">
        <f t="shared" si="11"/>
        <v>0</v>
      </c>
      <c r="X55" s="143">
        <f t="shared" si="11"/>
        <v>0</v>
      </c>
      <c r="Y55" s="144" t="e">
        <f t="shared" si="3"/>
        <v>#DIV/0!</v>
      </c>
      <c r="Z55" s="145">
        <f t="shared" si="4"/>
        <v>0</v>
      </c>
      <c r="AA55" s="146" t="e">
        <f t="shared" si="5"/>
        <v>#DIV/0!</v>
      </c>
      <c r="AC55" s="74"/>
      <c r="AD55" s="74"/>
    </row>
    <row r="56" spans="1:30">
      <c r="A56" s="137">
        <v>28</v>
      </c>
      <c r="B56" s="139" t="str">
        <f t="shared" si="6"/>
        <v/>
      </c>
      <c r="C56" s="139" t="str">
        <f t="shared" si="7"/>
        <v/>
      </c>
      <c r="D56" s="167"/>
      <c r="E56" s="169"/>
      <c r="F56" s="169"/>
      <c r="G56" s="171"/>
      <c r="H56" s="171"/>
      <c r="I56" s="140" t="e">
        <f>H56*'5. Typical Profile'!$E$195</f>
        <v>#DIV/0!</v>
      </c>
      <c r="J56" s="140" t="e">
        <f>'5. Typical Profile'!$F$195*'4. Pricing'!H56</f>
        <v>#DIV/0!</v>
      </c>
      <c r="K56" s="140" t="e">
        <f>'5. Typical Profile'!$G$195*'4. Pricing'!H56</f>
        <v>#DIV/0!</v>
      </c>
      <c r="L56" s="141" t="e">
        <f t="shared" si="8"/>
        <v>#DIV/0!</v>
      </c>
      <c r="M56" s="140" t="e">
        <f>'5. Typical Profile'!$H$195*'4. Pricing'!H56</f>
        <v>#DIV/0!</v>
      </c>
      <c r="N56" s="140" t="e">
        <f>'5. Typical Profile'!$I$195*'4. Pricing'!H56</f>
        <v>#DIV/0!</v>
      </c>
      <c r="O56" s="140" t="e">
        <f>'5. Typical Profile'!$J$195*'4. Pricing'!H56</f>
        <v>#DIV/0!</v>
      </c>
      <c r="P56" s="141" t="e">
        <f t="shared" si="9"/>
        <v>#DIV/0!</v>
      </c>
      <c r="Q56" s="141" t="e">
        <f t="shared" si="0"/>
        <v>#DIV/0!</v>
      </c>
      <c r="R56" s="147">
        <f t="shared" si="1"/>
        <v>0</v>
      </c>
      <c r="S56" s="143">
        <f t="shared" si="11"/>
        <v>0</v>
      </c>
      <c r="T56" s="143">
        <f t="shared" si="11"/>
        <v>0</v>
      </c>
      <c r="U56" s="143">
        <f t="shared" si="11"/>
        <v>0</v>
      </c>
      <c r="V56" s="143">
        <f t="shared" si="11"/>
        <v>0</v>
      </c>
      <c r="W56" s="143">
        <f t="shared" si="11"/>
        <v>0</v>
      </c>
      <c r="X56" s="143">
        <f t="shared" si="11"/>
        <v>0</v>
      </c>
      <c r="Y56" s="144" t="e">
        <f t="shared" si="3"/>
        <v>#DIV/0!</v>
      </c>
      <c r="Z56" s="145">
        <f t="shared" si="4"/>
        <v>0</v>
      </c>
      <c r="AA56" s="146" t="e">
        <f t="shared" si="5"/>
        <v>#DIV/0!</v>
      </c>
      <c r="AC56" s="74"/>
      <c r="AD56" s="74"/>
    </row>
    <row r="57" spans="1:30">
      <c r="A57" s="137">
        <v>29</v>
      </c>
      <c r="B57" s="139" t="str">
        <f t="shared" si="6"/>
        <v/>
      </c>
      <c r="C57" s="139" t="str">
        <f t="shared" si="7"/>
        <v/>
      </c>
      <c r="D57" s="167"/>
      <c r="E57" s="169"/>
      <c r="F57" s="169"/>
      <c r="G57" s="171"/>
      <c r="H57" s="171"/>
      <c r="I57" s="140" t="e">
        <f>H57*'5. Typical Profile'!$E$195</f>
        <v>#DIV/0!</v>
      </c>
      <c r="J57" s="140" t="e">
        <f>'5. Typical Profile'!$F$195*'4. Pricing'!H57</f>
        <v>#DIV/0!</v>
      </c>
      <c r="K57" s="140" t="e">
        <f>'5. Typical Profile'!$G$195*'4. Pricing'!H57</f>
        <v>#DIV/0!</v>
      </c>
      <c r="L57" s="141" t="e">
        <f t="shared" si="8"/>
        <v>#DIV/0!</v>
      </c>
      <c r="M57" s="140" t="e">
        <f>'5. Typical Profile'!$H$195*'4. Pricing'!H57</f>
        <v>#DIV/0!</v>
      </c>
      <c r="N57" s="140" t="e">
        <f>'5. Typical Profile'!$I$195*'4. Pricing'!H57</f>
        <v>#DIV/0!</v>
      </c>
      <c r="O57" s="140" t="e">
        <f>'5. Typical Profile'!$J$195*'4. Pricing'!H57</f>
        <v>#DIV/0!</v>
      </c>
      <c r="P57" s="141" t="e">
        <f t="shared" si="9"/>
        <v>#DIV/0!</v>
      </c>
      <c r="Q57" s="141" t="e">
        <f t="shared" si="0"/>
        <v>#DIV/0!</v>
      </c>
      <c r="R57" s="147">
        <f t="shared" si="1"/>
        <v>0</v>
      </c>
      <c r="S57" s="143">
        <f t="shared" si="11"/>
        <v>0</v>
      </c>
      <c r="T57" s="143">
        <f t="shared" si="11"/>
        <v>0</v>
      </c>
      <c r="U57" s="143">
        <f t="shared" si="11"/>
        <v>0</v>
      </c>
      <c r="V57" s="143">
        <f t="shared" si="11"/>
        <v>0</v>
      </c>
      <c r="W57" s="143">
        <f t="shared" si="11"/>
        <v>0</v>
      </c>
      <c r="X57" s="143">
        <f t="shared" si="11"/>
        <v>0</v>
      </c>
      <c r="Y57" s="144" t="e">
        <f t="shared" si="3"/>
        <v>#DIV/0!</v>
      </c>
      <c r="Z57" s="145">
        <f t="shared" si="4"/>
        <v>0</v>
      </c>
      <c r="AA57" s="146" t="e">
        <f t="shared" si="5"/>
        <v>#DIV/0!</v>
      </c>
      <c r="AC57" s="74"/>
      <c r="AD57" s="74"/>
    </row>
    <row r="58" spans="1:30" ht="13.5" thickBot="1">
      <c r="A58" s="138">
        <v>30</v>
      </c>
      <c r="B58" s="139" t="str">
        <f t="shared" si="6"/>
        <v/>
      </c>
      <c r="C58" s="139" t="str">
        <f t="shared" si="7"/>
        <v/>
      </c>
      <c r="D58" s="167"/>
      <c r="E58" s="169"/>
      <c r="F58" s="169"/>
      <c r="G58" s="171"/>
      <c r="H58" s="171"/>
      <c r="I58" s="140" t="e">
        <f>H58*'5. Typical Profile'!$E$195</f>
        <v>#DIV/0!</v>
      </c>
      <c r="J58" s="140" t="e">
        <f>'5. Typical Profile'!$F$195*'4. Pricing'!H58</f>
        <v>#DIV/0!</v>
      </c>
      <c r="K58" s="140" t="e">
        <f>'5. Typical Profile'!$G$195*'4. Pricing'!H58</f>
        <v>#DIV/0!</v>
      </c>
      <c r="L58" s="141" t="e">
        <f t="shared" si="8"/>
        <v>#DIV/0!</v>
      </c>
      <c r="M58" s="140" t="e">
        <f>'5. Typical Profile'!$H$195*'4. Pricing'!H58</f>
        <v>#DIV/0!</v>
      </c>
      <c r="N58" s="140" t="e">
        <f>'5. Typical Profile'!$I$195*'4. Pricing'!H58</f>
        <v>#DIV/0!</v>
      </c>
      <c r="O58" s="140" t="e">
        <f>'5. Typical Profile'!$J$195*'4. Pricing'!H58</f>
        <v>#DIV/0!</v>
      </c>
      <c r="P58" s="141" t="e">
        <f t="shared" si="9"/>
        <v>#DIV/0!</v>
      </c>
      <c r="Q58" s="141" t="e">
        <f t="shared" si="0"/>
        <v>#DIV/0!</v>
      </c>
      <c r="R58" s="147">
        <f t="shared" si="1"/>
        <v>0</v>
      </c>
      <c r="S58" s="143">
        <f t="shared" si="11"/>
        <v>0</v>
      </c>
      <c r="T58" s="143">
        <f t="shared" si="11"/>
        <v>0</v>
      </c>
      <c r="U58" s="143">
        <f t="shared" si="11"/>
        <v>0</v>
      </c>
      <c r="V58" s="143">
        <f t="shared" si="11"/>
        <v>0</v>
      </c>
      <c r="W58" s="143">
        <f t="shared" si="11"/>
        <v>0</v>
      </c>
      <c r="X58" s="143">
        <f t="shared" si="11"/>
        <v>0</v>
      </c>
      <c r="Y58" s="144" t="e">
        <f t="shared" si="3"/>
        <v>#DIV/0!</v>
      </c>
      <c r="Z58" s="145">
        <f t="shared" si="4"/>
        <v>0</v>
      </c>
      <c r="AA58" s="146" t="e">
        <f t="shared" si="5"/>
        <v>#DIV/0!</v>
      </c>
      <c r="AC58" s="74"/>
      <c r="AD58" s="74"/>
    </row>
    <row r="59" spans="1:30">
      <c r="A59" s="12"/>
      <c r="I59" s="63"/>
      <c r="J59" s="63"/>
      <c r="K59" s="63"/>
      <c r="M59" s="64"/>
      <c r="N59" s="64"/>
      <c r="O59" s="64"/>
      <c r="AC59" s="74"/>
      <c r="AD59" s="74"/>
    </row>
    <row r="60" spans="1:30">
      <c r="A60" s="12"/>
      <c r="B60" s="12"/>
      <c r="C60" s="12"/>
      <c r="D60" s="12"/>
      <c r="E60" s="12"/>
      <c r="AC60" s="74"/>
      <c r="AD60" s="74"/>
    </row>
    <row r="61" spans="1:30" ht="15.75">
      <c r="A61" s="133" t="s">
        <v>147</v>
      </c>
      <c r="B61" s="134"/>
      <c r="C61" s="134"/>
      <c r="D61" s="134"/>
      <c r="E61" s="134"/>
      <c r="F61" s="134"/>
      <c r="G61" s="135"/>
      <c r="H61" s="12"/>
      <c r="I61" s="12"/>
      <c r="J61" s="12"/>
      <c r="K61" s="12"/>
      <c r="L61" s="12"/>
      <c r="M61" s="12"/>
      <c r="N61" s="12"/>
      <c r="O61" s="12"/>
      <c r="AC61" s="74"/>
      <c r="AD61" s="74"/>
    </row>
    <row r="62" spans="1:30" ht="15.75">
      <c r="F62" s="85" t="s">
        <v>144</v>
      </c>
      <c r="G62" s="132"/>
    </row>
    <row r="63" spans="1:30" ht="15.75">
      <c r="F63" s="85" t="s">
        <v>145</v>
      </c>
      <c r="G63" s="132"/>
    </row>
    <row r="64" spans="1:30" ht="15.75">
      <c r="F64" s="85" t="s">
        <v>146</v>
      </c>
      <c r="G64" s="132"/>
    </row>
    <row r="65" spans="1:1"/>
    <row r="66" spans="1:1"/>
    <row r="67" spans="1:1"/>
    <row r="68" spans="1:1">
      <c r="A68" s="12"/>
    </row>
    <row r="69" spans="1:1">
      <c r="A69" s="12"/>
    </row>
    <row r="70" spans="1:1" hidden="1">
      <c r="A70" s="12"/>
    </row>
    <row r="71" spans="1:1" hidden="1">
      <c r="A71" s="12"/>
    </row>
    <row r="72" spans="1:1" hidden="1">
      <c r="A72" s="12"/>
    </row>
    <row r="73" spans="1:1" hidden="1">
      <c r="A73" s="12"/>
    </row>
    <row r="74" spans="1:1" hidden="1">
      <c r="A74" s="12"/>
    </row>
    <row r="75" spans="1:1" hidden="1">
      <c r="A75" s="12"/>
    </row>
    <row r="76" spans="1:1" hidden="1">
      <c r="A76" s="12"/>
    </row>
    <row r="77" spans="1:1" hidden="1">
      <c r="A77" s="12"/>
    </row>
    <row r="78" spans="1:1" hidden="1">
      <c r="A78" s="12"/>
    </row>
    <row r="79" spans="1:1" hidden="1">
      <c r="A79" s="12"/>
    </row>
    <row r="80" spans="1:1" hidden="1">
      <c r="A80" s="12"/>
    </row>
    <row r="81" spans="1:1" hidden="1">
      <c r="A81" s="12"/>
    </row>
    <row r="82" spans="1:1" hidden="1">
      <c r="A82" s="12"/>
    </row>
    <row r="83" spans="1:1" hidden="1">
      <c r="A83" s="12"/>
    </row>
    <row r="84" spans="1:1" hidden="1">
      <c r="A84" s="12"/>
    </row>
    <row r="85" spans="1:1" hidden="1">
      <c r="A85" s="12"/>
    </row>
    <row r="86" spans="1:1" hidden="1">
      <c r="A86" s="12"/>
    </row>
    <row r="87" spans="1:1" hidden="1">
      <c r="A87" s="12"/>
    </row>
    <row r="88" spans="1:1" hidden="1">
      <c r="A88" s="12"/>
    </row>
    <row r="89" spans="1:1" hidden="1">
      <c r="A89" s="12"/>
    </row>
    <row r="90" spans="1:1" hidden="1">
      <c r="A90" s="12"/>
    </row>
    <row r="91" spans="1:1" hidden="1">
      <c r="A91" s="12"/>
    </row>
    <row r="92" spans="1:1" hidden="1">
      <c r="A92" s="12"/>
    </row>
    <row r="93" spans="1:1" hidden="1">
      <c r="A93" s="12"/>
    </row>
    <row r="94" spans="1:1" hidden="1">
      <c r="A94" s="12"/>
    </row>
    <row r="95" spans="1:1" hidden="1">
      <c r="A95" s="12"/>
    </row>
    <row r="96" spans="1:1" hidden="1">
      <c r="A96" s="12"/>
    </row>
    <row r="97" spans="1:1" hidden="1">
      <c r="A97" s="12"/>
    </row>
    <row r="98" spans="1:1" hidden="1">
      <c r="A98" s="12"/>
    </row>
    <row r="99" spans="1:1" hidden="1">
      <c r="A99" s="12"/>
    </row>
    <row r="100" spans="1:1" hidden="1">
      <c r="A100" s="12"/>
    </row>
    <row r="101" spans="1:1" hidden="1">
      <c r="A101" s="12"/>
    </row>
    <row r="102" spans="1:1" hidden="1">
      <c r="A102" s="12"/>
    </row>
    <row r="103" spans="1:1" hidden="1">
      <c r="A103" s="12"/>
    </row>
    <row r="104" spans="1:1" hidden="1">
      <c r="A104" s="12"/>
    </row>
    <row r="105" spans="1:1" hidden="1">
      <c r="A105" s="12"/>
    </row>
    <row r="106" spans="1:1" hidden="1">
      <c r="A106" s="12"/>
    </row>
    <row r="107" spans="1:1" hidden="1">
      <c r="A107" s="12"/>
    </row>
    <row r="108" spans="1:1" hidden="1">
      <c r="A108" s="12"/>
    </row>
    <row r="109" spans="1:1" hidden="1">
      <c r="A109" s="12"/>
    </row>
    <row r="110" spans="1:1" hidden="1">
      <c r="A110" s="12"/>
    </row>
    <row r="111" spans="1:1" hidden="1">
      <c r="A111" s="12"/>
    </row>
    <row r="112" spans="1:1" hidden="1">
      <c r="A112" s="12"/>
    </row>
    <row r="113" spans="1:1" hidden="1">
      <c r="A113" s="12"/>
    </row>
    <row r="114" spans="1:1" hidden="1">
      <c r="A114" s="12"/>
    </row>
    <row r="115" spans="1:1" hidden="1">
      <c r="A115" s="12"/>
    </row>
    <row r="116" spans="1:1" hidden="1">
      <c r="A116" s="12"/>
    </row>
    <row r="117" spans="1:1" hidden="1">
      <c r="A117" s="12"/>
    </row>
    <row r="118" spans="1:1" hidden="1">
      <c r="A118" s="12"/>
    </row>
    <row r="119" spans="1:1" hidden="1">
      <c r="A119" s="12"/>
    </row>
    <row r="120" spans="1:1" hidden="1">
      <c r="A120" s="12"/>
    </row>
    <row r="121" spans="1:1" hidden="1">
      <c r="A121" s="12"/>
    </row>
    <row r="122" spans="1:1" hidden="1">
      <c r="A122" s="12"/>
    </row>
    <row r="123" spans="1:1" hidden="1">
      <c r="A123" s="12"/>
    </row>
    <row r="124" spans="1:1" hidden="1">
      <c r="A124" s="12"/>
    </row>
    <row r="125" spans="1:1" hidden="1">
      <c r="A125" s="12"/>
    </row>
    <row r="126" spans="1:1" hidden="1">
      <c r="A126" s="12"/>
    </row>
    <row r="127" spans="1:1" hidden="1">
      <c r="A127" s="12"/>
    </row>
    <row r="128" spans="1:1" hidden="1">
      <c r="A128" s="12"/>
    </row>
    <row r="129" spans="1:1" hidden="1">
      <c r="A129" s="12"/>
    </row>
    <row r="130" spans="1:1" hidden="1">
      <c r="A130" s="12"/>
    </row>
    <row r="131" spans="1:1" hidden="1">
      <c r="A131" s="12"/>
    </row>
    <row r="132" spans="1:1" hidden="1">
      <c r="A132" s="12"/>
    </row>
    <row r="133" spans="1:1" hidden="1">
      <c r="A133" s="12"/>
    </row>
    <row r="134" spans="1:1" hidden="1">
      <c r="A134" s="12"/>
    </row>
    <row r="135" spans="1:1" hidden="1">
      <c r="A135" s="12"/>
    </row>
    <row r="136" spans="1:1" hidden="1">
      <c r="A136" s="12"/>
    </row>
    <row r="137" spans="1:1" hidden="1">
      <c r="A137" s="12"/>
    </row>
    <row r="138" spans="1:1" hidden="1">
      <c r="A138" s="12"/>
    </row>
    <row r="139" spans="1:1" hidden="1">
      <c r="A139" s="12"/>
    </row>
    <row r="140" spans="1:1" hidden="1">
      <c r="A140" s="12"/>
    </row>
    <row r="141" spans="1:1" hidden="1">
      <c r="A141" s="12"/>
    </row>
    <row r="142" spans="1:1" hidden="1">
      <c r="A142" s="12"/>
    </row>
    <row r="143" spans="1:1" hidden="1">
      <c r="A143" s="12"/>
    </row>
    <row r="144" spans="1:1" hidden="1">
      <c r="A144" s="12"/>
    </row>
    <row r="145" spans="1:1" hidden="1">
      <c r="A145" s="12"/>
    </row>
    <row r="146" spans="1:1" hidden="1">
      <c r="A146" s="12"/>
    </row>
    <row r="147" spans="1:1" hidden="1">
      <c r="A147" s="12"/>
    </row>
    <row r="148" spans="1:1" hidden="1">
      <c r="A148" s="12"/>
    </row>
    <row r="149" spans="1:1" hidden="1">
      <c r="A149" s="12"/>
    </row>
    <row r="150" spans="1:1" hidden="1">
      <c r="A150" s="12"/>
    </row>
    <row r="151" spans="1:1" hidden="1">
      <c r="A151" s="12"/>
    </row>
    <row r="152" spans="1:1" hidden="1">
      <c r="A152" s="12"/>
    </row>
    <row r="153" spans="1:1" hidden="1">
      <c r="A153" s="12"/>
    </row>
    <row r="154" spans="1:1" hidden="1">
      <c r="A154" s="12"/>
    </row>
    <row r="155" spans="1:1" hidden="1">
      <c r="A155" s="12"/>
    </row>
    <row r="156" spans="1:1" hidden="1">
      <c r="A156" s="12"/>
    </row>
    <row r="157" spans="1:1" hidden="1">
      <c r="A157" s="12"/>
    </row>
    <row r="158" spans="1:1" hidden="1">
      <c r="A158" s="12"/>
    </row>
    <row r="159" spans="1:1" hidden="1">
      <c r="A159" s="12"/>
    </row>
    <row r="160" spans="1:1" hidden="1">
      <c r="A160" s="12"/>
    </row>
    <row r="161" spans="1:1" hidden="1">
      <c r="A161" s="12"/>
    </row>
    <row r="162" spans="1:1" hidden="1">
      <c r="A162" s="12"/>
    </row>
    <row r="163" spans="1:1" hidden="1">
      <c r="A163" s="12"/>
    </row>
    <row r="164" spans="1:1" hidden="1">
      <c r="A164" s="12"/>
    </row>
    <row r="165" spans="1:1" hidden="1">
      <c r="A165" s="12"/>
    </row>
    <row r="166" spans="1:1" hidden="1">
      <c r="A166" s="12"/>
    </row>
    <row r="167" spans="1:1" hidden="1">
      <c r="A167" s="12"/>
    </row>
    <row r="168" spans="1:1" hidden="1">
      <c r="A168" s="12"/>
    </row>
    <row r="169" spans="1:1" hidden="1">
      <c r="A169" s="12"/>
    </row>
    <row r="170" spans="1:1" hidden="1">
      <c r="A170" s="12"/>
    </row>
    <row r="171" spans="1:1" hidden="1">
      <c r="A171" s="12"/>
    </row>
    <row r="172" spans="1:1" hidden="1">
      <c r="A172" s="12"/>
    </row>
    <row r="173" spans="1:1" hidden="1">
      <c r="A173" s="12"/>
    </row>
    <row r="174" spans="1:1" hidden="1">
      <c r="A174" s="12"/>
    </row>
    <row r="175" spans="1:1" hidden="1">
      <c r="A175" s="12"/>
    </row>
    <row r="176" spans="1:1" hidden="1">
      <c r="A176" s="12"/>
    </row>
    <row r="177" spans="1:1" hidden="1">
      <c r="A177" s="12"/>
    </row>
    <row r="178" spans="1:1" hidden="1">
      <c r="A178" s="12"/>
    </row>
    <row r="179" spans="1:1" hidden="1">
      <c r="A179" s="12"/>
    </row>
    <row r="180" spans="1:1" hidden="1">
      <c r="A180" s="12"/>
    </row>
    <row r="181" spans="1:1" hidden="1">
      <c r="A181" s="12"/>
    </row>
    <row r="182" spans="1:1" hidden="1">
      <c r="A182" s="12"/>
    </row>
    <row r="183" spans="1:1" hidden="1">
      <c r="A183" s="12"/>
    </row>
    <row r="184" spans="1:1" hidden="1">
      <c r="A184" s="12"/>
    </row>
    <row r="185" spans="1:1" hidden="1">
      <c r="A185" s="12"/>
    </row>
    <row r="186" spans="1:1" hidden="1">
      <c r="A186" s="12"/>
    </row>
    <row r="187" spans="1:1" hidden="1">
      <c r="A187" s="12"/>
    </row>
    <row r="188" spans="1:1" hidden="1">
      <c r="A188" s="12"/>
    </row>
    <row r="189" spans="1:1" hidden="1">
      <c r="A189" s="12"/>
    </row>
    <row r="190" spans="1:1" hidden="1">
      <c r="A190" s="12"/>
    </row>
    <row r="191" spans="1:1" hidden="1">
      <c r="A191" s="12"/>
    </row>
    <row r="192" spans="1:1" hidden="1">
      <c r="A192" s="12"/>
    </row>
    <row r="193" spans="1:1" hidden="1">
      <c r="A193" s="12"/>
    </row>
    <row r="194" spans="1:1" hidden="1">
      <c r="A194" s="12"/>
    </row>
    <row r="195" spans="1:1" hidden="1">
      <c r="A195" s="12"/>
    </row>
    <row r="196" spans="1:1" hidden="1">
      <c r="A196" s="12"/>
    </row>
    <row r="197" spans="1:1" hidden="1">
      <c r="A197" s="12"/>
    </row>
    <row r="198" spans="1:1" hidden="1">
      <c r="A198" s="12"/>
    </row>
    <row r="199" spans="1:1" hidden="1">
      <c r="A199" s="12"/>
    </row>
    <row r="200" spans="1:1" hidden="1">
      <c r="A200" s="12"/>
    </row>
    <row r="201" spans="1:1" hidden="1">
      <c r="A201" s="12"/>
    </row>
    <row r="202" spans="1:1" hidden="1">
      <c r="A202" s="12"/>
    </row>
    <row r="203" spans="1:1" hidden="1">
      <c r="A203" s="12"/>
    </row>
    <row r="204" spans="1:1" hidden="1">
      <c r="A204" s="12"/>
    </row>
    <row r="205" spans="1:1" hidden="1">
      <c r="A205" s="12"/>
    </row>
    <row r="206" spans="1:1" hidden="1">
      <c r="A206" s="12"/>
    </row>
    <row r="207" spans="1:1" hidden="1">
      <c r="A207" s="12"/>
    </row>
    <row r="208" spans="1:1" hidden="1">
      <c r="A208" s="12"/>
    </row>
    <row r="209" spans="1:1" hidden="1">
      <c r="A209" s="12"/>
    </row>
    <row r="210" spans="1:1" hidden="1">
      <c r="A210" s="12"/>
    </row>
    <row r="211" spans="1:1" hidden="1">
      <c r="A211" s="12"/>
    </row>
    <row r="212" spans="1:1" hidden="1">
      <c r="A212" s="12"/>
    </row>
    <row r="213" spans="1:1" hidden="1">
      <c r="A213" s="12"/>
    </row>
    <row r="214" spans="1:1" hidden="1">
      <c r="A214" s="12"/>
    </row>
    <row r="215" spans="1:1" hidden="1">
      <c r="A215" s="12"/>
    </row>
    <row r="216" spans="1:1" hidden="1">
      <c r="A216" s="12"/>
    </row>
    <row r="217" spans="1:1" hidden="1">
      <c r="A217" s="12"/>
    </row>
    <row r="218" spans="1:1" hidden="1">
      <c r="A218" s="12"/>
    </row>
    <row r="219" spans="1:1" hidden="1">
      <c r="A219" s="12"/>
    </row>
    <row r="220" spans="1:1" hidden="1">
      <c r="A220" s="12"/>
    </row>
    <row r="221" spans="1:1" hidden="1">
      <c r="A221" s="12"/>
    </row>
    <row r="222" spans="1:1" hidden="1">
      <c r="A222" s="12"/>
    </row>
    <row r="223" spans="1:1" hidden="1">
      <c r="A223" s="12"/>
    </row>
    <row r="224" spans="1:1" hidden="1">
      <c r="A224" s="12"/>
    </row>
    <row r="225" spans="1:1" hidden="1">
      <c r="A225" s="12"/>
    </row>
    <row r="226" spans="1:1" hidden="1">
      <c r="A226" s="12"/>
    </row>
    <row r="227" spans="1:1" hidden="1">
      <c r="A227" s="12"/>
    </row>
    <row r="228" spans="1:1" hidden="1">
      <c r="A228" s="12"/>
    </row>
    <row r="229" spans="1:1" hidden="1">
      <c r="A229" s="12"/>
    </row>
    <row r="230" spans="1:1" hidden="1">
      <c r="A230" s="12"/>
    </row>
    <row r="231" spans="1:1" hidden="1">
      <c r="A231" s="12"/>
    </row>
    <row r="232" spans="1:1" hidden="1">
      <c r="A232" s="12"/>
    </row>
    <row r="233" spans="1:1" hidden="1">
      <c r="A233" s="12"/>
    </row>
    <row r="234" spans="1:1" hidden="1">
      <c r="A234" s="12"/>
    </row>
    <row r="235" spans="1:1" hidden="1">
      <c r="A235" s="12"/>
    </row>
    <row r="236" spans="1:1" hidden="1">
      <c r="A236" s="12"/>
    </row>
    <row r="237" spans="1:1" hidden="1">
      <c r="A237" s="12"/>
    </row>
    <row r="238" spans="1:1" hidden="1">
      <c r="A238" s="12"/>
    </row>
    <row r="239" spans="1:1" hidden="1">
      <c r="A239" s="12"/>
    </row>
    <row r="240" spans="1:1" hidden="1">
      <c r="A240" s="12"/>
    </row>
    <row r="241" spans="1:1" hidden="1">
      <c r="A241" s="12"/>
    </row>
    <row r="242" spans="1:1" hidden="1">
      <c r="A242" s="12"/>
    </row>
    <row r="243" spans="1:1" hidden="1">
      <c r="A243" s="12"/>
    </row>
    <row r="244" spans="1:1" hidden="1">
      <c r="A244" s="12"/>
    </row>
    <row r="245" spans="1:1" hidden="1">
      <c r="A245" s="12"/>
    </row>
  </sheetData>
  <sheetProtection password="DFD1" sheet="1" objects="1" scenarios="1"/>
  <mergeCells count="18">
    <mergeCell ref="A20:B20"/>
    <mergeCell ref="C20:J20"/>
    <mergeCell ref="A6:J6"/>
    <mergeCell ref="L6:R6"/>
    <mergeCell ref="L16:R16"/>
    <mergeCell ref="A16:J16"/>
    <mergeCell ref="B10:I10"/>
    <mergeCell ref="I26:P26"/>
    <mergeCell ref="T6:Z6"/>
    <mergeCell ref="L7:R11"/>
    <mergeCell ref="L17:R21"/>
    <mergeCell ref="C18:E18"/>
    <mergeCell ref="C19:E19"/>
    <mergeCell ref="Q24:R24"/>
    <mergeCell ref="Q25:R25"/>
    <mergeCell ref="Q26:R26"/>
    <mergeCell ref="C24:D24"/>
    <mergeCell ref="C23:D23"/>
  </mergeCells>
  <phoneticPr fontId="9" type="noConversion"/>
  <conditionalFormatting sqref="A25">
    <cfRule type="expression" dxfId="0" priority="3">
      <formula>AND(OR(LEFT($C$23,4)="Sola",LEFT($C$23,4)="Wind"),LEFT($C$24,2)&lt;&gt;"As")</formula>
    </cfRule>
  </conditionalFormatting>
  <dataValidations count="4">
    <dataValidation type="list" allowBlank="1" showInputMessage="1" showErrorMessage="1" sqref="C22:E22">
      <formula1>"PPA"</formula1>
    </dataValidation>
    <dataValidation type="list" allowBlank="1" showInputMessage="1" showErrorMessage="1" sqref="C24:D24">
      <formula1>"Baseload,As-Available"</formula1>
    </dataValidation>
    <dataValidation allowBlank="1" showInputMessage="1" showErrorMessage="1" prompt="Provide a brief description of the differentiating factors for each bid variation. (e.g - Escalating capacity payment, no VOM, partial project capacity)" sqref="C20"/>
    <dataValidation allowBlank="1" showInputMessage="1" showErrorMessage="1" prompt="Enter a unique number (Integers only, e.g - 1,2,3,etc.) for each bid variation offered for a project. Do not include alpha variants (1a, 1b, etc.)" sqref="C19"/>
  </dataValidations>
  <pageMargins left="0.75" right="0.75" top="1" bottom="1" header="0.5" footer="0.5"/>
  <pageSetup paperSize="17" scale="58" fitToHeight="2" orientation="landscape" r:id="rId1"/>
  <headerFooter alignWithMargins="0"/>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289"/>
  <sheetViews>
    <sheetView showGridLines="0" zoomScale="85" zoomScaleNormal="85" workbookViewId="0">
      <selection activeCell="E14" sqref="E14:P181"/>
    </sheetView>
  </sheetViews>
  <sheetFormatPr defaultColWidth="0" defaultRowHeight="12.75" zeroHeight="1"/>
  <cols>
    <col min="1" max="1" width="11.5703125" style="6" customWidth="1"/>
    <col min="2" max="2" width="9" style="6" customWidth="1"/>
    <col min="3" max="4" width="7.7109375" style="6" customWidth="1"/>
    <col min="5" max="16" width="9.7109375" style="6" customWidth="1"/>
    <col min="17" max="32" width="9.140625" style="6" customWidth="1"/>
    <col min="33" max="42" width="0" style="6" hidden="1" customWidth="1"/>
    <col min="43" max="16384" width="9.140625" style="6" hidden="1"/>
  </cols>
  <sheetData>
    <row r="1" spans="1:42" ht="19.5">
      <c r="A1" s="1" t="str">
        <f>'1. Instructions'!B3</f>
        <v>Renewable Products Offer Form</v>
      </c>
      <c r="B1" s="2"/>
      <c r="C1" s="2"/>
      <c r="D1" s="2"/>
      <c r="E1" s="2"/>
      <c r="F1" s="2"/>
      <c r="G1" s="2"/>
      <c r="H1" s="2"/>
      <c r="I1" s="2"/>
      <c r="J1" s="2"/>
      <c r="K1" s="3"/>
      <c r="L1" s="2"/>
      <c r="M1" s="4"/>
      <c r="N1" s="3"/>
      <c r="O1" s="3"/>
      <c r="P1" s="5" t="s">
        <v>237</v>
      </c>
    </row>
    <row r="2" spans="1:42" ht="15.75">
      <c r="A2" s="7" t="str">
        <f>'1. Instructions'!B4</f>
        <v>2014 All-Source LCR RFO</v>
      </c>
      <c r="B2" s="8"/>
      <c r="C2" s="8"/>
      <c r="D2" s="8"/>
      <c r="E2" s="8"/>
      <c r="F2" s="8"/>
      <c r="G2" s="8"/>
      <c r="H2" s="8"/>
      <c r="I2" s="8"/>
      <c r="J2" s="8"/>
      <c r="K2" s="9"/>
      <c r="L2" s="9"/>
      <c r="M2" s="9"/>
      <c r="N2" s="9"/>
      <c r="O2" s="9"/>
      <c r="P2" s="10"/>
    </row>
    <row r="3" spans="1:42"/>
    <row r="4" spans="1:42" ht="15.75">
      <c r="A4" s="268" t="s">
        <v>0</v>
      </c>
      <c r="B4" s="268"/>
      <c r="C4" s="268"/>
      <c r="D4" s="268"/>
      <c r="E4" s="268"/>
      <c r="F4" s="268"/>
      <c r="G4" s="268"/>
      <c r="H4" s="268"/>
      <c r="I4" s="268"/>
      <c r="J4" s="268"/>
      <c r="K4" s="268"/>
    </row>
    <row r="5" spans="1:42">
      <c r="A5" s="11"/>
      <c r="B5" s="12"/>
      <c r="C5" s="12"/>
      <c r="D5" s="12"/>
      <c r="E5" s="12"/>
      <c r="F5" s="12"/>
      <c r="G5" s="12"/>
      <c r="K5" s="13"/>
    </row>
    <row r="6" spans="1:42" ht="20.25" customHeight="1">
      <c r="A6" s="276" t="s">
        <v>232</v>
      </c>
      <c r="B6" s="277"/>
      <c r="C6" s="277"/>
      <c r="D6" s="277"/>
      <c r="E6" s="277"/>
      <c r="F6" s="277"/>
      <c r="G6" s="277"/>
      <c r="H6" s="277"/>
      <c r="I6" s="277"/>
      <c r="J6" s="277"/>
      <c r="K6" s="13"/>
    </row>
    <row r="7" spans="1:42" ht="20.25" customHeight="1">
      <c r="A7" s="276"/>
      <c r="B7" s="277"/>
      <c r="C7" s="277"/>
      <c r="D7" s="277"/>
      <c r="E7" s="277"/>
      <c r="F7" s="277"/>
      <c r="G7" s="277"/>
      <c r="H7" s="277"/>
      <c r="I7" s="277"/>
      <c r="J7" s="277"/>
      <c r="K7" s="13"/>
    </row>
    <row r="8" spans="1:42" ht="20.25" customHeight="1">
      <c r="A8" s="276"/>
      <c r="B8" s="277"/>
      <c r="C8" s="277"/>
      <c r="D8" s="277"/>
      <c r="E8" s="277"/>
      <c r="F8" s="277"/>
      <c r="G8" s="277"/>
      <c r="H8" s="277"/>
      <c r="I8" s="277"/>
      <c r="J8" s="277"/>
      <c r="K8" s="13"/>
    </row>
    <row r="9" spans="1:42">
      <c r="A9" s="15"/>
      <c r="B9" s="16"/>
      <c r="C9" s="278"/>
      <c r="D9" s="278"/>
      <c r="E9" s="17"/>
      <c r="F9" s="17"/>
      <c r="G9" s="17"/>
      <c r="H9" s="17"/>
      <c r="I9" s="17"/>
      <c r="J9" s="17"/>
      <c r="K9" s="18"/>
    </row>
    <row r="10" spans="1:42" ht="13.5" thickBot="1">
      <c r="A10" s="282" t="e">
        <f>#REF!</f>
        <v>#REF!</v>
      </c>
      <c r="B10" s="282"/>
      <c r="C10" s="279"/>
      <c r="D10" s="279"/>
    </row>
    <row r="11" spans="1:42" ht="13.5" thickBot="1">
      <c r="E11" s="284" t="s">
        <v>127</v>
      </c>
      <c r="F11" s="285"/>
      <c r="G11" s="285"/>
      <c r="H11" s="285"/>
      <c r="I11" s="285"/>
      <c r="J11" s="285"/>
      <c r="K11" s="285"/>
      <c r="L11" s="285"/>
      <c r="M11" s="285"/>
      <c r="N11" s="285"/>
      <c r="O11" s="285"/>
      <c r="P11" s="286"/>
      <c r="R11" s="270" t="s">
        <v>131</v>
      </c>
      <c r="S11" s="271"/>
      <c r="T11" s="271"/>
      <c r="U11" s="271"/>
      <c r="V11" s="271"/>
      <c r="W11" s="271"/>
      <c r="X11" s="271"/>
      <c r="Y11" s="271"/>
      <c r="Z11" s="271"/>
      <c r="AA11" s="271"/>
      <c r="AB11" s="271"/>
      <c r="AC11" s="272"/>
    </row>
    <row r="12" spans="1:42" ht="13.5" thickBot="1">
      <c r="E12" s="280" t="s">
        <v>31</v>
      </c>
      <c r="F12" s="283"/>
      <c r="G12" s="283"/>
      <c r="H12" s="283"/>
      <c r="I12" s="283"/>
      <c r="J12" s="281"/>
      <c r="K12" s="280" t="s">
        <v>32</v>
      </c>
      <c r="L12" s="283"/>
      <c r="M12" s="283"/>
      <c r="N12" s="281"/>
      <c r="O12" s="280" t="s">
        <v>31</v>
      </c>
      <c r="P12" s="281"/>
      <c r="R12" s="273" t="s">
        <v>31</v>
      </c>
      <c r="S12" s="274"/>
      <c r="T12" s="274"/>
      <c r="U12" s="274"/>
      <c r="V12" s="274"/>
      <c r="W12" s="275"/>
      <c r="X12" s="273" t="s">
        <v>32</v>
      </c>
      <c r="Y12" s="274"/>
      <c r="Z12" s="274"/>
      <c r="AA12" s="275"/>
      <c r="AB12" s="273" t="s">
        <v>31</v>
      </c>
      <c r="AC12" s="275"/>
    </row>
    <row r="13" spans="1:42" ht="39" thickBot="1">
      <c r="A13" s="19" t="s">
        <v>1</v>
      </c>
      <c r="B13" s="20" t="s">
        <v>2</v>
      </c>
      <c r="C13" s="20" t="s">
        <v>3</v>
      </c>
      <c r="D13" s="20" t="s">
        <v>4</v>
      </c>
      <c r="E13" s="179" t="s">
        <v>5</v>
      </c>
      <c r="F13" s="180" t="s">
        <v>6</v>
      </c>
      <c r="G13" s="180" t="s">
        <v>7</v>
      </c>
      <c r="H13" s="180" t="s">
        <v>8</v>
      </c>
      <c r="I13" s="180" t="s">
        <v>9</v>
      </c>
      <c r="J13" s="180" t="s">
        <v>10</v>
      </c>
      <c r="K13" s="180" t="s">
        <v>11</v>
      </c>
      <c r="L13" s="180" t="s">
        <v>12</v>
      </c>
      <c r="M13" s="180" t="s">
        <v>13</v>
      </c>
      <c r="N13" s="180" t="s">
        <v>14</v>
      </c>
      <c r="O13" s="180" t="s">
        <v>15</v>
      </c>
      <c r="P13" s="181" t="s">
        <v>16</v>
      </c>
      <c r="Q13" s="40"/>
      <c r="R13" s="183" t="s">
        <v>5</v>
      </c>
      <c r="S13" s="184" t="s">
        <v>6</v>
      </c>
      <c r="T13" s="184" t="s">
        <v>7</v>
      </c>
      <c r="U13" s="184" t="s">
        <v>8</v>
      </c>
      <c r="V13" s="184" t="s">
        <v>9</v>
      </c>
      <c r="W13" s="184" t="s">
        <v>10</v>
      </c>
      <c r="X13" s="184" t="s">
        <v>11</v>
      </c>
      <c r="Y13" s="184" t="s">
        <v>12</v>
      </c>
      <c r="Z13" s="184" t="s">
        <v>13</v>
      </c>
      <c r="AA13" s="184" t="s">
        <v>14</v>
      </c>
      <c r="AB13" s="184" t="s">
        <v>15</v>
      </c>
      <c r="AC13" s="185" t="s">
        <v>16</v>
      </c>
    </row>
    <row r="14" spans="1:42" ht="13.5" customHeight="1">
      <c r="A14" s="21" t="s">
        <v>17</v>
      </c>
      <c r="B14" s="22">
        <v>0</v>
      </c>
      <c r="C14" s="23">
        <v>1</v>
      </c>
      <c r="D14" s="6">
        <v>1</v>
      </c>
      <c r="E14" s="178"/>
      <c r="F14" s="178"/>
      <c r="G14" s="178"/>
      <c r="H14" s="178"/>
      <c r="I14" s="178"/>
      <c r="J14" s="178"/>
      <c r="K14" s="178"/>
      <c r="L14" s="178"/>
      <c r="M14" s="178"/>
      <c r="N14" s="178"/>
      <c r="O14" s="178"/>
      <c r="P14" s="178"/>
      <c r="Q14" s="41"/>
      <c r="R14" s="182" t="s">
        <v>132</v>
      </c>
      <c r="S14" s="182" t="s">
        <v>132</v>
      </c>
      <c r="T14" s="182" t="s">
        <v>132</v>
      </c>
      <c r="U14" s="182" t="s">
        <v>132</v>
      </c>
      <c r="V14" s="182" t="s">
        <v>132</v>
      </c>
      <c r="W14" s="182" t="s">
        <v>132</v>
      </c>
      <c r="X14" s="182" t="s">
        <v>132</v>
      </c>
      <c r="Y14" s="182" t="s">
        <v>132</v>
      </c>
      <c r="Z14" s="182" t="s">
        <v>132</v>
      </c>
      <c r="AA14" s="182" t="s">
        <v>132</v>
      </c>
      <c r="AB14" s="182" t="s">
        <v>132</v>
      </c>
      <c r="AC14" s="182" t="s">
        <v>132</v>
      </c>
      <c r="AE14" s="38"/>
      <c r="AF14" s="38"/>
      <c r="AG14" s="38"/>
      <c r="AH14" s="38"/>
      <c r="AI14" s="38"/>
      <c r="AJ14" s="38"/>
      <c r="AK14" s="38"/>
      <c r="AL14" s="38"/>
      <c r="AM14" s="38"/>
      <c r="AN14" s="38"/>
      <c r="AO14" s="38"/>
      <c r="AP14" s="38"/>
    </row>
    <row r="15" spans="1:42" ht="13.5" customHeight="1">
      <c r="A15" s="21" t="s">
        <v>17</v>
      </c>
      <c r="B15" s="22">
        <f t="shared" ref="B15:B46" si="0">B14+(1/24)</f>
        <v>4.1666666666666664E-2</v>
      </c>
      <c r="C15" s="23">
        <v>2</v>
      </c>
      <c r="D15" s="6">
        <f t="shared" ref="D15:D46" si="1">D14+1</f>
        <v>2</v>
      </c>
      <c r="E15" s="176"/>
      <c r="F15" s="176"/>
      <c r="G15" s="176"/>
      <c r="H15" s="176"/>
      <c r="I15" s="176"/>
      <c r="J15" s="176"/>
      <c r="K15" s="176"/>
      <c r="L15" s="176"/>
      <c r="M15" s="176"/>
      <c r="N15" s="176"/>
      <c r="O15" s="176"/>
      <c r="P15" s="176"/>
      <c r="Q15" s="41"/>
      <c r="R15" s="177" t="s">
        <v>132</v>
      </c>
      <c r="S15" s="177" t="s">
        <v>132</v>
      </c>
      <c r="T15" s="177" t="s">
        <v>132</v>
      </c>
      <c r="U15" s="177" t="s">
        <v>132</v>
      </c>
      <c r="V15" s="177" t="s">
        <v>132</v>
      </c>
      <c r="W15" s="177" t="s">
        <v>132</v>
      </c>
      <c r="X15" s="177" t="s">
        <v>132</v>
      </c>
      <c r="Y15" s="177" t="s">
        <v>132</v>
      </c>
      <c r="Z15" s="177" t="s">
        <v>132</v>
      </c>
      <c r="AA15" s="177" t="s">
        <v>132</v>
      </c>
      <c r="AB15" s="177" t="s">
        <v>132</v>
      </c>
      <c r="AC15" s="177" t="s">
        <v>132</v>
      </c>
      <c r="AE15" s="38"/>
      <c r="AF15" s="38"/>
      <c r="AG15" s="38"/>
      <c r="AH15" s="38"/>
      <c r="AI15" s="38"/>
      <c r="AJ15" s="38"/>
      <c r="AK15" s="38"/>
      <c r="AL15" s="38"/>
      <c r="AM15" s="38"/>
      <c r="AN15" s="38"/>
      <c r="AO15" s="38"/>
      <c r="AP15" s="38"/>
    </row>
    <row r="16" spans="1:42" ht="13.5" customHeight="1">
      <c r="A16" s="21" t="s">
        <v>17</v>
      </c>
      <c r="B16" s="22">
        <f t="shared" si="0"/>
        <v>8.3333333333333329E-2</v>
      </c>
      <c r="C16" s="23">
        <v>3</v>
      </c>
      <c r="D16" s="6">
        <f t="shared" si="1"/>
        <v>3</v>
      </c>
      <c r="E16" s="176"/>
      <c r="F16" s="176"/>
      <c r="G16" s="176"/>
      <c r="H16" s="176"/>
      <c r="I16" s="176"/>
      <c r="J16" s="176"/>
      <c r="K16" s="176"/>
      <c r="L16" s="176"/>
      <c r="M16" s="176"/>
      <c r="N16" s="176"/>
      <c r="O16" s="176"/>
      <c r="P16" s="176"/>
      <c r="Q16" s="41"/>
      <c r="R16" s="177" t="s">
        <v>132</v>
      </c>
      <c r="S16" s="177" t="s">
        <v>132</v>
      </c>
      <c r="T16" s="177" t="s">
        <v>132</v>
      </c>
      <c r="U16" s="177" t="s">
        <v>132</v>
      </c>
      <c r="V16" s="177" t="s">
        <v>132</v>
      </c>
      <c r="W16" s="177" t="s">
        <v>132</v>
      </c>
      <c r="X16" s="177" t="s">
        <v>132</v>
      </c>
      <c r="Y16" s="177" t="s">
        <v>132</v>
      </c>
      <c r="Z16" s="177" t="s">
        <v>132</v>
      </c>
      <c r="AA16" s="177" t="s">
        <v>132</v>
      </c>
      <c r="AB16" s="177" t="s">
        <v>132</v>
      </c>
      <c r="AC16" s="177" t="s">
        <v>132</v>
      </c>
      <c r="AE16" s="38"/>
      <c r="AF16" s="38"/>
      <c r="AG16" s="38"/>
      <c r="AH16" s="38"/>
      <c r="AI16" s="38"/>
      <c r="AJ16" s="38"/>
      <c r="AK16" s="38"/>
      <c r="AL16" s="38"/>
      <c r="AM16" s="38"/>
      <c r="AN16" s="38"/>
      <c r="AO16" s="38"/>
      <c r="AP16" s="38"/>
    </row>
    <row r="17" spans="1:42" ht="13.5" customHeight="1">
      <c r="A17" s="21" t="s">
        <v>17</v>
      </c>
      <c r="B17" s="22">
        <f t="shared" si="0"/>
        <v>0.125</v>
      </c>
      <c r="C17" s="23">
        <v>4</v>
      </c>
      <c r="D17" s="6">
        <f t="shared" si="1"/>
        <v>4</v>
      </c>
      <c r="E17" s="176"/>
      <c r="F17" s="176"/>
      <c r="G17" s="176"/>
      <c r="H17" s="176"/>
      <c r="I17" s="176"/>
      <c r="J17" s="176"/>
      <c r="K17" s="176"/>
      <c r="L17" s="176"/>
      <c r="M17" s="176"/>
      <c r="N17" s="176"/>
      <c r="O17" s="176"/>
      <c r="P17" s="176"/>
      <c r="Q17" s="41"/>
      <c r="R17" s="177" t="s">
        <v>132</v>
      </c>
      <c r="S17" s="177" t="s">
        <v>132</v>
      </c>
      <c r="T17" s="177" t="s">
        <v>132</v>
      </c>
      <c r="U17" s="177" t="s">
        <v>132</v>
      </c>
      <c r="V17" s="177" t="s">
        <v>132</v>
      </c>
      <c r="W17" s="177" t="s">
        <v>132</v>
      </c>
      <c r="X17" s="177" t="s">
        <v>132</v>
      </c>
      <c r="Y17" s="177" t="s">
        <v>132</v>
      </c>
      <c r="Z17" s="177" t="s">
        <v>132</v>
      </c>
      <c r="AA17" s="177" t="s">
        <v>132</v>
      </c>
      <c r="AB17" s="177" t="s">
        <v>132</v>
      </c>
      <c r="AC17" s="177" t="s">
        <v>132</v>
      </c>
      <c r="AE17" s="38"/>
      <c r="AF17" s="38"/>
      <c r="AG17" s="38"/>
      <c r="AH17" s="38"/>
      <c r="AI17" s="38"/>
      <c r="AJ17" s="38"/>
      <c r="AK17" s="38"/>
      <c r="AL17" s="38"/>
      <c r="AM17" s="38"/>
      <c r="AN17" s="38"/>
      <c r="AO17" s="38"/>
      <c r="AP17" s="38"/>
    </row>
    <row r="18" spans="1:42" ht="13.5" customHeight="1">
      <c r="A18" s="21" t="s">
        <v>17</v>
      </c>
      <c r="B18" s="22">
        <f t="shared" si="0"/>
        <v>0.16666666666666666</v>
      </c>
      <c r="C18" s="23">
        <v>5</v>
      </c>
      <c r="D18" s="6">
        <f t="shared" si="1"/>
        <v>5</v>
      </c>
      <c r="E18" s="176"/>
      <c r="F18" s="176"/>
      <c r="G18" s="176"/>
      <c r="H18" s="176"/>
      <c r="I18" s="176"/>
      <c r="J18" s="176"/>
      <c r="K18" s="176"/>
      <c r="L18" s="176"/>
      <c r="M18" s="176"/>
      <c r="N18" s="176"/>
      <c r="O18" s="176"/>
      <c r="P18" s="176"/>
      <c r="Q18" s="41"/>
      <c r="R18" s="177" t="s">
        <v>132</v>
      </c>
      <c r="S18" s="177" t="s">
        <v>132</v>
      </c>
      <c r="T18" s="177" t="s">
        <v>132</v>
      </c>
      <c r="U18" s="177" t="s">
        <v>132</v>
      </c>
      <c r="V18" s="177" t="s">
        <v>132</v>
      </c>
      <c r="W18" s="177" t="s">
        <v>132</v>
      </c>
      <c r="X18" s="177" t="s">
        <v>132</v>
      </c>
      <c r="Y18" s="177" t="s">
        <v>132</v>
      </c>
      <c r="Z18" s="177" t="s">
        <v>132</v>
      </c>
      <c r="AA18" s="177" t="s">
        <v>132</v>
      </c>
      <c r="AB18" s="177" t="s">
        <v>132</v>
      </c>
      <c r="AC18" s="177" t="s">
        <v>132</v>
      </c>
      <c r="AE18" s="38"/>
      <c r="AF18" s="38"/>
      <c r="AG18" s="38"/>
      <c r="AH18" s="38"/>
      <c r="AI18" s="38"/>
      <c r="AJ18" s="38"/>
      <c r="AK18" s="38"/>
      <c r="AL18" s="38"/>
      <c r="AM18" s="38"/>
      <c r="AN18" s="38"/>
      <c r="AO18" s="38"/>
      <c r="AP18" s="38"/>
    </row>
    <row r="19" spans="1:42" ht="13.5" customHeight="1">
      <c r="A19" s="21" t="s">
        <v>17</v>
      </c>
      <c r="B19" s="22">
        <f t="shared" si="0"/>
        <v>0.20833333333333331</v>
      </c>
      <c r="C19" s="23">
        <v>6</v>
      </c>
      <c r="D19" s="6">
        <f t="shared" si="1"/>
        <v>6</v>
      </c>
      <c r="E19" s="176"/>
      <c r="F19" s="176"/>
      <c r="G19" s="176"/>
      <c r="H19" s="176"/>
      <c r="I19" s="176"/>
      <c r="J19" s="176"/>
      <c r="K19" s="176"/>
      <c r="L19" s="176"/>
      <c r="M19" s="176"/>
      <c r="N19" s="176"/>
      <c r="O19" s="176"/>
      <c r="P19" s="176"/>
      <c r="Q19" s="41"/>
      <c r="R19" s="177" t="s">
        <v>132</v>
      </c>
      <c r="S19" s="177" t="s">
        <v>132</v>
      </c>
      <c r="T19" s="177" t="s">
        <v>132</v>
      </c>
      <c r="U19" s="177" t="s">
        <v>132</v>
      </c>
      <c r="V19" s="177" t="s">
        <v>132</v>
      </c>
      <c r="W19" s="177" t="s">
        <v>132</v>
      </c>
      <c r="X19" s="177" t="s">
        <v>132</v>
      </c>
      <c r="Y19" s="177" t="s">
        <v>132</v>
      </c>
      <c r="Z19" s="177" t="s">
        <v>132</v>
      </c>
      <c r="AA19" s="177" t="s">
        <v>132</v>
      </c>
      <c r="AB19" s="177" t="s">
        <v>132</v>
      </c>
      <c r="AC19" s="177" t="s">
        <v>132</v>
      </c>
      <c r="AE19" s="38"/>
      <c r="AF19" s="38"/>
      <c r="AG19" s="38"/>
      <c r="AH19" s="38"/>
      <c r="AI19" s="38"/>
      <c r="AJ19" s="38"/>
      <c r="AK19" s="38"/>
      <c r="AL19" s="38"/>
      <c r="AM19" s="38"/>
      <c r="AN19" s="38"/>
      <c r="AO19" s="38"/>
      <c r="AP19" s="38"/>
    </row>
    <row r="20" spans="1:42" ht="13.5" customHeight="1">
      <c r="A20" s="21" t="s">
        <v>17</v>
      </c>
      <c r="B20" s="22">
        <f t="shared" si="0"/>
        <v>0.24999999999999997</v>
      </c>
      <c r="C20" s="23">
        <v>7</v>
      </c>
      <c r="D20" s="6">
        <f t="shared" si="1"/>
        <v>7</v>
      </c>
      <c r="E20" s="176"/>
      <c r="F20" s="176"/>
      <c r="G20" s="176"/>
      <c r="H20" s="176"/>
      <c r="I20" s="176"/>
      <c r="J20" s="176"/>
      <c r="K20" s="176"/>
      <c r="L20" s="176"/>
      <c r="M20" s="176"/>
      <c r="N20" s="176"/>
      <c r="O20" s="176"/>
      <c r="P20" s="176"/>
      <c r="Q20" s="41"/>
      <c r="R20" s="177" t="s">
        <v>133</v>
      </c>
      <c r="S20" s="177" t="s">
        <v>133</v>
      </c>
      <c r="T20" s="177" t="s">
        <v>133</v>
      </c>
      <c r="U20" s="177" t="s">
        <v>133</v>
      </c>
      <c r="V20" s="177" t="s">
        <v>133</v>
      </c>
      <c r="W20" s="177" t="s">
        <v>133</v>
      </c>
      <c r="X20" s="177" t="s">
        <v>133</v>
      </c>
      <c r="Y20" s="177" t="s">
        <v>133</v>
      </c>
      <c r="Z20" s="177" t="s">
        <v>133</v>
      </c>
      <c r="AA20" s="177" t="s">
        <v>133</v>
      </c>
      <c r="AB20" s="177" t="s">
        <v>133</v>
      </c>
      <c r="AC20" s="177" t="s">
        <v>133</v>
      </c>
      <c r="AE20" s="38"/>
      <c r="AF20" s="38"/>
      <c r="AG20" s="38"/>
      <c r="AH20" s="38"/>
      <c r="AI20" s="38"/>
      <c r="AJ20" s="38"/>
      <c r="AK20" s="38"/>
      <c r="AL20" s="38"/>
      <c r="AM20" s="38"/>
      <c r="AN20" s="38"/>
      <c r="AO20" s="38"/>
      <c r="AP20" s="38"/>
    </row>
    <row r="21" spans="1:42" ht="13.5" customHeight="1">
      <c r="A21" s="21" t="s">
        <v>17</v>
      </c>
      <c r="B21" s="22">
        <f t="shared" si="0"/>
        <v>0.29166666666666663</v>
      </c>
      <c r="C21" s="23">
        <v>8</v>
      </c>
      <c r="D21" s="6">
        <f t="shared" si="1"/>
        <v>8</v>
      </c>
      <c r="E21" s="176"/>
      <c r="F21" s="176"/>
      <c r="G21" s="176"/>
      <c r="H21" s="176"/>
      <c r="I21" s="176"/>
      <c r="J21" s="176"/>
      <c r="K21" s="176"/>
      <c r="L21" s="176"/>
      <c r="M21" s="176"/>
      <c r="N21" s="176"/>
      <c r="O21" s="176"/>
      <c r="P21" s="176"/>
      <c r="Q21" s="41"/>
      <c r="R21" s="177" t="s">
        <v>133</v>
      </c>
      <c r="S21" s="177" t="s">
        <v>133</v>
      </c>
      <c r="T21" s="177" t="s">
        <v>133</v>
      </c>
      <c r="U21" s="177" t="s">
        <v>133</v>
      </c>
      <c r="V21" s="177" t="s">
        <v>133</v>
      </c>
      <c r="W21" s="177" t="s">
        <v>133</v>
      </c>
      <c r="X21" s="177" t="s">
        <v>133</v>
      </c>
      <c r="Y21" s="177" t="s">
        <v>133</v>
      </c>
      <c r="Z21" s="177" t="s">
        <v>133</v>
      </c>
      <c r="AA21" s="177" t="s">
        <v>133</v>
      </c>
      <c r="AB21" s="177" t="s">
        <v>133</v>
      </c>
      <c r="AC21" s="177" t="s">
        <v>133</v>
      </c>
      <c r="AE21" s="38"/>
      <c r="AF21" s="38"/>
      <c r="AG21" s="38"/>
      <c r="AH21" s="38"/>
      <c r="AI21" s="38"/>
      <c r="AJ21" s="38"/>
      <c r="AK21" s="38"/>
      <c r="AL21" s="38"/>
      <c r="AM21" s="38"/>
      <c r="AN21" s="38"/>
      <c r="AO21" s="38"/>
      <c r="AP21" s="38"/>
    </row>
    <row r="22" spans="1:42" ht="13.5" customHeight="1">
      <c r="A22" s="21" t="s">
        <v>17</v>
      </c>
      <c r="B22" s="22">
        <f t="shared" si="0"/>
        <v>0.33333333333333331</v>
      </c>
      <c r="C22" s="23">
        <v>9</v>
      </c>
      <c r="D22" s="6">
        <f t="shared" si="1"/>
        <v>9</v>
      </c>
      <c r="E22" s="176"/>
      <c r="F22" s="176"/>
      <c r="G22" s="176"/>
      <c r="H22" s="176"/>
      <c r="I22" s="176"/>
      <c r="J22" s="176"/>
      <c r="K22" s="176"/>
      <c r="L22" s="176"/>
      <c r="M22" s="176"/>
      <c r="N22" s="176"/>
      <c r="O22" s="176"/>
      <c r="P22" s="176"/>
      <c r="Q22" s="41"/>
      <c r="R22" s="177" t="s">
        <v>133</v>
      </c>
      <c r="S22" s="177" t="s">
        <v>133</v>
      </c>
      <c r="T22" s="177" t="s">
        <v>133</v>
      </c>
      <c r="U22" s="177" t="s">
        <v>133</v>
      </c>
      <c r="V22" s="177" t="s">
        <v>133</v>
      </c>
      <c r="W22" s="177" t="s">
        <v>133</v>
      </c>
      <c r="X22" s="177" t="s">
        <v>133</v>
      </c>
      <c r="Y22" s="177" t="s">
        <v>133</v>
      </c>
      <c r="Z22" s="177" t="s">
        <v>133</v>
      </c>
      <c r="AA22" s="177" t="s">
        <v>133</v>
      </c>
      <c r="AB22" s="177" t="s">
        <v>133</v>
      </c>
      <c r="AC22" s="177" t="s">
        <v>133</v>
      </c>
      <c r="AE22" s="38"/>
      <c r="AF22" s="38"/>
      <c r="AG22" s="38"/>
      <c r="AH22" s="38"/>
      <c r="AI22" s="38"/>
      <c r="AJ22" s="38"/>
      <c r="AK22" s="38"/>
      <c r="AL22" s="38"/>
      <c r="AM22" s="38"/>
      <c r="AN22" s="38"/>
      <c r="AO22" s="38"/>
      <c r="AP22" s="38"/>
    </row>
    <row r="23" spans="1:42" ht="13.5" customHeight="1">
      <c r="A23" s="21" t="s">
        <v>17</v>
      </c>
      <c r="B23" s="22">
        <f t="shared" si="0"/>
        <v>0.375</v>
      </c>
      <c r="C23" s="23">
        <v>10</v>
      </c>
      <c r="D23" s="6">
        <f t="shared" si="1"/>
        <v>10</v>
      </c>
      <c r="E23" s="176"/>
      <c r="F23" s="176"/>
      <c r="G23" s="176"/>
      <c r="H23" s="176"/>
      <c r="I23" s="176"/>
      <c r="J23" s="176"/>
      <c r="K23" s="176"/>
      <c r="L23" s="176"/>
      <c r="M23" s="176"/>
      <c r="N23" s="176"/>
      <c r="O23" s="176"/>
      <c r="P23" s="176"/>
      <c r="Q23" s="41"/>
      <c r="R23" s="177" t="s">
        <v>133</v>
      </c>
      <c r="S23" s="177" t="s">
        <v>133</v>
      </c>
      <c r="T23" s="177" t="s">
        <v>133</v>
      </c>
      <c r="U23" s="177" t="s">
        <v>133</v>
      </c>
      <c r="V23" s="177" t="s">
        <v>133</v>
      </c>
      <c r="W23" s="177" t="s">
        <v>133</v>
      </c>
      <c r="X23" s="177" t="s">
        <v>133</v>
      </c>
      <c r="Y23" s="177" t="s">
        <v>133</v>
      </c>
      <c r="Z23" s="177" t="s">
        <v>133</v>
      </c>
      <c r="AA23" s="177" t="s">
        <v>133</v>
      </c>
      <c r="AB23" s="177" t="s">
        <v>133</v>
      </c>
      <c r="AC23" s="177" t="s">
        <v>133</v>
      </c>
      <c r="AE23" s="38"/>
      <c r="AF23" s="38"/>
      <c r="AG23" s="38"/>
      <c r="AH23" s="38"/>
      <c r="AI23" s="38"/>
      <c r="AJ23" s="38"/>
      <c r="AK23" s="38"/>
      <c r="AL23" s="38"/>
      <c r="AM23" s="38"/>
      <c r="AN23" s="38"/>
      <c r="AO23" s="38"/>
      <c r="AP23" s="38"/>
    </row>
    <row r="24" spans="1:42" ht="13.5" customHeight="1">
      <c r="A24" s="21" t="s">
        <v>17</v>
      </c>
      <c r="B24" s="22">
        <f t="shared" si="0"/>
        <v>0.41666666666666669</v>
      </c>
      <c r="C24" s="23">
        <v>11</v>
      </c>
      <c r="D24" s="6">
        <f t="shared" si="1"/>
        <v>11</v>
      </c>
      <c r="E24" s="176"/>
      <c r="F24" s="176"/>
      <c r="G24" s="176"/>
      <c r="H24" s="176"/>
      <c r="I24" s="176"/>
      <c r="J24" s="176"/>
      <c r="K24" s="176"/>
      <c r="L24" s="176"/>
      <c r="M24" s="176"/>
      <c r="N24" s="176"/>
      <c r="O24" s="176"/>
      <c r="P24" s="176"/>
      <c r="Q24" s="41"/>
      <c r="R24" s="177" t="s">
        <v>133</v>
      </c>
      <c r="S24" s="177" t="s">
        <v>133</v>
      </c>
      <c r="T24" s="177" t="s">
        <v>133</v>
      </c>
      <c r="U24" s="177" t="s">
        <v>133</v>
      </c>
      <c r="V24" s="177" t="s">
        <v>133</v>
      </c>
      <c r="W24" s="177" t="s">
        <v>133</v>
      </c>
      <c r="X24" s="177" t="s">
        <v>133</v>
      </c>
      <c r="Y24" s="177" t="s">
        <v>133</v>
      </c>
      <c r="Z24" s="177" t="s">
        <v>133</v>
      </c>
      <c r="AA24" s="177" t="s">
        <v>133</v>
      </c>
      <c r="AB24" s="177" t="s">
        <v>133</v>
      </c>
      <c r="AC24" s="177" t="s">
        <v>133</v>
      </c>
      <c r="AE24" s="38"/>
      <c r="AF24" s="38"/>
      <c r="AG24" s="38"/>
      <c r="AH24" s="38"/>
      <c r="AI24" s="38"/>
      <c r="AJ24" s="38"/>
      <c r="AK24" s="38"/>
      <c r="AL24" s="38"/>
      <c r="AM24" s="38"/>
      <c r="AN24" s="38"/>
      <c r="AO24" s="38"/>
      <c r="AP24" s="38"/>
    </row>
    <row r="25" spans="1:42" ht="13.5" customHeight="1">
      <c r="A25" s="21" t="s">
        <v>17</v>
      </c>
      <c r="B25" s="22">
        <f t="shared" si="0"/>
        <v>0.45833333333333337</v>
      </c>
      <c r="C25" s="23">
        <v>12</v>
      </c>
      <c r="D25" s="6">
        <f t="shared" si="1"/>
        <v>12</v>
      </c>
      <c r="E25" s="176"/>
      <c r="F25" s="176"/>
      <c r="G25" s="176"/>
      <c r="H25" s="176"/>
      <c r="I25" s="176"/>
      <c r="J25" s="176"/>
      <c r="K25" s="176"/>
      <c r="L25" s="176"/>
      <c r="M25" s="176"/>
      <c r="N25" s="176"/>
      <c r="O25" s="176"/>
      <c r="P25" s="176"/>
      <c r="Q25" s="41"/>
      <c r="R25" s="177" t="s">
        <v>133</v>
      </c>
      <c r="S25" s="177" t="s">
        <v>133</v>
      </c>
      <c r="T25" s="177" t="s">
        <v>133</v>
      </c>
      <c r="U25" s="177" t="s">
        <v>133</v>
      </c>
      <c r="V25" s="177" t="s">
        <v>133</v>
      </c>
      <c r="W25" s="177" t="s">
        <v>133</v>
      </c>
      <c r="X25" s="177" t="s">
        <v>133</v>
      </c>
      <c r="Y25" s="177" t="s">
        <v>133</v>
      </c>
      <c r="Z25" s="177" t="s">
        <v>133</v>
      </c>
      <c r="AA25" s="177" t="s">
        <v>133</v>
      </c>
      <c r="AB25" s="177" t="s">
        <v>133</v>
      </c>
      <c r="AC25" s="177" t="s">
        <v>133</v>
      </c>
      <c r="AE25" s="38"/>
      <c r="AF25" s="38"/>
      <c r="AG25" s="38"/>
      <c r="AH25" s="38"/>
      <c r="AI25" s="38"/>
      <c r="AJ25" s="38"/>
      <c r="AK25" s="38"/>
      <c r="AL25" s="38"/>
      <c r="AM25" s="38"/>
      <c r="AN25" s="38"/>
      <c r="AO25" s="38"/>
      <c r="AP25" s="38"/>
    </row>
    <row r="26" spans="1:42" ht="13.5" customHeight="1">
      <c r="A26" s="21" t="s">
        <v>17</v>
      </c>
      <c r="B26" s="22">
        <f t="shared" si="0"/>
        <v>0.5</v>
      </c>
      <c r="C26" s="23">
        <v>13</v>
      </c>
      <c r="D26" s="6">
        <f t="shared" si="1"/>
        <v>13</v>
      </c>
      <c r="E26" s="176"/>
      <c r="F26" s="176"/>
      <c r="G26" s="176"/>
      <c r="H26" s="176"/>
      <c r="I26" s="176"/>
      <c r="J26" s="176"/>
      <c r="K26" s="176"/>
      <c r="L26" s="176"/>
      <c r="M26" s="176"/>
      <c r="N26" s="176"/>
      <c r="O26" s="176"/>
      <c r="P26" s="176"/>
      <c r="Q26" s="41"/>
      <c r="R26" s="177" t="s">
        <v>133</v>
      </c>
      <c r="S26" s="177" t="s">
        <v>133</v>
      </c>
      <c r="T26" s="177" t="s">
        <v>133</v>
      </c>
      <c r="U26" s="177" t="s">
        <v>133</v>
      </c>
      <c r="V26" s="177" t="s">
        <v>133</v>
      </c>
      <c r="W26" s="177" t="s">
        <v>133</v>
      </c>
      <c r="X26" s="177" t="s">
        <v>133</v>
      </c>
      <c r="Y26" s="177" t="s">
        <v>133</v>
      </c>
      <c r="Z26" s="177" t="s">
        <v>133</v>
      </c>
      <c r="AA26" s="177" t="s">
        <v>133</v>
      </c>
      <c r="AB26" s="177" t="s">
        <v>133</v>
      </c>
      <c r="AC26" s="177" t="s">
        <v>133</v>
      </c>
      <c r="AE26" s="38"/>
      <c r="AF26" s="38"/>
      <c r="AG26" s="38"/>
      <c r="AH26" s="38"/>
      <c r="AI26" s="38"/>
      <c r="AJ26" s="38"/>
      <c r="AK26" s="38"/>
      <c r="AL26" s="38"/>
      <c r="AM26" s="38"/>
      <c r="AN26" s="38"/>
      <c r="AO26" s="38"/>
      <c r="AP26" s="38"/>
    </row>
    <row r="27" spans="1:42" ht="13.5" customHeight="1">
      <c r="A27" s="21" t="s">
        <v>17</v>
      </c>
      <c r="B27" s="22">
        <f t="shared" si="0"/>
        <v>0.54166666666666663</v>
      </c>
      <c r="C27" s="23">
        <v>14</v>
      </c>
      <c r="D27" s="6">
        <f t="shared" si="1"/>
        <v>14</v>
      </c>
      <c r="E27" s="176"/>
      <c r="F27" s="176"/>
      <c r="G27" s="176"/>
      <c r="H27" s="176"/>
      <c r="I27" s="176"/>
      <c r="J27" s="176"/>
      <c r="K27" s="176"/>
      <c r="L27" s="176"/>
      <c r="M27" s="176"/>
      <c r="N27" s="176"/>
      <c r="O27" s="176"/>
      <c r="P27" s="176"/>
      <c r="Q27" s="41"/>
      <c r="R27" s="177" t="s">
        <v>133</v>
      </c>
      <c r="S27" s="177" t="s">
        <v>133</v>
      </c>
      <c r="T27" s="177" t="s">
        <v>133</v>
      </c>
      <c r="U27" s="177" t="s">
        <v>133</v>
      </c>
      <c r="V27" s="177" t="s">
        <v>133</v>
      </c>
      <c r="W27" s="177" t="s">
        <v>133</v>
      </c>
      <c r="X27" s="177" t="s">
        <v>133</v>
      </c>
      <c r="Y27" s="177" t="s">
        <v>133</v>
      </c>
      <c r="Z27" s="177" t="s">
        <v>133</v>
      </c>
      <c r="AA27" s="177" t="s">
        <v>133</v>
      </c>
      <c r="AB27" s="177" t="s">
        <v>133</v>
      </c>
      <c r="AC27" s="177" t="s">
        <v>133</v>
      </c>
      <c r="AE27" s="38"/>
      <c r="AF27" s="38"/>
      <c r="AG27" s="38"/>
      <c r="AH27" s="38"/>
      <c r="AI27" s="38"/>
      <c r="AJ27" s="38"/>
      <c r="AK27" s="38"/>
      <c r="AL27" s="38"/>
      <c r="AM27" s="38"/>
      <c r="AN27" s="38"/>
      <c r="AO27" s="38"/>
      <c r="AP27" s="38"/>
    </row>
    <row r="28" spans="1:42" ht="13.5" customHeight="1">
      <c r="A28" s="21" t="s">
        <v>17</v>
      </c>
      <c r="B28" s="22">
        <f t="shared" si="0"/>
        <v>0.58333333333333326</v>
      </c>
      <c r="C28" s="23">
        <v>15</v>
      </c>
      <c r="D28" s="6">
        <f t="shared" si="1"/>
        <v>15</v>
      </c>
      <c r="E28" s="176"/>
      <c r="F28" s="176"/>
      <c r="G28" s="176"/>
      <c r="H28" s="176"/>
      <c r="I28" s="176"/>
      <c r="J28" s="176"/>
      <c r="K28" s="176"/>
      <c r="L28" s="176"/>
      <c r="M28" s="176"/>
      <c r="N28" s="176"/>
      <c r="O28" s="176"/>
      <c r="P28" s="176"/>
      <c r="Q28" s="41"/>
      <c r="R28" s="177" t="s">
        <v>133</v>
      </c>
      <c r="S28" s="177" t="s">
        <v>133</v>
      </c>
      <c r="T28" s="177" t="s">
        <v>133</v>
      </c>
      <c r="U28" s="177" t="s">
        <v>133</v>
      </c>
      <c r="V28" s="177" t="s">
        <v>133</v>
      </c>
      <c r="W28" s="177" t="s">
        <v>133</v>
      </c>
      <c r="X28" s="177" t="s">
        <v>134</v>
      </c>
      <c r="Y28" s="177" t="s">
        <v>134</v>
      </c>
      <c r="Z28" s="177" t="s">
        <v>134</v>
      </c>
      <c r="AA28" s="177" t="s">
        <v>134</v>
      </c>
      <c r="AB28" s="177" t="s">
        <v>133</v>
      </c>
      <c r="AC28" s="177" t="s">
        <v>133</v>
      </c>
      <c r="AE28" s="38"/>
      <c r="AF28" s="38"/>
      <c r="AG28" s="38"/>
      <c r="AH28" s="38"/>
      <c r="AI28" s="38"/>
      <c r="AJ28" s="38"/>
      <c r="AK28" s="38"/>
      <c r="AL28" s="38"/>
      <c r="AM28" s="38"/>
      <c r="AN28" s="38"/>
      <c r="AO28" s="38"/>
      <c r="AP28" s="38"/>
    </row>
    <row r="29" spans="1:42" ht="13.5" customHeight="1">
      <c r="A29" s="21" t="s">
        <v>17</v>
      </c>
      <c r="B29" s="22">
        <f t="shared" si="0"/>
        <v>0.62499999999999989</v>
      </c>
      <c r="C29" s="23">
        <v>16</v>
      </c>
      <c r="D29" s="6">
        <f t="shared" si="1"/>
        <v>16</v>
      </c>
      <c r="E29" s="176"/>
      <c r="F29" s="176"/>
      <c r="G29" s="176"/>
      <c r="H29" s="176"/>
      <c r="I29" s="176"/>
      <c r="J29" s="176"/>
      <c r="K29" s="176"/>
      <c r="L29" s="176"/>
      <c r="M29" s="176"/>
      <c r="N29" s="176"/>
      <c r="O29" s="176"/>
      <c r="P29" s="176"/>
      <c r="Q29" s="41"/>
      <c r="R29" s="177" t="s">
        <v>133</v>
      </c>
      <c r="S29" s="177" t="s">
        <v>133</v>
      </c>
      <c r="T29" s="177" t="s">
        <v>133</v>
      </c>
      <c r="U29" s="177" t="s">
        <v>133</v>
      </c>
      <c r="V29" s="177" t="s">
        <v>133</v>
      </c>
      <c r="W29" s="177" t="s">
        <v>133</v>
      </c>
      <c r="X29" s="177" t="s">
        <v>134</v>
      </c>
      <c r="Y29" s="177" t="s">
        <v>134</v>
      </c>
      <c r="Z29" s="177" t="s">
        <v>134</v>
      </c>
      <c r="AA29" s="177" t="s">
        <v>134</v>
      </c>
      <c r="AB29" s="177" t="s">
        <v>133</v>
      </c>
      <c r="AC29" s="177" t="s">
        <v>133</v>
      </c>
      <c r="AE29" s="38"/>
      <c r="AF29" s="38"/>
      <c r="AG29" s="38"/>
      <c r="AH29" s="38"/>
      <c r="AI29" s="38"/>
      <c r="AJ29" s="38"/>
      <c r="AK29" s="38"/>
      <c r="AL29" s="38"/>
      <c r="AM29" s="38"/>
      <c r="AN29" s="38"/>
      <c r="AO29" s="38"/>
      <c r="AP29" s="38"/>
    </row>
    <row r="30" spans="1:42" ht="13.5" customHeight="1">
      <c r="A30" s="21" t="s">
        <v>17</v>
      </c>
      <c r="B30" s="22">
        <f t="shared" si="0"/>
        <v>0.66666666666666652</v>
      </c>
      <c r="C30" s="23">
        <v>17</v>
      </c>
      <c r="D30" s="6">
        <f t="shared" si="1"/>
        <v>17</v>
      </c>
      <c r="E30" s="176"/>
      <c r="F30" s="176"/>
      <c r="G30" s="176"/>
      <c r="H30" s="176"/>
      <c r="I30" s="176"/>
      <c r="J30" s="176"/>
      <c r="K30" s="176"/>
      <c r="L30" s="176"/>
      <c r="M30" s="176"/>
      <c r="N30" s="176"/>
      <c r="O30" s="176"/>
      <c r="P30" s="176"/>
      <c r="Q30" s="41"/>
      <c r="R30" s="177" t="s">
        <v>133</v>
      </c>
      <c r="S30" s="177" t="s">
        <v>133</v>
      </c>
      <c r="T30" s="177" t="s">
        <v>133</v>
      </c>
      <c r="U30" s="177" t="s">
        <v>133</v>
      </c>
      <c r="V30" s="177" t="s">
        <v>133</v>
      </c>
      <c r="W30" s="177" t="s">
        <v>133</v>
      </c>
      <c r="X30" s="177" t="s">
        <v>134</v>
      </c>
      <c r="Y30" s="177" t="s">
        <v>134</v>
      </c>
      <c r="Z30" s="177" t="s">
        <v>134</v>
      </c>
      <c r="AA30" s="177" t="s">
        <v>134</v>
      </c>
      <c r="AB30" s="177" t="s">
        <v>133</v>
      </c>
      <c r="AC30" s="177" t="s">
        <v>133</v>
      </c>
      <c r="AE30" s="38"/>
      <c r="AF30" s="38"/>
      <c r="AG30" s="38"/>
      <c r="AH30" s="38"/>
      <c r="AI30" s="38"/>
      <c r="AJ30" s="38"/>
      <c r="AK30" s="38"/>
      <c r="AL30" s="38"/>
      <c r="AM30" s="38"/>
      <c r="AN30" s="38"/>
      <c r="AO30" s="38"/>
      <c r="AP30" s="38"/>
    </row>
    <row r="31" spans="1:42" ht="13.5" customHeight="1">
      <c r="A31" s="21" t="s">
        <v>17</v>
      </c>
      <c r="B31" s="22">
        <f t="shared" si="0"/>
        <v>0.70833333333333315</v>
      </c>
      <c r="C31" s="23">
        <v>18</v>
      </c>
      <c r="D31" s="6">
        <f t="shared" si="1"/>
        <v>18</v>
      </c>
      <c r="E31" s="176"/>
      <c r="F31" s="176"/>
      <c r="G31" s="176"/>
      <c r="H31" s="176"/>
      <c r="I31" s="176"/>
      <c r="J31" s="176"/>
      <c r="K31" s="176"/>
      <c r="L31" s="176"/>
      <c r="M31" s="176"/>
      <c r="N31" s="176"/>
      <c r="O31" s="176"/>
      <c r="P31" s="176"/>
      <c r="Q31" s="41"/>
      <c r="R31" s="177" t="s">
        <v>134</v>
      </c>
      <c r="S31" s="177" t="s">
        <v>134</v>
      </c>
      <c r="T31" s="177" t="s">
        <v>134</v>
      </c>
      <c r="U31" s="177" t="s">
        <v>134</v>
      </c>
      <c r="V31" s="177" t="s">
        <v>134</v>
      </c>
      <c r="W31" s="177" t="s">
        <v>134</v>
      </c>
      <c r="X31" s="177" t="s">
        <v>134</v>
      </c>
      <c r="Y31" s="177" t="s">
        <v>134</v>
      </c>
      <c r="Z31" s="177" t="s">
        <v>134</v>
      </c>
      <c r="AA31" s="177" t="s">
        <v>134</v>
      </c>
      <c r="AB31" s="177" t="s">
        <v>133</v>
      </c>
      <c r="AC31" s="177" t="s">
        <v>133</v>
      </c>
      <c r="AE31" s="38"/>
      <c r="AF31" s="38"/>
      <c r="AG31" s="38"/>
      <c r="AH31" s="38"/>
      <c r="AI31" s="38"/>
      <c r="AJ31" s="38"/>
      <c r="AK31" s="38"/>
      <c r="AL31" s="38"/>
      <c r="AM31" s="38"/>
      <c r="AN31" s="38"/>
      <c r="AO31" s="38"/>
      <c r="AP31" s="38"/>
    </row>
    <row r="32" spans="1:42" ht="13.5" customHeight="1">
      <c r="A32" s="21" t="s">
        <v>17</v>
      </c>
      <c r="B32" s="22">
        <f t="shared" si="0"/>
        <v>0.74999999999999978</v>
      </c>
      <c r="C32" s="23">
        <v>19</v>
      </c>
      <c r="D32" s="6">
        <f t="shared" si="1"/>
        <v>19</v>
      </c>
      <c r="E32" s="176"/>
      <c r="F32" s="176"/>
      <c r="G32" s="176"/>
      <c r="H32" s="176"/>
      <c r="I32" s="176"/>
      <c r="J32" s="176"/>
      <c r="K32" s="176"/>
      <c r="L32" s="176"/>
      <c r="M32" s="176"/>
      <c r="N32" s="176"/>
      <c r="O32" s="176"/>
      <c r="P32" s="176"/>
      <c r="Q32" s="41"/>
      <c r="R32" s="177" t="s">
        <v>134</v>
      </c>
      <c r="S32" s="177" t="s">
        <v>134</v>
      </c>
      <c r="T32" s="177" t="s">
        <v>134</v>
      </c>
      <c r="U32" s="177" t="s">
        <v>134</v>
      </c>
      <c r="V32" s="177" t="s">
        <v>134</v>
      </c>
      <c r="W32" s="177" t="s">
        <v>134</v>
      </c>
      <c r="X32" s="177" t="s">
        <v>134</v>
      </c>
      <c r="Y32" s="177" t="s">
        <v>134</v>
      </c>
      <c r="Z32" s="177" t="s">
        <v>134</v>
      </c>
      <c r="AA32" s="177" t="s">
        <v>134</v>
      </c>
      <c r="AB32" s="177" t="s">
        <v>134</v>
      </c>
      <c r="AC32" s="177" t="s">
        <v>134</v>
      </c>
      <c r="AE32" s="38"/>
      <c r="AF32" s="38"/>
      <c r="AG32" s="38"/>
      <c r="AH32" s="38"/>
      <c r="AI32" s="38"/>
      <c r="AJ32" s="38"/>
      <c r="AK32" s="38"/>
      <c r="AL32" s="38"/>
      <c r="AM32" s="38"/>
      <c r="AN32" s="38"/>
      <c r="AO32" s="38"/>
      <c r="AP32" s="38"/>
    </row>
    <row r="33" spans="1:42" ht="13.5" customHeight="1">
      <c r="A33" s="21" t="s">
        <v>17</v>
      </c>
      <c r="B33" s="22">
        <f t="shared" si="0"/>
        <v>0.79166666666666641</v>
      </c>
      <c r="C33" s="23">
        <v>20</v>
      </c>
      <c r="D33" s="6">
        <f t="shared" si="1"/>
        <v>20</v>
      </c>
      <c r="E33" s="176"/>
      <c r="F33" s="176"/>
      <c r="G33" s="176"/>
      <c r="H33" s="176"/>
      <c r="I33" s="176"/>
      <c r="J33" s="176"/>
      <c r="K33" s="176"/>
      <c r="L33" s="176"/>
      <c r="M33" s="176"/>
      <c r="N33" s="176"/>
      <c r="O33" s="176"/>
      <c r="P33" s="176"/>
      <c r="Q33" s="41"/>
      <c r="R33" s="177" t="s">
        <v>134</v>
      </c>
      <c r="S33" s="177" t="s">
        <v>134</v>
      </c>
      <c r="T33" s="177" t="s">
        <v>134</v>
      </c>
      <c r="U33" s="177" t="s">
        <v>134</v>
      </c>
      <c r="V33" s="177" t="s">
        <v>134</v>
      </c>
      <c r="W33" s="177" t="s">
        <v>134</v>
      </c>
      <c r="X33" s="177" t="s">
        <v>134</v>
      </c>
      <c r="Y33" s="177" t="s">
        <v>134</v>
      </c>
      <c r="Z33" s="177" t="s">
        <v>134</v>
      </c>
      <c r="AA33" s="177" t="s">
        <v>134</v>
      </c>
      <c r="AB33" s="177" t="s">
        <v>134</v>
      </c>
      <c r="AC33" s="177" t="s">
        <v>134</v>
      </c>
      <c r="AE33" s="38"/>
      <c r="AF33" s="38"/>
      <c r="AG33" s="38"/>
      <c r="AH33" s="38"/>
      <c r="AI33" s="38"/>
      <c r="AJ33" s="38"/>
      <c r="AK33" s="38"/>
      <c r="AL33" s="38"/>
      <c r="AM33" s="38"/>
      <c r="AN33" s="38"/>
      <c r="AO33" s="38"/>
      <c r="AP33" s="38"/>
    </row>
    <row r="34" spans="1:42" ht="13.5" customHeight="1">
      <c r="A34" s="21" t="s">
        <v>17</v>
      </c>
      <c r="B34" s="22">
        <f t="shared" si="0"/>
        <v>0.83333333333333304</v>
      </c>
      <c r="C34" s="23">
        <v>21</v>
      </c>
      <c r="D34" s="6">
        <f t="shared" si="1"/>
        <v>21</v>
      </c>
      <c r="E34" s="176"/>
      <c r="F34" s="176"/>
      <c r="G34" s="176"/>
      <c r="H34" s="176"/>
      <c r="I34" s="176"/>
      <c r="J34" s="176"/>
      <c r="K34" s="176"/>
      <c r="L34" s="176"/>
      <c r="M34" s="176"/>
      <c r="N34" s="176"/>
      <c r="O34" s="176"/>
      <c r="P34" s="176"/>
      <c r="Q34" s="41"/>
      <c r="R34" s="177" t="s">
        <v>134</v>
      </c>
      <c r="S34" s="177" t="s">
        <v>134</v>
      </c>
      <c r="T34" s="177" t="s">
        <v>134</v>
      </c>
      <c r="U34" s="177" t="s">
        <v>134</v>
      </c>
      <c r="V34" s="177" t="s">
        <v>134</v>
      </c>
      <c r="W34" s="177" t="s">
        <v>134</v>
      </c>
      <c r="X34" s="177" t="s">
        <v>134</v>
      </c>
      <c r="Y34" s="177" t="s">
        <v>134</v>
      </c>
      <c r="Z34" s="177" t="s">
        <v>134</v>
      </c>
      <c r="AA34" s="177" t="s">
        <v>134</v>
      </c>
      <c r="AB34" s="177" t="s">
        <v>134</v>
      </c>
      <c r="AC34" s="177" t="s">
        <v>134</v>
      </c>
      <c r="AE34" s="38"/>
      <c r="AF34" s="38"/>
      <c r="AG34" s="38"/>
      <c r="AH34" s="38"/>
      <c r="AI34" s="38"/>
      <c r="AJ34" s="38"/>
      <c r="AK34" s="38"/>
      <c r="AL34" s="38"/>
      <c r="AM34" s="38"/>
      <c r="AN34" s="38"/>
      <c r="AO34" s="38"/>
      <c r="AP34" s="38"/>
    </row>
    <row r="35" spans="1:42" ht="13.5" customHeight="1">
      <c r="A35" s="21" t="s">
        <v>17</v>
      </c>
      <c r="B35" s="22">
        <f t="shared" si="0"/>
        <v>0.87499999999999967</v>
      </c>
      <c r="C35" s="23">
        <v>22</v>
      </c>
      <c r="D35" s="6">
        <f t="shared" si="1"/>
        <v>22</v>
      </c>
      <c r="E35" s="176"/>
      <c r="F35" s="176"/>
      <c r="G35" s="176"/>
      <c r="H35" s="176"/>
      <c r="I35" s="176"/>
      <c r="J35" s="176"/>
      <c r="K35" s="176"/>
      <c r="L35" s="176"/>
      <c r="M35" s="176"/>
      <c r="N35" s="176"/>
      <c r="O35" s="176"/>
      <c r="P35" s="176"/>
      <c r="Q35" s="41"/>
      <c r="R35" s="177" t="s">
        <v>132</v>
      </c>
      <c r="S35" s="177" t="s">
        <v>132</v>
      </c>
      <c r="T35" s="177" t="s">
        <v>132</v>
      </c>
      <c r="U35" s="177" t="s">
        <v>132</v>
      </c>
      <c r="V35" s="177" t="s">
        <v>132</v>
      </c>
      <c r="W35" s="177" t="s">
        <v>132</v>
      </c>
      <c r="X35" s="177" t="s">
        <v>132</v>
      </c>
      <c r="Y35" s="177" t="s">
        <v>132</v>
      </c>
      <c r="Z35" s="177" t="s">
        <v>132</v>
      </c>
      <c r="AA35" s="177" t="s">
        <v>132</v>
      </c>
      <c r="AB35" s="177" t="s">
        <v>134</v>
      </c>
      <c r="AC35" s="177" t="s">
        <v>134</v>
      </c>
      <c r="AE35" s="38"/>
      <c r="AF35" s="38"/>
      <c r="AG35" s="38"/>
      <c r="AH35" s="38"/>
      <c r="AI35" s="38"/>
      <c r="AJ35" s="38"/>
      <c r="AK35" s="38"/>
      <c r="AL35" s="38"/>
      <c r="AM35" s="38"/>
      <c r="AN35" s="38"/>
      <c r="AO35" s="38"/>
      <c r="AP35" s="38"/>
    </row>
    <row r="36" spans="1:42" ht="13.5" customHeight="1">
      <c r="A36" s="21" t="s">
        <v>17</v>
      </c>
      <c r="B36" s="22">
        <f t="shared" si="0"/>
        <v>0.9166666666666663</v>
      </c>
      <c r="C36" s="23">
        <v>23</v>
      </c>
      <c r="D36" s="6">
        <f t="shared" si="1"/>
        <v>23</v>
      </c>
      <c r="E36" s="176"/>
      <c r="F36" s="176"/>
      <c r="G36" s="176"/>
      <c r="H36" s="176"/>
      <c r="I36" s="176"/>
      <c r="J36" s="176"/>
      <c r="K36" s="176"/>
      <c r="L36" s="176"/>
      <c r="M36" s="176"/>
      <c r="N36" s="176"/>
      <c r="O36" s="176"/>
      <c r="P36" s="176"/>
      <c r="Q36" s="41"/>
      <c r="R36" s="177" t="s">
        <v>132</v>
      </c>
      <c r="S36" s="177" t="s">
        <v>132</v>
      </c>
      <c r="T36" s="177" t="s">
        <v>132</v>
      </c>
      <c r="U36" s="177" t="s">
        <v>132</v>
      </c>
      <c r="V36" s="177" t="s">
        <v>132</v>
      </c>
      <c r="W36" s="177" t="s">
        <v>132</v>
      </c>
      <c r="X36" s="177" t="s">
        <v>132</v>
      </c>
      <c r="Y36" s="177" t="s">
        <v>132</v>
      </c>
      <c r="Z36" s="177" t="s">
        <v>132</v>
      </c>
      <c r="AA36" s="177" t="s">
        <v>132</v>
      </c>
      <c r="AB36" s="177" t="s">
        <v>132</v>
      </c>
      <c r="AC36" s="177" t="s">
        <v>132</v>
      </c>
      <c r="AE36" s="38"/>
      <c r="AF36" s="38"/>
      <c r="AG36" s="38"/>
      <c r="AH36" s="38"/>
      <c r="AI36" s="38"/>
      <c r="AJ36" s="38"/>
      <c r="AK36" s="38"/>
      <c r="AL36" s="38"/>
      <c r="AM36" s="38"/>
      <c r="AN36" s="38"/>
      <c r="AO36" s="38"/>
      <c r="AP36" s="38"/>
    </row>
    <row r="37" spans="1:42" ht="13.5" customHeight="1">
      <c r="A37" s="21" t="s">
        <v>17</v>
      </c>
      <c r="B37" s="22">
        <f t="shared" si="0"/>
        <v>0.95833333333333293</v>
      </c>
      <c r="C37" s="23">
        <v>24</v>
      </c>
      <c r="D37" s="6">
        <f t="shared" si="1"/>
        <v>24</v>
      </c>
      <c r="E37" s="176"/>
      <c r="F37" s="176"/>
      <c r="G37" s="176"/>
      <c r="H37" s="176"/>
      <c r="I37" s="176"/>
      <c r="J37" s="176"/>
      <c r="K37" s="176"/>
      <c r="L37" s="176"/>
      <c r="M37" s="176"/>
      <c r="N37" s="176"/>
      <c r="O37" s="176"/>
      <c r="P37" s="176"/>
      <c r="Q37" s="41"/>
      <c r="R37" s="177" t="s">
        <v>132</v>
      </c>
      <c r="S37" s="177" t="s">
        <v>132</v>
      </c>
      <c r="T37" s="177" t="s">
        <v>132</v>
      </c>
      <c r="U37" s="177" t="s">
        <v>132</v>
      </c>
      <c r="V37" s="177" t="s">
        <v>132</v>
      </c>
      <c r="W37" s="177" t="s">
        <v>132</v>
      </c>
      <c r="X37" s="177" t="s">
        <v>132</v>
      </c>
      <c r="Y37" s="177" t="s">
        <v>132</v>
      </c>
      <c r="Z37" s="177" t="s">
        <v>132</v>
      </c>
      <c r="AA37" s="177" t="s">
        <v>132</v>
      </c>
      <c r="AB37" s="177" t="s">
        <v>132</v>
      </c>
      <c r="AC37" s="177" t="s">
        <v>132</v>
      </c>
      <c r="AE37" s="38"/>
      <c r="AF37" s="38"/>
      <c r="AG37" s="38"/>
      <c r="AH37" s="38"/>
      <c r="AI37" s="38"/>
      <c r="AJ37" s="38"/>
      <c r="AK37" s="38"/>
      <c r="AL37" s="38"/>
      <c r="AM37" s="38"/>
      <c r="AN37" s="38"/>
      <c r="AO37" s="38"/>
      <c r="AP37" s="38"/>
    </row>
    <row r="38" spans="1:42" ht="13.5" customHeight="1">
      <c r="A38" s="21" t="s">
        <v>18</v>
      </c>
      <c r="B38" s="22">
        <f t="shared" si="0"/>
        <v>0.99999999999999956</v>
      </c>
      <c r="C38" s="23">
        <v>1</v>
      </c>
      <c r="D38" s="6">
        <f t="shared" si="1"/>
        <v>25</v>
      </c>
      <c r="E38" s="176"/>
      <c r="F38" s="176"/>
      <c r="G38" s="176"/>
      <c r="H38" s="176"/>
      <c r="I38" s="176"/>
      <c r="J38" s="176"/>
      <c r="K38" s="176"/>
      <c r="L38" s="176"/>
      <c r="M38" s="176"/>
      <c r="N38" s="176"/>
      <c r="O38" s="176"/>
      <c r="P38" s="176"/>
      <c r="Q38" s="41"/>
      <c r="R38" s="177" t="s">
        <v>132</v>
      </c>
      <c r="S38" s="177" t="s">
        <v>132</v>
      </c>
      <c r="T38" s="177" t="s">
        <v>132</v>
      </c>
      <c r="U38" s="177" t="s">
        <v>132</v>
      </c>
      <c r="V38" s="177" t="s">
        <v>132</v>
      </c>
      <c r="W38" s="177" t="s">
        <v>132</v>
      </c>
      <c r="X38" s="177" t="s">
        <v>132</v>
      </c>
      <c r="Y38" s="177" t="s">
        <v>132</v>
      </c>
      <c r="Z38" s="177" t="s">
        <v>132</v>
      </c>
      <c r="AA38" s="177" t="s">
        <v>132</v>
      </c>
      <c r="AB38" s="177" t="s">
        <v>132</v>
      </c>
      <c r="AC38" s="177" t="s">
        <v>132</v>
      </c>
      <c r="AE38" s="38"/>
      <c r="AF38" s="38"/>
      <c r="AG38" s="38"/>
      <c r="AH38" s="38"/>
      <c r="AI38" s="38"/>
      <c r="AJ38" s="38"/>
      <c r="AK38" s="38"/>
      <c r="AL38" s="38"/>
      <c r="AM38" s="38"/>
      <c r="AN38" s="38"/>
      <c r="AO38" s="38"/>
      <c r="AP38" s="38"/>
    </row>
    <row r="39" spans="1:42" ht="13.5" customHeight="1">
      <c r="A39" s="21" t="s">
        <v>18</v>
      </c>
      <c r="B39" s="22">
        <f t="shared" si="0"/>
        <v>1.0416666666666663</v>
      </c>
      <c r="C39" s="23">
        <v>2</v>
      </c>
      <c r="D39" s="6">
        <f t="shared" si="1"/>
        <v>26</v>
      </c>
      <c r="E39" s="176"/>
      <c r="F39" s="176"/>
      <c r="G39" s="176"/>
      <c r="H39" s="176"/>
      <c r="I39" s="176"/>
      <c r="J39" s="176"/>
      <c r="K39" s="176"/>
      <c r="L39" s="176"/>
      <c r="M39" s="176"/>
      <c r="N39" s="176"/>
      <c r="O39" s="176"/>
      <c r="P39" s="176"/>
      <c r="Q39" s="41"/>
      <c r="R39" s="177" t="s">
        <v>132</v>
      </c>
      <c r="S39" s="177" t="s">
        <v>132</v>
      </c>
      <c r="T39" s="177" t="s">
        <v>132</v>
      </c>
      <c r="U39" s="177" t="s">
        <v>132</v>
      </c>
      <c r="V39" s="177" t="s">
        <v>132</v>
      </c>
      <c r="W39" s="177" t="s">
        <v>132</v>
      </c>
      <c r="X39" s="177" t="s">
        <v>132</v>
      </c>
      <c r="Y39" s="177" t="s">
        <v>132</v>
      </c>
      <c r="Z39" s="177" t="s">
        <v>132</v>
      </c>
      <c r="AA39" s="177" t="s">
        <v>132</v>
      </c>
      <c r="AB39" s="177" t="s">
        <v>132</v>
      </c>
      <c r="AC39" s="177" t="s">
        <v>132</v>
      </c>
      <c r="AE39" s="38"/>
      <c r="AF39" s="38"/>
      <c r="AG39" s="38"/>
      <c r="AH39" s="38"/>
      <c r="AI39" s="38"/>
      <c r="AJ39" s="38"/>
      <c r="AK39" s="38"/>
      <c r="AL39" s="38"/>
      <c r="AM39" s="38"/>
      <c r="AN39" s="38"/>
      <c r="AO39" s="38"/>
      <c r="AP39" s="38"/>
    </row>
    <row r="40" spans="1:42" ht="13.5" customHeight="1">
      <c r="A40" s="21" t="s">
        <v>18</v>
      </c>
      <c r="B40" s="22">
        <f t="shared" si="0"/>
        <v>1.083333333333333</v>
      </c>
      <c r="C40" s="23">
        <v>3</v>
      </c>
      <c r="D40" s="6">
        <f t="shared" si="1"/>
        <v>27</v>
      </c>
      <c r="E40" s="176"/>
      <c r="F40" s="176"/>
      <c r="G40" s="176"/>
      <c r="H40" s="176"/>
      <c r="I40" s="176"/>
      <c r="J40" s="176"/>
      <c r="K40" s="176"/>
      <c r="L40" s="176"/>
      <c r="M40" s="176"/>
      <c r="N40" s="176"/>
      <c r="O40" s="176"/>
      <c r="P40" s="176"/>
      <c r="Q40" s="41"/>
      <c r="R40" s="177" t="s">
        <v>132</v>
      </c>
      <c r="S40" s="177" t="s">
        <v>132</v>
      </c>
      <c r="T40" s="177" t="s">
        <v>132</v>
      </c>
      <c r="U40" s="177" t="s">
        <v>132</v>
      </c>
      <c r="V40" s="177" t="s">
        <v>132</v>
      </c>
      <c r="W40" s="177" t="s">
        <v>132</v>
      </c>
      <c r="X40" s="177" t="s">
        <v>132</v>
      </c>
      <c r="Y40" s="177" t="s">
        <v>132</v>
      </c>
      <c r="Z40" s="177" t="s">
        <v>132</v>
      </c>
      <c r="AA40" s="177" t="s">
        <v>132</v>
      </c>
      <c r="AB40" s="177" t="s">
        <v>132</v>
      </c>
      <c r="AC40" s="177" t="s">
        <v>132</v>
      </c>
      <c r="AE40" s="38"/>
      <c r="AF40" s="38"/>
      <c r="AG40" s="38"/>
      <c r="AH40" s="38"/>
      <c r="AI40" s="38"/>
      <c r="AJ40" s="38"/>
      <c r="AK40" s="38"/>
      <c r="AL40" s="38"/>
      <c r="AM40" s="38"/>
      <c r="AN40" s="38"/>
      <c r="AO40" s="38"/>
      <c r="AP40" s="38"/>
    </row>
    <row r="41" spans="1:42" ht="13.5" customHeight="1">
      <c r="A41" s="21" t="s">
        <v>18</v>
      </c>
      <c r="B41" s="22">
        <f t="shared" si="0"/>
        <v>1.1249999999999998</v>
      </c>
      <c r="C41" s="23">
        <v>4</v>
      </c>
      <c r="D41" s="6">
        <f t="shared" si="1"/>
        <v>28</v>
      </c>
      <c r="E41" s="176"/>
      <c r="F41" s="176"/>
      <c r="G41" s="176"/>
      <c r="H41" s="176"/>
      <c r="I41" s="176"/>
      <c r="J41" s="176"/>
      <c r="K41" s="176"/>
      <c r="L41" s="176"/>
      <c r="M41" s="176"/>
      <c r="N41" s="176"/>
      <c r="O41" s="176"/>
      <c r="P41" s="176"/>
      <c r="Q41" s="41"/>
      <c r="R41" s="177" t="s">
        <v>132</v>
      </c>
      <c r="S41" s="177" t="s">
        <v>132</v>
      </c>
      <c r="T41" s="177" t="s">
        <v>132</v>
      </c>
      <c r="U41" s="177" t="s">
        <v>132</v>
      </c>
      <c r="V41" s="177" t="s">
        <v>132</v>
      </c>
      <c r="W41" s="177" t="s">
        <v>132</v>
      </c>
      <c r="X41" s="177" t="s">
        <v>132</v>
      </c>
      <c r="Y41" s="177" t="s">
        <v>132</v>
      </c>
      <c r="Z41" s="177" t="s">
        <v>132</v>
      </c>
      <c r="AA41" s="177" t="s">
        <v>132</v>
      </c>
      <c r="AB41" s="177" t="s">
        <v>132</v>
      </c>
      <c r="AC41" s="177" t="s">
        <v>132</v>
      </c>
      <c r="AE41" s="38"/>
      <c r="AF41" s="38"/>
      <c r="AG41" s="38"/>
      <c r="AH41" s="38"/>
      <c r="AI41" s="38"/>
      <c r="AJ41" s="38"/>
      <c r="AK41" s="38"/>
      <c r="AL41" s="38"/>
      <c r="AM41" s="38"/>
      <c r="AN41" s="38"/>
      <c r="AO41" s="38"/>
      <c r="AP41" s="38"/>
    </row>
    <row r="42" spans="1:42" ht="13.5" customHeight="1">
      <c r="A42" s="21" t="s">
        <v>18</v>
      </c>
      <c r="B42" s="22">
        <f t="shared" si="0"/>
        <v>1.1666666666666665</v>
      </c>
      <c r="C42" s="23">
        <v>5</v>
      </c>
      <c r="D42" s="6">
        <f t="shared" si="1"/>
        <v>29</v>
      </c>
      <c r="E42" s="176"/>
      <c r="F42" s="176"/>
      <c r="G42" s="176"/>
      <c r="H42" s="176"/>
      <c r="I42" s="176"/>
      <c r="J42" s="176"/>
      <c r="K42" s="176"/>
      <c r="L42" s="176"/>
      <c r="M42" s="176"/>
      <c r="N42" s="176"/>
      <c r="O42" s="176"/>
      <c r="P42" s="176"/>
      <c r="Q42" s="41"/>
      <c r="R42" s="177" t="s">
        <v>132</v>
      </c>
      <c r="S42" s="177" t="s">
        <v>132</v>
      </c>
      <c r="T42" s="177" t="s">
        <v>132</v>
      </c>
      <c r="U42" s="177" t="s">
        <v>132</v>
      </c>
      <c r="V42" s="177" t="s">
        <v>132</v>
      </c>
      <c r="W42" s="177" t="s">
        <v>132</v>
      </c>
      <c r="X42" s="177" t="s">
        <v>132</v>
      </c>
      <c r="Y42" s="177" t="s">
        <v>132</v>
      </c>
      <c r="Z42" s="177" t="s">
        <v>132</v>
      </c>
      <c r="AA42" s="177" t="s">
        <v>132</v>
      </c>
      <c r="AB42" s="177" t="s">
        <v>132</v>
      </c>
      <c r="AC42" s="177" t="s">
        <v>132</v>
      </c>
      <c r="AE42" s="38"/>
      <c r="AF42" s="38"/>
      <c r="AG42" s="38"/>
      <c r="AH42" s="38"/>
      <c r="AI42" s="38"/>
      <c r="AJ42" s="38"/>
      <c r="AK42" s="38"/>
      <c r="AL42" s="38"/>
      <c r="AM42" s="38"/>
      <c r="AN42" s="38"/>
      <c r="AO42" s="38"/>
      <c r="AP42" s="38"/>
    </row>
    <row r="43" spans="1:42" ht="13.5" customHeight="1">
      <c r="A43" s="21" t="s">
        <v>18</v>
      </c>
      <c r="B43" s="22">
        <f t="shared" si="0"/>
        <v>1.2083333333333333</v>
      </c>
      <c r="C43" s="23">
        <v>6</v>
      </c>
      <c r="D43" s="6">
        <f t="shared" si="1"/>
        <v>30</v>
      </c>
      <c r="E43" s="176"/>
      <c r="F43" s="176"/>
      <c r="G43" s="176"/>
      <c r="H43" s="176"/>
      <c r="I43" s="176"/>
      <c r="J43" s="176"/>
      <c r="K43" s="176"/>
      <c r="L43" s="176"/>
      <c r="M43" s="176"/>
      <c r="N43" s="176"/>
      <c r="O43" s="176"/>
      <c r="P43" s="176"/>
      <c r="Q43" s="41"/>
      <c r="R43" s="177" t="s">
        <v>132</v>
      </c>
      <c r="S43" s="177" t="s">
        <v>132</v>
      </c>
      <c r="T43" s="177" t="s">
        <v>132</v>
      </c>
      <c r="U43" s="177" t="s">
        <v>132</v>
      </c>
      <c r="V43" s="177" t="s">
        <v>132</v>
      </c>
      <c r="W43" s="177" t="s">
        <v>132</v>
      </c>
      <c r="X43" s="177" t="s">
        <v>132</v>
      </c>
      <c r="Y43" s="177" t="s">
        <v>132</v>
      </c>
      <c r="Z43" s="177" t="s">
        <v>132</v>
      </c>
      <c r="AA43" s="177" t="s">
        <v>132</v>
      </c>
      <c r="AB43" s="177" t="s">
        <v>132</v>
      </c>
      <c r="AC43" s="177" t="s">
        <v>132</v>
      </c>
      <c r="AE43" s="38"/>
      <c r="AF43" s="38"/>
      <c r="AG43" s="38"/>
      <c r="AH43" s="38"/>
      <c r="AI43" s="38"/>
      <c r="AJ43" s="38"/>
      <c r="AK43" s="38"/>
      <c r="AL43" s="38"/>
      <c r="AM43" s="38"/>
      <c r="AN43" s="38"/>
      <c r="AO43" s="38"/>
      <c r="AP43" s="38"/>
    </row>
    <row r="44" spans="1:42" ht="13.5" customHeight="1">
      <c r="A44" s="21" t="s">
        <v>18</v>
      </c>
      <c r="B44" s="22">
        <f t="shared" si="0"/>
        <v>1.25</v>
      </c>
      <c r="C44" s="23">
        <v>7</v>
      </c>
      <c r="D44" s="6">
        <f t="shared" si="1"/>
        <v>31</v>
      </c>
      <c r="E44" s="176"/>
      <c r="F44" s="176"/>
      <c r="G44" s="176"/>
      <c r="H44" s="176"/>
      <c r="I44" s="176"/>
      <c r="J44" s="176"/>
      <c r="K44" s="176"/>
      <c r="L44" s="176"/>
      <c r="M44" s="176"/>
      <c r="N44" s="176"/>
      <c r="O44" s="176"/>
      <c r="P44" s="176"/>
      <c r="Q44" s="41"/>
      <c r="R44" s="177" t="s">
        <v>133</v>
      </c>
      <c r="S44" s="177" t="s">
        <v>133</v>
      </c>
      <c r="T44" s="177" t="s">
        <v>133</v>
      </c>
      <c r="U44" s="177" t="s">
        <v>133</v>
      </c>
      <c r="V44" s="177" t="s">
        <v>133</v>
      </c>
      <c r="W44" s="177" t="s">
        <v>133</v>
      </c>
      <c r="X44" s="177" t="s">
        <v>133</v>
      </c>
      <c r="Y44" s="177" t="s">
        <v>133</v>
      </c>
      <c r="Z44" s="177" t="s">
        <v>133</v>
      </c>
      <c r="AA44" s="177" t="s">
        <v>133</v>
      </c>
      <c r="AB44" s="177" t="s">
        <v>133</v>
      </c>
      <c r="AC44" s="177" t="s">
        <v>133</v>
      </c>
      <c r="AE44" s="38"/>
      <c r="AF44" s="38"/>
      <c r="AG44" s="38"/>
      <c r="AH44" s="38"/>
      <c r="AI44" s="38"/>
      <c r="AJ44" s="38"/>
      <c r="AK44" s="38"/>
      <c r="AL44" s="38"/>
      <c r="AM44" s="38"/>
      <c r="AN44" s="38"/>
      <c r="AO44" s="38"/>
      <c r="AP44" s="38"/>
    </row>
    <row r="45" spans="1:42" ht="13.5" customHeight="1">
      <c r="A45" s="21" t="s">
        <v>18</v>
      </c>
      <c r="B45" s="22">
        <f t="shared" si="0"/>
        <v>1.2916666666666667</v>
      </c>
      <c r="C45" s="23">
        <v>8</v>
      </c>
      <c r="D45" s="6">
        <f t="shared" si="1"/>
        <v>32</v>
      </c>
      <c r="E45" s="176"/>
      <c r="F45" s="176"/>
      <c r="G45" s="176"/>
      <c r="H45" s="176"/>
      <c r="I45" s="176"/>
      <c r="J45" s="176"/>
      <c r="K45" s="176"/>
      <c r="L45" s="176"/>
      <c r="M45" s="176"/>
      <c r="N45" s="176"/>
      <c r="O45" s="176"/>
      <c r="P45" s="176"/>
      <c r="Q45" s="41"/>
      <c r="R45" s="177" t="s">
        <v>133</v>
      </c>
      <c r="S45" s="177" t="s">
        <v>133</v>
      </c>
      <c r="T45" s="177" t="s">
        <v>133</v>
      </c>
      <c r="U45" s="177" t="s">
        <v>133</v>
      </c>
      <c r="V45" s="177" t="s">
        <v>133</v>
      </c>
      <c r="W45" s="177" t="s">
        <v>133</v>
      </c>
      <c r="X45" s="177" t="s">
        <v>133</v>
      </c>
      <c r="Y45" s="177" t="s">
        <v>133</v>
      </c>
      <c r="Z45" s="177" t="s">
        <v>133</v>
      </c>
      <c r="AA45" s="177" t="s">
        <v>133</v>
      </c>
      <c r="AB45" s="177" t="s">
        <v>133</v>
      </c>
      <c r="AC45" s="177" t="s">
        <v>133</v>
      </c>
      <c r="AE45" s="38"/>
      <c r="AF45" s="38"/>
      <c r="AG45" s="38"/>
      <c r="AH45" s="38"/>
      <c r="AI45" s="38"/>
      <c r="AJ45" s="38"/>
      <c r="AK45" s="38"/>
      <c r="AL45" s="38"/>
      <c r="AM45" s="38"/>
      <c r="AN45" s="38"/>
      <c r="AO45" s="38"/>
      <c r="AP45" s="38"/>
    </row>
    <row r="46" spans="1:42" ht="13.5" customHeight="1">
      <c r="A46" s="21" t="s">
        <v>18</v>
      </c>
      <c r="B46" s="22">
        <f t="shared" si="0"/>
        <v>1.3333333333333335</v>
      </c>
      <c r="C46" s="23">
        <v>9</v>
      </c>
      <c r="D46" s="6">
        <f t="shared" si="1"/>
        <v>33</v>
      </c>
      <c r="E46" s="176"/>
      <c r="F46" s="176"/>
      <c r="G46" s="176"/>
      <c r="H46" s="176"/>
      <c r="I46" s="176"/>
      <c r="J46" s="176"/>
      <c r="K46" s="176"/>
      <c r="L46" s="176"/>
      <c r="M46" s="176"/>
      <c r="N46" s="176"/>
      <c r="O46" s="176"/>
      <c r="P46" s="176"/>
      <c r="Q46" s="41"/>
      <c r="R46" s="177" t="s">
        <v>133</v>
      </c>
      <c r="S46" s="177" t="s">
        <v>133</v>
      </c>
      <c r="T46" s="177" t="s">
        <v>133</v>
      </c>
      <c r="U46" s="177" t="s">
        <v>133</v>
      </c>
      <c r="V46" s="177" t="s">
        <v>133</v>
      </c>
      <c r="W46" s="177" t="s">
        <v>133</v>
      </c>
      <c r="X46" s="177" t="s">
        <v>133</v>
      </c>
      <c r="Y46" s="177" t="s">
        <v>133</v>
      </c>
      <c r="Z46" s="177" t="s">
        <v>133</v>
      </c>
      <c r="AA46" s="177" t="s">
        <v>133</v>
      </c>
      <c r="AB46" s="177" t="s">
        <v>133</v>
      </c>
      <c r="AC46" s="177" t="s">
        <v>133</v>
      </c>
      <c r="AE46" s="38"/>
      <c r="AF46" s="38"/>
      <c r="AG46" s="38"/>
      <c r="AH46" s="38"/>
      <c r="AI46" s="38"/>
      <c r="AJ46" s="38"/>
      <c r="AK46" s="38"/>
      <c r="AL46" s="38"/>
      <c r="AM46" s="38"/>
      <c r="AN46" s="38"/>
      <c r="AO46" s="38"/>
      <c r="AP46" s="38"/>
    </row>
    <row r="47" spans="1:42" ht="13.5" customHeight="1">
      <c r="A47" s="21" t="s">
        <v>18</v>
      </c>
      <c r="B47" s="22">
        <f t="shared" ref="B47:B78" si="2">B46+(1/24)</f>
        <v>1.3750000000000002</v>
      </c>
      <c r="C47" s="23">
        <v>10</v>
      </c>
      <c r="D47" s="6">
        <f t="shared" ref="D47:D78" si="3">D46+1</f>
        <v>34</v>
      </c>
      <c r="E47" s="176"/>
      <c r="F47" s="176"/>
      <c r="G47" s="176"/>
      <c r="H47" s="176"/>
      <c r="I47" s="176"/>
      <c r="J47" s="176"/>
      <c r="K47" s="176"/>
      <c r="L47" s="176"/>
      <c r="M47" s="176"/>
      <c r="N47" s="176"/>
      <c r="O47" s="176"/>
      <c r="P47" s="176"/>
      <c r="Q47" s="41"/>
      <c r="R47" s="177" t="s">
        <v>133</v>
      </c>
      <c r="S47" s="177" t="s">
        <v>133</v>
      </c>
      <c r="T47" s="177" t="s">
        <v>133</v>
      </c>
      <c r="U47" s="177" t="s">
        <v>133</v>
      </c>
      <c r="V47" s="177" t="s">
        <v>133</v>
      </c>
      <c r="W47" s="177" t="s">
        <v>133</v>
      </c>
      <c r="X47" s="177" t="s">
        <v>133</v>
      </c>
      <c r="Y47" s="177" t="s">
        <v>133</v>
      </c>
      <c r="Z47" s="177" t="s">
        <v>133</v>
      </c>
      <c r="AA47" s="177" t="s">
        <v>133</v>
      </c>
      <c r="AB47" s="177" t="s">
        <v>133</v>
      </c>
      <c r="AC47" s="177" t="s">
        <v>133</v>
      </c>
      <c r="AE47" s="38"/>
      <c r="AF47" s="38"/>
      <c r="AG47" s="38"/>
      <c r="AH47" s="38"/>
      <c r="AI47" s="38"/>
      <c r="AJ47" s="38"/>
      <c r="AK47" s="38"/>
      <c r="AL47" s="38"/>
      <c r="AM47" s="38"/>
      <c r="AN47" s="38"/>
      <c r="AO47" s="38"/>
      <c r="AP47" s="38"/>
    </row>
    <row r="48" spans="1:42" ht="13.5" customHeight="1">
      <c r="A48" s="21" t="s">
        <v>18</v>
      </c>
      <c r="B48" s="22">
        <f t="shared" si="2"/>
        <v>1.416666666666667</v>
      </c>
      <c r="C48" s="23">
        <v>11</v>
      </c>
      <c r="D48" s="6">
        <f t="shared" si="3"/>
        <v>35</v>
      </c>
      <c r="E48" s="176"/>
      <c r="F48" s="176"/>
      <c r="G48" s="176"/>
      <c r="H48" s="176"/>
      <c r="I48" s="176"/>
      <c r="J48" s="176"/>
      <c r="K48" s="176"/>
      <c r="L48" s="176"/>
      <c r="M48" s="176"/>
      <c r="N48" s="176"/>
      <c r="O48" s="176"/>
      <c r="P48" s="176"/>
      <c r="Q48" s="41"/>
      <c r="R48" s="177" t="s">
        <v>133</v>
      </c>
      <c r="S48" s="177" t="s">
        <v>133</v>
      </c>
      <c r="T48" s="177" t="s">
        <v>133</v>
      </c>
      <c r="U48" s="177" t="s">
        <v>133</v>
      </c>
      <c r="V48" s="177" t="s">
        <v>133</v>
      </c>
      <c r="W48" s="177" t="s">
        <v>133</v>
      </c>
      <c r="X48" s="177" t="s">
        <v>133</v>
      </c>
      <c r="Y48" s="177" t="s">
        <v>133</v>
      </c>
      <c r="Z48" s="177" t="s">
        <v>133</v>
      </c>
      <c r="AA48" s="177" t="s">
        <v>133</v>
      </c>
      <c r="AB48" s="177" t="s">
        <v>133</v>
      </c>
      <c r="AC48" s="177" t="s">
        <v>133</v>
      </c>
      <c r="AE48" s="38"/>
      <c r="AF48" s="38"/>
      <c r="AG48" s="38"/>
      <c r="AH48" s="38"/>
      <c r="AI48" s="38"/>
      <c r="AJ48" s="38"/>
      <c r="AK48" s="38"/>
      <c r="AL48" s="38"/>
      <c r="AM48" s="38"/>
      <c r="AN48" s="38"/>
      <c r="AO48" s="38"/>
      <c r="AP48" s="38"/>
    </row>
    <row r="49" spans="1:42" ht="13.5" customHeight="1">
      <c r="A49" s="21" t="s">
        <v>18</v>
      </c>
      <c r="B49" s="22">
        <f t="shared" si="2"/>
        <v>1.4583333333333337</v>
      </c>
      <c r="C49" s="23">
        <v>12</v>
      </c>
      <c r="D49" s="6">
        <f t="shared" si="3"/>
        <v>36</v>
      </c>
      <c r="E49" s="176"/>
      <c r="F49" s="176"/>
      <c r="G49" s="176"/>
      <c r="H49" s="176"/>
      <c r="I49" s="176"/>
      <c r="J49" s="176"/>
      <c r="K49" s="176"/>
      <c r="L49" s="176"/>
      <c r="M49" s="176"/>
      <c r="N49" s="176"/>
      <c r="O49" s="176"/>
      <c r="P49" s="176"/>
      <c r="Q49" s="41"/>
      <c r="R49" s="177" t="s">
        <v>133</v>
      </c>
      <c r="S49" s="177" t="s">
        <v>133</v>
      </c>
      <c r="T49" s="177" t="s">
        <v>133</v>
      </c>
      <c r="U49" s="177" t="s">
        <v>133</v>
      </c>
      <c r="V49" s="177" t="s">
        <v>133</v>
      </c>
      <c r="W49" s="177" t="s">
        <v>133</v>
      </c>
      <c r="X49" s="177" t="s">
        <v>133</v>
      </c>
      <c r="Y49" s="177" t="s">
        <v>133</v>
      </c>
      <c r="Z49" s="177" t="s">
        <v>133</v>
      </c>
      <c r="AA49" s="177" t="s">
        <v>133</v>
      </c>
      <c r="AB49" s="177" t="s">
        <v>133</v>
      </c>
      <c r="AC49" s="177" t="s">
        <v>133</v>
      </c>
      <c r="AE49" s="38"/>
      <c r="AF49" s="38"/>
      <c r="AG49" s="38"/>
      <c r="AH49" s="38"/>
      <c r="AI49" s="38"/>
      <c r="AJ49" s="38"/>
      <c r="AK49" s="38"/>
      <c r="AL49" s="38"/>
      <c r="AM49" s="38"/>
      <c r="AN49" s="38"/>
      <c r="AO49" s="38"/>
      <c r="AP49" s="38"/>
    </row>
    <row r="50" spans="1:42" ht="13.5" customHeight="1">
      <c r="A50" s="21" t="s">
        <v>18</v>
      </c>
      <c r="B50" s="22">
        <f t="shared" si="2"/>
        <v>1.5000000000000004</v>
      </c>
      <c r="C50" s="23">
        <v>13</v>
      </c>
      <c r="D50" s="6">
        <f t="shared" si="3"/>
        <v>37</v>
      </c>
      <c r="E50" s="176"/>
      <c r="F50" s="176"/>
      <c r="G50" s="176"/>
      <c r="H50" s="176"/>
      <c r="I50" s="176"/>
      <c r="J50" s="176"/>
      <c r="K50" s="176"/>
      <c r="L50" s="176"/>
      <c r="M50" s="176"/>
      <c r="N50" s="176"/>
      <c r="O50" s="176"/>
      <c r="P50" s="176"/>
      <c r="Q50" s="41"/>
      <c r="R50" s="177" t="s">
        <v>133</v>
      </c>
      <c r="S50" s="177" t="s">
        <v>133</v>
      </c>
      <c r="T50" s="177" t="s">
        <v>133</v>
      </c>
      <c r="U50" s="177" t="s">
        <v>133</v>
      </c>
      <c r="V50" s="177" t="s">
        <v>133</v>
      </c>
      <c r="W50" s="177" t="s">
        <v>133</v>
      </c>
      <c r="X50" s="177" t="s">
        <v>133</v>
      </c>
      <c r="Y50" s="177" t="s">
        <v>133</v>
      </c>
      <c r="Z50" s="177" t="s">
        <v>133</v>
      </c>
      <c r="AA50" s="177" t="s">
        <v>133</v>
      </c>
      <c r="AB50" s="177" t="s">
        <v>133</v>
      </c>
      <c r="AC50" s="177" t="s">
        <v>133</v>
      </c>
      <c r="AE50" s="38"/>
      <c r="AF50" s="38"/>
      <c r="AG50" s="38"/>
      <c r="AH50" s="38"/>
      <c r="AI50" s="38"/>
      <c r="AJ50" s="38"/>
      <c r="AK50" s="38"/>
      <c r="AL50" s="38"/>
      <c r="AM50" s="38"/>
      <c r="AN50" s="38"/>
      <c r="AO50" s="38"/>
      <c r="AP50" s="38"/>
    </row>
    <row r="51" spans="1:42" ht="13.5" customHeight="1">
      <c r="A51" s="21" t="s">
        <v>18</v>
      </c>
      <c r="B51" s="22">
        <f t="shared" si="2"/>
        <v>1.5416666666666672</v>
      </c>
      <c r="C51" s="23">
        <v>14</v>
      </c>
      <c r="D51" s="6">
        <f t="shared" si="3"/>
        <v>38</v>
      </c>
      <c r="E51" s="176"/>
      <c r="F51" s="176"/>
      <c r="G51" s="176"/>
      <c r="H51" s="176"/>
      <c r="I51" s="176"/>
      <c r="J51" s="176"/>
      <c r="K51" s="176"/>
      <c r="L51" s="176"/>
      <c r="M51" s="176"/>
      <c r="N51" s="176"/>
      <c r="O51" s="176"/>
      <c r="P51" s="176"/>
      <c r="Q51" s="41"/>
      <c r="R51" s="177" t="s">
        <v>133</v>
      </c>
      <c r="S51" s="177" t="s">
        <v>133</v>
      </c>
      <c r="T51" s="177" t="s">
        <v>133</v>
      </c>
      <c r="U51" s="177" t="s">
        <v>133</v>
      </c>
      <c r="V51" s="177" t="s">
        <v>133</v>
      </c>
      <c r="W51" s="177" t="s">
        <v>133</v>
      </c>
      <c r="X51" s="177" t="s">
        <v>133</v>
      </c>
      <c r="Y51" s="177" t="s">
        <v>133</v>
      </c>
      <c r="Z51" s="177" t="s">
        <v>133</v>
      </c>
      <c r="AA51" s="177" t="s">
        <v>133</v>
      </c>
      <c r="AB51" s="177" t="s">
        <v>133</v>
      </c>
      <c r="AC51" s="177" t="s">
        <v>133</v>
      </c>
      <c r="AE51" s="38"/>
      <c r="AF51" s="38"/>
      <c r="AG51" s="38"/>
      <c r="AH51" s="38"/>
      <c r="AI51" s="38"/>
      <c r="AJ51" s="38"/>
      <c r="AK51" s="38"/>
      <c r="AL51" s="38"/>
      <c r="AM51" s="38"/>
      <c r="AN51" s="38"/>
      <c r="AO51" s="38"/>
      <c r="AP51" s="38"/>
    </row>
    <row r="52" spans="1:42" ht="13.5" customHeight="1">
      <c r="A52" s="21" t="s">
        <v>18</v>
      </c>
      <c r="B52" s="22">
        <f t="shared" si="2"/>
        <v>1.5833333333333339</v>
      </c>
      <c r="C52" s="23">
        <v>15</v>
      </c>
      <c r="D52" s="6">
        <f t="shared" si="3"/>
        <v>39</v>
      </c>
      <c r="E52" s="176"/>
      <c r="F52" s="176"/>
      <c r="G52" s="176"/>
      <c r="H52" s="176"/>
      <c r="I52" s="176"/>
      <c r="J52" s="176"/>
      <c r="K52" s="176"/>
      <c r="L52" s="176"/>
      <c r="M52" s="176"/>
      <c r="N52" s="176"/>
      <c r="O52" s="176"/>
      <c r="P52" s="176"/>
      <c r="Q52" s="41"/>
      <c r="R52" s="177" t="s">
        <v>133</v>
      </c>
      <c r="S52" s="177" t="s">
        <v>133</v>
      </c>
      <c r="T52" s="177" t="s">
        <v>133</v>
      </c>
      <c r="U52" s="177" t="s">
        <v>133</v>
      </c>
      <c r="V52" s="177" t="s">
        <v>133</v>
      </c>
      <c r="W52" s="177" t="s">
        <v>133</v>
      </c>
      <c r="X52" s="177" t="s">
        <v>134</v>
      </c>
      <c r="Y52" s="177" t="s">
        <v>134</v>
      </c>
      <c r="Z52" s="177" t="s">
        <v>134</v>
      </c>
      <c r="AA52" s="177" t="s">
        <v>134</v>
      </c>
      <c r="AB52" s="177" t="s">
        <v>133</v>
      </c>
      <c r="AC52" s="177" t="s">
        <v>133</v>
      </c>
      <c r="AE52" s="38"/>
      <c r="AF52" s="38"/>
      <c r="AG52" s="38"/>
      <c r="AH52" s="38"/>
      <c r="AI52" s="38"/>
      <c r="AJ52" s="38"/>
      <c r="AK52" s="38"/>
      <c r="AL52" s="38"/>
      <c r="AM52" s="38"/>
      <c r="AN52" s="38"/>
      <c r="AO52" s="38"/>
      <c r="AP52" s="38"/>
    </row>
    <row r="53" spans="1:42" ht="13.5" customHeight="1">
      <c r="A53" s="21" t="s">
        <v>18</v>
      </c>
      <c r="B53" s="22">
        <f t="shared" si="2"/>
        <v>1.6250000000000007</v>
      </c>
      <c r="C53" s="23">
        <v>16</v>
      </c>
      <c r="D53" s="6">
        <f t="shared" si="3"/>
        <v>40</v>
      </c>
      <c r="E53" s="176"/>
      <c r="F53" s="176"/>
      <c r="G53" s="176"/>
      <c r="H53" s="176"/>
      <c r="I53" s="176"/>
      <c r="J53" s="176"/>
      <c r="K53" s="176"/>
      <c r="L53" s="176"/>
      <c r="M53" s="176"/>
      <c r="N53" s="176"/>
      <c r="O53" s="176"/>
      <c r="P53" s="176"/>
      <c r="Q53" s="41"/>
      <c r="R53" s="177" t="s">
        <v>133</v>
      </c>
      <c r="S53" s="177" t="s">
        <v>133</v>
      </c>
      <c r="T53" s="177" t="s">
        <v>133</v>
      </c>
      <c r="U53" s="177" t="s">
        <v>133</v>
      </c>
      <c r="V53" s="177" t="s">
        <v>133</v>
      </c>
      <c r="W53" s="177" t="s">
        <v>133</v>
      </c>
      <c r="X53" s="177" t="s">
        <v>134</v>
      </c>
      <c r="Y53" s="177" t="s">
        <v>134</v>
      </c>
      <c r="Z53" s="177" t="s">
        <v>134</v>
      </c>
      <c r="AA53" s="177" t="s">
        <v>134</v>
      </c>
      <c r="AB53" s="177" t="s">
        <v>133</v>
      </c>
      <c r="AC53" s="177" t="s">
        <v>133</v>
      </c>
      <c r="AE53" s="38"/>
      <c r="AF53" s="38"/>
      <c r="AG53" s="38"/>
      <c r="AH53" s="38"/>
      <c r="AI53" s="38"/>
      <c r="AJ53" s="38"/>
      <c r="AK53" s="38"/>
      <c r="AL53" s="38"/>
      <c r="AM53" s="38"/>
      <c r="AN53" s="38"/>
      <c r="AO53" s="38"/>
      <c r="AP53" s="38"/>
    </row>
    <row r="54" spans="1:42" ht="13.5" customHeight="1">
      <c r="A54" s="21" t="s">
        <v>18</v>
      </c>
      <c r="B54" s="22">
        <f t="shared" si="2"/>
        <v>1.6666666666666674</v>
      </c>
      <c r="C54" s="23">
        <v>17</v>
      </c>
      <c r="D54" s="6">
        <f t="shared" si="3"/>
        <v>41</v>
      </c>
      <c r="E54" s="176"/>
      <c r="F54" s="176"/>
      <c r="G54" s="176"/>
      <c r="H54" s="176"/>
      <c r="I54" s="176"/>
      <c r="J54" s="176"/>
      <c r="K54" s="176"/>
      <c r="L54" s="176"/>
      <c r="M54" s="176"/>
      <c r="N54" s="176"/>
      <c r="O54" s="176"/>
      <c r="P54" s="176"/>
      <c r="Q54" s="41"/>
      <c r="R54" s="177" t="s">
        <v>133</v>
      </c>
      <c r="S54" s="177" t="s">
        <v>133</v>
      </c>
      <c r="T54" s="177" t="s">
        <v>133</v>
      </c>
      <c r="U54" s="177" t="s">
        <v>133</v>
      </c>
      <c r="V54" s="177" t="s">
        <v>133</v>
      </c>
      <c r="W54" s="177" t="s">
        <v>133</v>
      </c>
      <c r="X54" s="177" t="s">
        <v>134</v>
      </c>
      <c r="Y54" s="177" t="s">
        <v>134</v>
      </c>
      <c r="Z54" s="177" t="s">
        <v>134</v>
      </c>
      <c r="AA54" s="177" t="s">
        <v>134</v>
      </c>
      <c r="AB54" s="177" t="s">
        <v>133</v>
      </c>
      <c r="AC54" s="177" t="s">
        <v>133</v>
      </c>
      <c r="AE54" s="38"/>
      <c r="AF54" s="38"/>
      <c r="AG54" s="38"/>
      <c r="AH54" s="38"/>
      <c r="AI54" s="38"/>
      <c r="AJ54" s="38"/>
      <c r="AK54" s="38"/>
      <c r="AL54" s="38"/>
      <c r="AM54" s="38"/>
      <c r="AN54" s="38"/>
      <c r="AO54" s="38"/>
      <c r="AP54" s="38"/>
    </row>
    <row r="55" spans="1:42" ht="13.5" customHeight="1">
      <c r="A55" s="21" t="s">
        <v>18</v>
      </c>
      <c r="B55" s="22">
        <f t="shared" si="2"/>
        <v>1.7083333333333341</v>
      </c>
      <c r="C55" s="23">
        <v>18</v>
      </c>
      <c r="D55" s="6">
        <f t="shared" si="3"/>
        <v>42</v>
      </c>
      <c r="E55" s="176"/>
      <c r="F55" s="176"/>
      <c r="G55" s="176"/>
      <c r="H55" s="176"/>
      <c r="I55" s="176"/>
      <c r="J55" s="176"/>
      <c r="K55" s="176"/>
      <c r="L55" s="176"/>
      <c r="M55" s="176"/>
      <c r="N55" s="176"/>
      <c r="O55" s="176"/>
      <c r="P55" s="176"/>
      <c r="Q55" s="41"/>
      <c r="R55" s="177" t="s">
        <v>134</v>
      </c>
      <c r="S55" s="177" t="s">
        <v>134</v>
      </c>
      <c r="T55" s="177" t="s">
        <v>134</v>
      </c>
      <c r="U55" s="177" t="s">
        <v>134</v>
      </c>
      <c r="V55" s="177" t="s">
        <v>134</v>
      </c>
      <c r="W55" s="177" t="s">
        <v>134</v>
      </c>
      <c r="X55" s="177" t="s">
        <v>134</v>
      </c>
      <c r="Y55" s="177" t="s">
        <v>134</v>
      </c>
      <c r="Z55" s="177" t="s">
        <v>134</v>
      </c>
      <c r="AA55" s="177" t="s">
        <v>134</v>
      </c>
      <c r="AB55" s="177" t="s">
        <v>133</v>
      </c>
      <c r="AC55" s="177" t="s">
        <v>133</v>
      </c>
      <c r="AE55" s="38"/>
      <c r="AF55" s="38"/>
      <c r="AG55" s="38"/>
      <c r="AH55" s="38"/>
      <c r="AI55" s="38"/>
      <c r="AJ55" s="38"/>
      <c r="AK55" s="38"/>
      <c r="AL55" s="38"/>
      <c r="AM55" s="38"/>
      <c r="AN55" s="38"/>
      <c r="AO55" s="38"/>
      <c r="AP55" s="38"/>
    </row>
    <row r="56" spans="1:42" ht="13.5" customHeight="1">
      <c r="A56" s="21" t="s">
        <v>18</v>
      </c>
      <c r="B56" s="22">
        <f t="shared" si="2"/>
        <v>1.7500000000000009</v>
      </c>
      <c r="C56" s="23">
        <v>19</v>
      </c>
      <c r="D56" s="6">
        <f t="shared" si="3"/>
        <v>43</v>
      </c>
      <c r="E56" s="176"/>
      <c r="F56" s="176"/>
      <c r="G56" s="176"/>
      <c r="H56" s="176"/>
      <c r="I56" s="176"/>
      <c r="J56" s="176"/>
      <c r="K56" s="176"/>
      <c r="L56" s="176"/>
      <c r="M56" s="176"/>
      <c r="N56" s="176"/>
      <c r="O56" s="176"/>
      <c r="P56" s="176"/>
      <c r="Q56" s="41"/>
      <c r="R56" s="177" t="s">
        <v>134</v>
      </c>
      <c r="S56" s="177" t="s">
        <v>134</v>
      </c>
      <c r="T56" s="177" t="s">
        <v>134</v>
      </c>
      <c r="U56" s="177" t="s">
        <v>134</v>
      </c>
      <c r="V56" s="177" t="s">
        <v>134</v>
      </c>
      <c r="W56" s="177" t="s">
        <v>134</v>
      </c>
      <c r="X56" s="177" t="s">
        <v>134</v>
      </c>
      <c r="Y56" s="177" t="s">
        <v>134</v>
      </c>
      <c r="Z56" s="177" t="s">
        <v>134</v>
      </c>
      <c r="AA56" s="177" t="s">
        <v>134</v>
      </c>
      <c r="AB56" s="177" t="s">
        <v>134</v>
      </c>
      <c r="AC56" s="177" t="s">
        <v>134</v>
      </c>
      <c r="AE56" s="38"/>
      <c r="AF56" s="38"/>
      <c r="AG56" s="38"/>
      <c r="AH56" s="38"/>
      <c r="AI56" s="38"/>
      <c r="AJ56" s="38"/>
      <c r="AK56" s="38"/>
      <c r="AL56" s="38"/>
      <c r="AM56" s="38"/>
      <c r="AN56" s="38"/>
      <c r="AO56" s="38"/>
      <c r="AP56" s="38"/>
    </row>
    <row r="57" spans="1:42" ht="13.5" customHeight="1">
      <c r="A57" s="21" t="s">
        <v>18</v>
      </c>
      <c r="B57" s="22">
        <f t="shared" si="2"/>
        <v>1.7916666666666676</v>
      </c>
      <c r="C57" s="23">
        <v>20</v>
      </c>
      <c r="D57" s="6">
        <f t="shared" si="3"/>
        <v>44</v>
      </c>
      <c r="E57" s="176"/>
      <c r="F57" s="176"/>
      <c r="G57" s="176"/>
      <c r="H57" s="176"/>
      <c r="I57" s="176"/>
      <c r="J57" s="176"/>
      <c r="K57" s="176"/>
      <c r="L57" s="176"/>
      <c r="M57" s="176"/>
      <c r="N57" s="176"/>
      <c r="O57" s="176"/>
      <c r="P57" s="176"/>
      <c r="Q57" s="41"/>
      <c r="R57" s="177" t="s">
        <v>134</v>
      </c>
      <c r="S57" s="177" t="s">
        <v>134</v>
      </c>
      <c r="T57" s="177" t="s">
        <v>134</v>
      </c>
      <c r="U57" s="177" t="s">
        <v>134</v>
      </c>
      <c r="V57" s="177" t="s">
        <v>134</v>
      </c>
      <c r="W57" s="177" t="s">
        <v>134</v>
      </c>
      <c r="X57" s="177" t="s">
        <v>134</v>
      </c>
      <c r="Y57" s="177" t="s">
        <v>134</v>
      </c>
      <c r="Z57" s="177" t="s">
        <v>134</v>
      </c>
      <c r="AA57" s="177" t="s">
        <v>134</v>
      </c>
      <c r="AB57" s="177" t="s">
        <v>134</v>
      </c>
      <c r="AC57" s="177" t="s">
        <v>134</v>
      </c>
      <c r="AE57" s="38"/>
      <c r="AF57" s="38"/>
      <c r="AG57" s="38"/>
      <c r="AH57" s="38"/>
      <c r="AI57" s="38"/>
      <c r="AJ57" s="38"/>
      <c r="AK57" s="38"/>
      <c r="AL57" s="38"/>
      <c r="AM57" s="38"/>
      <c r="AN57" s="38"/>
      <c r="AO57" s="38"/>
      <c r="AP57" s="38"/>
    </row>
    <row r="58" spans="1:42" ht="13.5" customHeight="1">
      <c r="A58" s="21" t="s">
        <v>18</v>
      </c>
      <c r="B58" s="22">
        <f t="shared" si="2"/>
        <v>1.8333333333333344</v>
      </c>
      <c r="C58" s="23">
        <v>21</v>
      </c>
      <c r="D58" s="6">
        <f t="shared" si="3"/>
        <v>45</v>
      </c>
      <c r="E58" s="176"/>
      <c r="F58" s="176"/>
      <c r="G58" s="176"/>
      <c r="H58" s="176"/>
      <c r="I58" s="176"/>
      <c r="J58" s="176"/>
      <c r="K58" s="176"/>
      <c r="L58" s="176"/>
      <c r="M58" s="176"/>
      <c r="N58" s="176"/>
      <c r="O58" s="176"/>
      <c r="P58" s="176"/>
      <c r="Q58" s="41"/>
      <c r="R58" s="177" t="s">
        <v>134</v>
      </c>
      <c r="S58" s="177" t="s">
        <v>134</v>
      </c>
      <c r="T58" s="177" t="s">
        <v>134</v>
      </c>
      <c r="U58" s="177" t="s">
        <v>134</v>
      </c>
      <c r="V58" s="177" t="s">
        <v>134</v>
      </c>
      <c r="W58" s="177" t="s">
        <v>134</v>
      </c>
      <c r="X58" s="177" t="s">
        <v>134</v>
      </c>
      <c r="Y58" s="177" t="s">
        <v>134</v>
      </c>
      <c r="Z58" s="177" t="s">
        <v>134</v>
      </c>
      <c r="AA58" s="177" t="s">
        <v>134</v>
      </c>
      <c r="AB58" s="177" t="s">
        <v>134</v>
      </c>
      <c r="AC58" s="177" t="s">
        <v>134</v>
      </c>
      <c r="AE58" s="38"/>
      <c r="AF58" s="38"/>
      <c r="AG58" s="38"/>
      <c r="AH58" s="38"/>
      <c r="AI58" s="38"/>
      <c r="AJ58" s="38"/>
      <c r="AK58" s="38"/>
      <c r="AL58" s="38"/>
      <c r="AM58" s="38"/>
      <c r="AN58" s="38"/>
      <c r="AO58" s="38"/>
      <c r="AP58" s="38"/>
    </row>
    <row r="59" spans="1:42" ht="13.5" customHeight="1">
      <c r="A59" s="21" t="s">
        <v>18</v>
      </c>
      <c r="B59" s="22">
        <f t="shared" si="2"/>
        <v>1.8750000000000011</v>
      </c>
      <c r="C59" s="23">
        <v>22</v>
      </c>
      <c r="D59" s="6">
        <f t="shared" si="3"/>
        <v>46</v>
      </c>
      <c r="E59" s="176"/>
      <c r="F59" s="176"/>
      <c r="G59" s="176"/>
      <c r="H59" s="176"/>
      <c r="I59" s="176"/>
      <c r="J59" s="176"/>
      <c r="K59" s="176"/>
      <c r="L59" s="176"/>
      <c r="M59" s="176"/>
      <c r="N59" s="176"/>
      <c r="O59" s="176"/>
      <c r="P59" s="176"/>
      <c r="Q59" s="41"/>
      <c r="R59" s="177" t="s">
        <v>132</v>
      </c>
      <c r="S59" s="177" t="s">
        <v>132</v>
      </c>
      <c r="T59" s="177" t="s">
        <v>132</v>
      </c>
      <c r="U59" s="177" t="s">
        <v>132</v>
      </c>
      <c r="V59" s="177" t="s">
        <v>132</v>
      </c>
      <c r="W59" s="177" t="s">
        <v>132</v>
      </c>
      <c r="X59" s="177" t="s">
        <v>132</v>
      </c>
      <c r="Y59" s="177" t="s">
        <v>132</v>
      </c>
      <c r="Z59" s="177" t="s">
        <v>132</v>
      </c>
      <c r="AA59" s="177" t="s">
        <v>132</v>
      </c>
      <c r="AB59" s="177" t="s">
        <v>134</v>
      </c>
      <c r="AC59" s="177" t="s">
        <v>134</v>
      </c>
      <c r="AE59" s="38"/>
      <c r="AF59" s="38"/>
      <c r="AG59" s="38"/>
      <c r="AH59" s="38"/>
      <c r="AI59" s="38"/>
      <c r="AJ59" s="38"/>
      <c r="AK59" s="38"/>
      <c r="AL59" s="38"/>
      <c r="AM59" s="38"/>
      <c r="AN59" s="38"/>
      <c r="AO59" s="38"/>
      <c r="AP59" s="38"/>
    </row>
    <row r="60" spans="1:42" ht="13.5" customHeight="1">
      <c r="A60" s="21" t="s">
        <v>18</v>
      </c>
      <c r="B60" s="22">
        <f t="shared" si="2"/>
        <v>1.9166666666666679</v>
      </c>
      <c r="C60" s="23">
        <v>23</v>
      </c>
      <c r="D60" s="6">
        <f t="shared" si="3"/>
        <v>47</v>
      </c>
      <c r="E60" s="176"/>
      <c r="F60" s="176"/>
      <c r="G60" s="176"/>
      <c r="H60" s="176"/>
      <c r="I60" s="176"/>
      <c r="J60" s="176"/>
      <c r="K60" s="176"/>
      <c r="L60" s="176"/>
      <c r="M60" s="176"/>
      <c r="N60" s="176"/>
      <c r="O60" s="176"/>
      <c r="P60" s="176"/>
      <c r="Q60" s="41"/>
      <c r="R60" s="177" t="s">
        <v>132</v>
      </c>
      <c r="S60" s="177" t="s">
        <v>132</v>
      </c>
      <c r="T60" s="177" t="s">
        <v>132</v>
      </c>
      <c r="U60" s="177" t="s">
        <v>132</v>
      </c>
      <c r="V60" s="177" t="s">
        <v>132</v>
      </c>
      <c r="W60" s="177" t="s">
        <v>132</v>
      </c>
      <c r="X60" s="177" t="s">
        <v>132</v>
      </c>
      <c r="Y60" s="177" t="s">
        <v>132</v>
      </c>
      <c r="Z60" s="177" t="s">
        <v>132</v>
      </c>
      <c r="AA60" s="177" t="s">
        <v>132</v>
      </c>
      <c r="AB60" s="177" t="s">
        <v>132</v>
      </c>
      <c r="AC60" s="177" t="s">
        <v>132</v>
      </c>
      <c r="AE60" s="38"/>
      <c r="AF60" s="38"/>
      <c r="AG60" s="38"/>
      <c r="AH60" s="38"/>
      <c r="AI60" s="38"/>
      <c r="AJ60" s="38"/>
      <c r="AK60" s="38"/>
      <c r="AL60" s="38"/>
      <c r="AM60" s="38"/>
      <c r="AN60" s="38"/>
      <c r="AO60" s="38"/>
      <c r="AP60" s="38"/>
    </row>
    <row r="61" spans="1:42" ht="13.5" customHeight="1">
      <c r="A61" s="21" t="s">
        <v>18</v>
      </c>
      <c r="B61" s="22">
        <f t="shared" si="2"/>
        <v>1.9583333333333346</v>
      </c>
      <c r="C61" s="23">
        <v>24</v>
      </c>
      <c r="D61" s="6">
        <f t="shared" si="3"/>
        <v>48</v>
      </c>
      <c r="E61" s="176"/>
      <c r="F61" s="176"/>
      <c r="G61" s="176"/>
      <c r="H61" s="176"/>
      <c r="I61" s="176"/>
      <c r="J61" s="176"/>
      <c r="K61" s="176"/>
      <c r="L61" s="176"/>
      <c r="M61" s="176"/>
      <c r="N61" s="176"/>
      <c r="O61" s="176"/>
      <c r="P61" s="176"/>
      <c r="Q61" s="41"/>
      <c r="R61" s="177" t="s">
        <v>132</v>
      </c>
      <c r="S61" s="177" t="s">
        <v>132</v>
      </c>
      <c r="T61" s="177" t="s">
        <v>132</v>
      </c>
      <c r="U61" s="177" t="s">
        <v>132</v>
      </c>
      <c r="V61" s="177" t="s">
        <v>132</v>
      </c>
      <c r="W61" s="177" t="s">
        <v>132</v>
      </c>
      <c r="X61" s="177" t="s">
        <v>132</v>
      </c>
      <c r="Y61" s="177" t="s">
        <v>132</v>
      </c>
      <c r="Z61" s="177" t="s">
        <v>132</v>
      </c>
      <c r="AA61" s="177" t="s">
        <v>132</v>
      </c>
      <c r="AB61" s="177" t="s">
        <v>132</v>
      </c>
      <c r="AC61" s="177" t="s">
        <v>132</v>
      </c>
      <c r="AE61" s="38"/>
      <c r="AF61" s="38"/>
      <c r="AG61" s="38"/>
      <c r="AH61" s="38"/>
      <c r="AI61" s="38"/>
      <c r="AJ61" s="38"/>
      <c r="AK61" s="38"/>
      <c r="AL61" s="38"/>
      <c r="AM61" s="38"/>
      <c r="AN61" s="38"/>
      <c r="AO61" s="38"/>
      <c r="AP61" s="38"/>
    </row>
    <row r="62" spans="1:42" ht="13.5" customHeight="1">
      <c r="A62" s="21" t="s">
        <v>19</v>
      </c>
      <c r="B62" s="22">
        <f t="shared" si="2"/>
        <v>2.0000000000000013</v>
      </c>
      <c r="C62" s="23">
        <v>1</v>
      </c>
      <c r="D62" s="6">
        <f t="shared" si="3"/>
        <v>49</v>
      </c>
      <c r="E62" s="176"/>
      <c r="F62" s="176"/>
      <c r="G62" s="176"/>
      <c r="H62" s="176"/>
      <c r="I62" s="176"/>
      <c r="J62" s="176"/>
      <c r="K62" s="176"/>
      <c r="L62" s="176"/>
      <c r="M62" s="176"/>
      <c r="N62" s="176"/>
      <c r="O62" s="176"/>
      <c r="P62" s="176"/>
      <c r="Q62" s="41"/>
      <c r="R62" s="177" t="s">
        <v>132</v>
      </c>
      <c r="S62" s="177" t="s">
        <v>132</v>
      </c>
      <c r="T62" s="177" t="s">
        <v>132</v>
      </c>
      <c r="U62" s="177" t="s">
        <v>132</v>
      </c>
      <c r="V62" s="177" t="s">
        <v>132</v>
      </c>
      <c r="W62" s="177" t="s">
        <v>132</v>
      </c>
      <c r="X62" s="177" t="s">
        <v>132</v>
      </c>
      <c r="Y62" s="177" t="s">
        <v>132</v>
      </c>
      <c r="Z62" s="177" t="s">
        <v>132</v>
      </c>
      <c r="AA62" s="177" t="s">
        <v>132</v>
      </c>
      <c r="AB62" s="177" t="s">
        <v>132</v>
      </c>
      <c r="AC62" s="177" t="s">
        <v>132</v>
      </c>
      <c r="AE62" s="38"/>
      <c r="AF62" s="38"/>
      <c r="AG62" s="38"/>
      <c r="AH62" s="38"/>
      <c r="AI62" s="38"/>
      <c r="AJ62" s="38"/>
      <c r="AK62" s="38"/>
      <c r="AL62" s="38"/>
      <c r="AM62" s="38"/>
      <c r="AN62" s="38"/>
      <c r="AO62" s="38"/>
      <c r="AP62" s="38"/>
    </row>
    <row r="63" spans="1:42" ht="13.5" customHeight="1">
      <c r="A63" s="21" t="s">
        <v>19</v>
      </c>
      <c r="B63" s="22">
        <f t="shared" si="2"/>
        <v>2.0416666666666679</v>
      </c>
      <c r="C63" s="23">
        <v>2</v>
      </c>
      <c r="D63" s="6">
        <f t="shared" si="3"/>
        <v>50</v>
      </c>
      <c r="E63" s="176"/>
      <c r="F63" s="176"/>
      <c r="G63" s="176"/>
      <c r="H63" s="176"/>
      <c r="I63" s="176"/>
      <c r="J63" s="176"/>
      <c r="K63" s="176"/>
      <c r="L63" s="176"/>
      <c r="M63" s="176"/>
      <c r="N63" s="176"/>
      <c r="O63" s="176"/>
      <c r="P63" s="176"/>
      <c r="Q63" s="41"/>
      <c r="R63" s="177" t="s">
        <v>132</v>
      </c>
      <c r="S63" s="177" t="s">
        <v>132</v>
      </c>
      <c r="T63" s="177" t="s">
        <v>132</v>
      </c>
      <c r="U63" s="177" t="s">
        <v>132</v>
      </c>
      <c r="V63" s="177" t="s">
        <v>132</v>
      </c>
      <c r="W63" s="177" t="s">
        <v>132</v>
      </c>
      <c r="X63" s="177" t="s">
        <v>132</v>
      </c>
      <c r="Y63" s="177" t="s">
        <v>132</v>
      </c>
      <c r="Z63" s="177" t="s">
        <v>132</v>
      </c>
      <c r="AA63" s="177" t="s">
        <v>132</v>
      </c>
      <c r="AB63" s="177" t="s">
        <v>132</v>
      </c>
      <c r="AC63" s="177" t="s">
        <v>132</v>
      </c>
      <c r="AE63" s="38"/>
      <c r="AF63" s="38"/>
      <c r="AG63" s="38"/>
      <c r="AH63" s="38"/>
      <c r="AI63" s="38"/>
      <c r="AJ63" s="38"/>
      <c r="AK63" s="38"/>
      <c r="AL63" s="38"/>
      <c r="AM63" s="38"/>
      <c r="AN63" s="38"/>
      <c r="AO63" s="38"/>
      <c r="AP63" s="38"/>
    </row>
    <row r="64" spans="1:42" ht="13.5" customHeight="1">
      <c r="A64" s="21" t="s">
        <v>19</v>
      </c>
      <c r="B64" s="22">
        <f t="shared" si="2"/>
        <v>2.0833333333333344</v>
      </c>
      <c r="C64" s="23">
        <v>3</v>
      </c>
      <c r="D64" s="6">
        <f t="shared" si="3"/>
        <v>51</v>
      </c>
      <c r="E64" s="176"/>
      <c r="F64" s="176"/>
      <c r="G64" s="176"/>
      <c r="H64" s="176"/>
      <c r="I64" s="176"/>
      <c r="J64" s="176"/>
      <c r="K64" s="176"/>
      <c r="L64" s="176"/>
      <c r="M64" s="176"/>
      <c r="N64" s="176"/>
      <c r="O64" s="176"/>
      <c r="P64" s="176"/>
      <c r="Q64" s="41"/>
      <c r="R64" s="177" t="s">
        <v>132</v>
      </c>
      <c r="S64" s="177" t="s">
        <v>132</v>
      </c>
      <c r="T64" s="177" t="s">
        <v>132</v>
      </c>
      <c r="U64" s="177" t="s">
        <v>132</v>
      </c>
      <c r="V64" s="177" t="s">
        <v>132</v>
      </c>
      <c r="W64" s="177" t="s">
        <v>132</v>
      </c>
      <c r="X64" s="177" t="s">
        <v>132</v>
      </c>
      <c r="Y64" s="177" t="s">
        <v>132</v>
      </c>
      <c r="Z64" s="177" t="s">
        <v>132</v>
      </c>
      <c r="AA64" s="177" t="s">
        <v>132</v>
      </c>
      <c r="AB64" s="177" t="s">
        <v>132</v>
      </c>
      <c r="AC64" s="177" t="s">
        <v>132</v>
      </c>
      <c r="AE64" s="38"/>
      <c r="AF64" s="38"/>
      <c r="AG64" s="38"/>
      <c r="AH64" s="38"/>
      <c r="AI64" s="38"/>
      <c r="AJ64" s="38"/>
      <c r="AK64" s="38"/>
      <c r="AL64" s="38"/>
      <c r="AM64" s="38"/>
      <c r="AN64" s="38"/>
      <c r="AO64" s="38"/>
      <c r="AP64" s="38"/>
    </row>
    <row r="65" spans="1:42" ht="13.5" customHeight="1">
      <c r="A65" s="21" t="s">
        <v>19</v>
      </c>
      <c r="B65" s="22">
        <f t="shared" si="2"/>
        <v>2.1250000000000009</v>
      </c>
      <c r="C65" s="23">
        <v>4</v>
      </c>
      <c r="D65" s="6">
        <f t="shared" si="3"/>
        <v>52</v>
      </c>
      <c r="E65" s="176"/>
      <c r="F65" s="176"/>
      <c r="G65" s="176"/>
      <c r="H65" s="176"/>
      <c r="I65" s="176"/>
      <c r="J65" s="176"/>
      <c r="K65" s="176"/>
      <c r="L65" s="176"/>
      <c r="M65" s="176"/>
      <c r="N65" s="176"/>
      <c r="O65" s="176"/>
      <c r="P65" s="176"/>
      <c r="Q65" s="41"/>
      <c r="R65" s="177" t="s">
        <v>132</v>
      </c>
      <c r="S65" s="177" t="s">
        <v>132</v>
      </c>
      <c r="T65" s="177" t="s">
        <v>132</v>
      </c>
      <c r="U65" s="177" t="s">
        <v>132</v>
      </c>
      <c r="V65" s="177" t="s">
        <v>132</v>
      </c>
      <c r="W65" s="177" t="s">
        <v>132</v>
      </c>
      <c r="X65" s="177" t="s">
        <v>132</v>
      </c>
      <c r="Y65" s="177" t="s">
        <v>132</v>
      </c>
      <c r="Z65" s="177" t="s">
        <v>132</v>
      </c>
      <c r="AA65" s="177" t="s">
        <v>132</v>
      </c>
      <c r="AB65" s="177" t="s">
        <v>132</v>
      </c>
      <c r="AC65" s="177" t="s">
        <v>132</v>
      </c>
      <c r="AE65" s="38"/>
      <c r="AF65" s="38"/>
      <c r="AG65" s="38"/>
      <c r="AH65" s="38"/>
      <c r="AI65" s="38"/>
      <c r="AJ65" s="38"/>
      <c r="AK65" s="38"/>
      <c r="AL65" s="38"/>
      <c r="AM65" s="38"/>
      <c r="AN65" s="38"/>
      <c r="AO65" s="38"/>
      <c r="AP65" s="38"/>
    </row>
    <row r="66" spans="1:42" ht="13.5" customHeight="1">
      <c r="A66" s="21" t="s">
        <v>19</v>
      </c>
      <c r="B66" s="22">
        <f t="shared" si="2"/>
        <v>2.1666666666666674</v>
      </c>
      <c r="C66" s="23">
        <v>5</v>
      </c>
      <c r="D66" s="6">
        <f t="shared" si="3"/>
        <v>53</v>
      </c>
      <c r="E66" s="176"/>
      <c r="F66" s="176"/>
      <c r="G66" s="176"/>
      <c r="H66" s="176"/>
      <c r="I66" s="176"/>
      <c r="J66" s="176"/>
      <c r="K66" s="176"/>
      <c r="L66" s="176"/>
      <c r="M66" s="176"/>
      <c r="N66" s="176"/>
      <c r="O66" s="176"/>
      <c r="P66" s="176"/>
      <c r="Q66" s="41"/>
      <c r="R66" s="177" t="s">
        <v>132</v>
      </c>
      <c r="S66" s="177" t="s">
        <v>132</v>
      </c>
      <c r="T66" s="177" t="s">
        <v>132</v>
      </c>
      <c r="U66" s="177" t="s">
        <v>132</v>
      </c>
      <c r="V66" s="177" t="s">
        <v>132</v>
      </c>
      <c r="W66" s="177" t="s">
        <v>132</v>
      </c>
      <c r="X66" s="177" t="s">
        <v>132</v>
      </c>
      <c r="Y66" s="177" t="s">
        <v>132</v>
      </c>
      <c r="Z66" s="177" t="s">
        <v>132</v>
      </c>
      <c r="AA66" s="177" t="s">
        <v>132</v>
      </c>
      <c r="AB66" s="177" t="s">
        <v>132</v>
      </c>
      <c r="AC66" s="177" t="s">
        <v>132</v>
      </c>
      <c r="AE66" s="38"/>
      <c r="AF66" s="38"/>
      <c r="AG66" s="38"/>
      <c r="AH66" s="38"/>
      <c r="AI66" s="38"/>
      <c r="AJ66" s="38"/>
      <c r="AK66" s="38"/>
      <c r="AL66" s="38"/>
      <c r="AM66" s="38"/>
      <c r="AN66" s="38"/>
      <c r="AO66" s="38"/>
      <c r="AP66" s="38"/>
    </row>
    <row r="67" spans="1:42" ht="13.5" customHeight="1">
      <c r="A67" s="21" t="s">
        <v>19</v>
      </c>
      <c r="B67" s="22">
        <f t="shared" si="2"/>
        <v>2.2083333333333339</v>
      </c>
      <c r="C67" s="23">
        <v>6</v>
      </c>
      <c r="D67" s="6">
        <f t="shared" si="3"/>
        <v>54</v>
      </c>
      <c r="E67" s="176"/>
      <c r="F67" s="176"/>
      <c r="G67" s="176"/>
      <c r="H67" s="176"/>
      <c r="I67" s="176"/>
      <c r="J67" s="176"/>
      <c r="K67" s="176"/>
      <c r="L67" s="176"/>
      <c r="M67" s="176"/>
      <c r="N67" s="176"/>
      <c r="O67" s="176"/>
      <c r="P67" s="176"/>
      <c r="Q67" s="41"/>
      <c r="R67" s="177" t="s">
        <v>132</v>
      </c>
      <c r="S67" s="177" t="s">
        <v>132</v>
      </c>
      <c r="T67" s="177" t="s">
        <v>132</v>
      </c>
      <c r="U67" s="177" t="s">
        <v>132</v>
      </c>
      <c r="V67" s="177" t="s">
        <v>132</v>
      </c>
      <c r="W67" s="177" t="s">
        <v>132</v>
      </c>
      <c r="X67" s="177" t="s">
        <v>132</v>
      </c>
      <c r="Y67" s="177" t="s">
        <v>132</v>
      </c>
      <c r="Z67" s="177" t="s">
        <v>132</v>
      </c>
      <c r="AA67" s="177" t="s">
        <v>132</v>
      </c>
      <c r="AB67" s="177" t="s">
        <v>132</v>
      </c>
      <c r="AC67" s="177" t="s">
        <v>132</v>
      </c>
      <c r="AE67" s="38"/>
      <c r="AF67" s="38"/>
      <c r="AG67" s="38"/>
      <c r="AH67" s="38"/>
      <c r="AI67" s="38"/>
      <c r="AJ67" s="38"/>
      <c r="AK67" s="38"/>
      <c r="AL67" s="38"/>
      <c r="AM67" s="38"/>
      <c r="AN67" s="38"/>
      <c r="AO67" s="38"/>
      <c r="AP67" s="38"/>
    </row>
    <row r="68" spans="1:42" ht="13.5" customHeight="1">
      <c r="A68" s="21" t="s">
        <v>19</v>
      </c>
      <c r="B68" s="22">
        <f t="shared" si="2"/>
        <v>2.2500000000000004</v>
      </c>
      <c r="C68" s="23">
        <v>7</v>
      </c>
      <c r="D68" s="6">
        <f t="shared" si="3"/>
        <v>55</v>
      </c>
      <c r="E68" s="176"/>
      <c r="F68" s="176"/>
      <c r="G68" s="176"/>
      <c r="H68" s="176"/>
      <c r="I68" s="176"/>
      <c r="J68" s="176"/>
      <c r="K68" s="176"/>
      <c r="L68" s="176"/>
      <c r="M68" s="176"/>
      <c r="N68" s="176"/>
      <c r="O68" s="176"/>
      <c r="P68" s="176"/>
      <c r="Q68" s="41"/>
      <c r="R68" s="177" t="s">
        <v>133</v>
      </c>
      <c r="S68" s="177" t="s">
        <v>133</v>
      </c>
      <c r="T68" s="177" t="s">
        <v>133</v>
      </c>
      <c r="U68" s="177" t="s">
        <v>133</v>
      </c>
      <c r="V68" s="177" t="s">
        <v>133</v>
      </c>
      <c r="W68" s="177" t="s">
        <v>133</v>
      </c>
      <c r="X68" s="177" t="s">
        <v>133</v>
      </c>
      <c r="Y68" s="177" t="s">
        <v>133</v>
      </c>
      <c r="Z68" s="177" t="s">
        <v>133</v>
      </c>
      <c r="AA68" s="177" t="s">
        <v>133</v>
      </c>
      <c r="AB68" s="177" t="s">
        <v>133</v>
      </c>
      <c r="AC68" s="177" t="s">
        <v>133</v>
      </c>
      <c r="AE68" s="38"/>
      <c r="AF68" s="38"/>
      <c r="AG68" s="38"/>
      <c r="AH68" s="38"/>
      <c r="AI68" s="38"/>
      <c r="AJ68" s="38"/>
      <c r="AK68" s="38"/>
      <c r="AL68" s="38"/>
      <c r="AM68" s="38"/>
      <c r="AN68" s="38"/>
      <c r="AO68" s="38"/>
      <c r="AP68" s="38"/>
    </row>
    <row r="69" spans="1:42" ht="13.5" customHeight="1">
      <c r="A69" s="21" t="s">
        <v>19</v>
      </c>
      <c r="B69" s="22">
        <f t="shared" si="2"/>
        <v>2.291666666666667</v>
      </c>
      <c r="C69" s="23">
        <v>8</v>
      </c>
      <c r="D69" s="6">
        <f t="shared" si="3"/>
        <v>56</v>
      </c>
      <c r="E69" s="176"/>
      <c r="F69" s="176"/>
      <c r="G69" s="176"/>
      <c r="H69" s="176"/>
      <c r="I69" s="176"/>
      <c r="J69" s="176"/>
      <c r="K69" s="176"/>
      <c r="L69" s="176"/>
      <c r="M69" s="176"/>
      <c r="N69" s="176"/>
      <c r="O69" s="176"/>
      <c r="P69" s="176"/>
      <c r="Q69" s="41"/>
      <c r="R69" s="177" t="s">
        <v>133</v>
      </c>
      <c r="S69" s="177" t="s">
        <v>133</v>
      </c>
      <c r="T69" s="177" t="s">
        <v>133</v>
      </c>
      <c r="U69" s="177" t="s">
        <v>133</v>
      </c>
      <c r="V69" s="177" t="s">
        <v>133</v>
      </c>
      <c r="W69" s="177" t="s">
        <v>133</v>
      </c>
      <c r="X69" s="177" t="s">
        <v>133</v>
      </c>
      <c r="Y69" s="177" t="s">
        <v>133</v>
      </c>
      <c r="Z69" s="177" t="s">
        <v>133</v>
      </c>
      <c r="AA69" s="177" t="s">
        <v>133</v>
      </c>
      <c r="AB69" s="177" t="s">
        <v>133</v>
      </c>
      <c r="AC69" s="177" t="s">
        <v>133</v>
      </c>
      <c r="AE69" s="38"/>
      <c r="AF69" s="38"/>
      <c r="AG69" s="38"/>
      <c r="AH69" s="38"/>
      <c r="AI69" s="38"/>
      <c r="AJ69" s="38"/>
      <c r="AK69" s="38"/>
      <c r="AL69" s="38"/>
      <c r="AM69" s="38"/>
      <c r="AN69" s="38"/>
      <c r="AO69" s="38"/>
      <c r="AP69" s="38"/>
    </row>
    <row r="70" spans="1:42" ht="13.5" customHeight="1">
      <c r="A70" s="21" t="s">
        <v>19</v>
      </c>
      <c r="B70" s="22">
        <f t="shared" si="2"/>
        <v>2.3333333333333335</v>
      </c>
      <c r="C70" s="23">
        <v>9</v>
      </c>
      <c r="D70" s="6">
        <f t="shared" si="3"/>
        <v>57</v>
      </c>
      <c r="E70" s="176"/>
      <c r="F70" s="176"/>
      <c r="G70" s="176"/>
      <c r="H70" s="176"/>
      <c r="I70" s="176"/>
      <c r="J70" s="176"/>
      <c r="K70" s="176"/>
      <c r="L70" s="176"/>
      <c r="M70" s="176"/>
      <c r="N70" s="176"/>
      <c r="O70" s="176"/>
      <c r="P70" s="176"/>
      <c r="Q70" s="41"/>
      <c r="R70" s="177" t="s">
        <v>133</v>
      </c>
      <c r="S70" s="177" t="s">
        <v>133</v>
      </c>
      <c r="T70" s="177" t="s">
        <v>133</v>
      </c>
      <c r="U70" s="177" t="s">
        <v>133</v>
      </c>
      <c r="V70" s="177" t="s">
        <v>133</v>
      </c>
      <c r="W70" s="177" t="s">
        <v>133</v>
      </c>
      <c r="X70" s="177" t="s">
        <v>133</v>
      </c>
      <c r="Y70" s="177" t="s">
        <v>133</v>
      </c>
      <c r="Z70" s="177" t="s">
        <v>133</v>
      </c>
      <c r="AA70" s="177" t="s">
        <v>133</v>
      </c>
      <c r="AB70" s="177" t="s">
        <v>133</v>
      </c>
      <c r="AC70" s="177" t="s">
        <v>133</v>
      </c>
      <c r="AE70" s="38"/>
      <c r="AF70" s="38"/>
      <c r="AG70" s="38"/>
      <c r="AH70" s="38"/>
      <c r="AI70" s="38"/>
      <c r="AJ70" s="38"/>
      <c r="AK70" s="38"/>
      <c r="AL70" s="38"/>
      <c r="AM70" s="38"/>
      <c r="AN70" s="38"/>
      <c r="AO70" s="38"/>
      <c r="AP70" s="38"/>
    </row>
    <row r="71" spans="1:42" ht="13.5" customHeight="1">
      <c r="A71" s="21" t="s">
        <v>19</v>
      </c>
      <c r="B71" s="22">
        <f t="shared" si="2"/>
        <v>2.375</v>
      </c>
      <c r="C71" s="23">
        <v>10</v>
      </c>
      <c r="D71" s="6">
        <f t="shared" si="3"/>
        <v>58</v>
      </c>
      <c r="E71" s="176"/>
      <c r="F71" s="176"/>
      <c r="G71" s="176"/>
      <c r="H71" s="176"/>
      <c r="I71" s="176"/>
      <c r="J71" s="176"/>
      <c r="K71" s="176"/>
      <c r="L71" s="176"/>
      <c r="M71" s="176"/>
      <c r="N71" s="176"/>
      <c r="O71" s="176"/>
      <c r="P71" s="176"/>
      <c r="Q71" s="41"/>
      <c r="R71" s="177" t="s">
        <v>133</v>
      </c>
      <c r="S71" s="177" t="s">
        <v>133</v>
      </c>
      <c r="T71" s="177" t="s">
        <v>133</v>
      </c>
      <c r="U71" s="177" t="s">
        <v>133</v>
      </c>
      <c r="V71" s="177" t="s">
        <v>133</v>
      </c>
      <c r="W71" s="177" t="s">
        <v>133</v>
      </c>
      <c r="X71" s="177" t="s">
        <v>133</v>
      </c>
      <c r="Y71" s="177" t="s">
        <v>133</v>
      </c>
      <c r="Z71" s="177" t="s">
        <v>133</v>
      </c>
      <c r="AA71" s="177" t="s">
        <v>133</v>
      </c>
      <c r="AB71" s="177" t="s">
        <v>133</v>
      </c>
      <c r="AC71" s="177" t="s">
        <v>133</v>
      </c>
      <c r="AE71" s="38"/>
      <c r="AF71" s="38"/>
      <c r="AG71" s="38"/>
      <c r="AH71" s="38"/>
      <c r="AI71" s="38"/>
      <c r="AJ71" s="38"/>
      <c r="AK71" s="38"/>
      <c r="AL71" s="38"/>
      <c r="AM71" s="38"/>
      <c r="AN71" s="38"/>
      <c r="AO71" s="38"/>
      <c r="AP71" s="38"/>
    </row>
    <row r="72" spans="1:42" ht="13.5" customHeight="1">
      <c r="A72" s="21" t="s">
        <v>19</v>
      </c>
      <c r="B72" s="22">
        <f t="shared" si="2"/>
        <v>2.4166666666666665</v>
      </c>
      <c r="C72" s="23">
        <v>11</v>
      </c>
      <c r="D72" s="6">
        <f t="shared" si="3"/>
        <v>59</v>
      </c>
      <c r="E72" s="176"/>
      <c r="F72" s="176"/>
      <c r="G72" s="176"/>
      <c r="H72" s="176"/>
      <c r="I72" s="176"/>
      <c r="J72" s="176"/>
      <c r="K72" s="176"/>
      <c r="L72" s="176"/>
      <c r="M72" s="176"/>
      <c r="N72" s="176"/>
      <c r="O72" s="176"/>
      <c r="P72" s="176"/>
      <c r="Q72" s="41"/>
      <c r="R72" s="177" t="s">
        <v>133</v>
      </c>
      <c r="S72" s="177" t="s">
        <v>133</v>
      </c>
      <c r="T72" s="177" t="s">
        <v>133</v>
      </c>
      <c r="U72" s="177" t="s">
        <v>133</v>
      </c>
      <c r="V72" s="177" t="s">
        <v>133</v>
      </c>
      <c r="W72" s="177" t="s">
        <v>133</v>
      </c>
      <c r="X72" s="177" t="s">
        <v>133</v>
      </c>
      <c r="Y72" s="177" t="s">
        <v>133</v>
      </c>
      <c r="Z72" s="177" t="s">
        <v>133</v>
      </c>
      <c r="AA72" s="177" t="s">
        <v>133</v>
      </c>
      <c r="AB72" s="177" t="s">
        <v>133</v>
      </c>
      <c r="AC72" s="177" t="s">
        <v>133</v>
      </c>
      <c r="AE72" s="38"/>
      <c r="AF72" s="38"/>
      <c r="AG72" s="38"/>
      <c r="AH72" s="38"/>
      <c r="AI72" s="38"/>
      <c r="AJ72" s="38"/>
      <c r="AK72" s="38"/>
      <c r="AL72" s="38"/>
      <c r="AM72" s="38"/>
      <c r="AN72" s="38"/>
      <c r="AO72" s="38"/>
      <c r="AP72" s="38"/>
    </row>
    <row r="73" spans="1:42" ht="13.5" customHeight="1">
      <c r="A73" s="21" t="s">
        <v>19</v>
      </c>
      <c r="B73" s="22">
        <f t="shared" si="2"/>
        <v>2.458333333333333</v>
      </c>
      <c r="C73" s="23">
        <v>12</v>
      </c>
      <c r="D73" s="6">
        <f t="shared" si="3"/>
        <v>60</v>
      </c>
      <c r="E73" s="176"/>
      <c r="F73" s="176"/>
      <c r="G73" s="176"/>
      <c r="H73" s="176"/>
      <c r="I73" s="176"/>
      <c r="J73" s="176"/>
      <c r="K73" s="176"/>
      <c r="L73" s="176"/>
      <c r="M73" s="176"/>
      <c r="N73" s="176"/>
      <c r="O73" s="176"/>
      <c r="P73" s="176"/>
      <c r="Q73" s="41"/>
      <c r="R73" s="177" t="s">
        <v>133</v>
      </c>
      <c r="S73" s="177" t="s">
        <v>133</v>
      </c>
      <c r="T73" s="177" t="s">
        <v>133</v>
      </c>
      <c r="U73" s="177" t="s">
        <v>133</v>
      </c>
      <c r="V73" s="177" t="s">
        <v>133</v>
      </c>
      <c r="W73" s="177" t="s">
        <v>133</v>
      </c>
      <c r="X73" s="177" t="s">
        <v>133</v>
      </c>
      <c r="Y73" s="177" t="s">
        <v>133</v>
      </c>
      <c r="Z73" s="177" t="s">
        <v>133</v>
      </c>
      <c r="AA73" s="177" t="s">
        <v>133</v>
      </c>
      <c r="AB73" s="177" t="s">
        <v>133</v>
      </c>
      <c r="AC73" s="177" t="s">
        <v>133</v>
      </c>
      <c r="AE73" s="38"/>
      <c r="AF73" s="38"/>
      <c r="AG73" s="38"/>
      <c r="AH73" s="38"/>
      <c r="AI73" s="38"/>
      <c r="AJ73" s="38"/>
      <c r="AK73" s="38"/>
      <c r="AL73" s="38"/>
      <c r="AM73" s="38"/>
      <c r="AN73" s="38"/>
      <c r="AO73" s="38"/>
      <c r="AP73" s="38"/>
    </row>
    <row r="74" spans="1:42" ht="13.5" customHeight="1">
      <c r="A74" s="21" t="s">
        <v>19</v>
      </c>
      <c r="B74" s="22">
        <f t="shared" si="2"/>
        <v>2.4999999999999996</v>
      </c>
      <c r="C74" s="23">
        <v>13</v>
      </c>
      <c r="D74" s="6">
        <f t="shared" si="3"/>
        <v>61</v>
      </c>
      <c r="E74" s="176"/>
      <c r="F74" s="176"/>
      <c r="G74" s="176"/>
      <c r="H74" s="176"/>
      <c r="I74" s="176"/>
      <c r="J74" s="176"/>
      <c r="K74" s="176"/>
      <c r="L74" s="176"/>
      <c r="M74" s="176"/>
      <c r="N74" s="176"/>
      <c r="O74" s="176"/>
      <c r="P74" s="176"/>
      <c r="Q74" s="41"/>
      <c r="R74" s="177" t="s">
        <v>133</v>
      </c>
      <c r="S74" s="177" t="s">
        <v>133</v>
      </c>
      <c r="T74" s="177" t="s">
        <v>133</v>
      </c>
      <c r="U74" s="177" t="s">
        <v>133</v>
      </c>
      <c r="V74" s="177" t="s">
        <v>133</v>
      </c>
      <c r="W74" s="177" t="s">
        <v>133</v>
      </c>
      <c r="X74" s="177" t="s">
        <v>133</v>
      </c>
      <c r="Y74" s="177" t="s">
        <v>133</v>
      </c>
      <c r="Z74" s="177" t="s">
        <v>133</v>
      </c>
      <c r="AA74" s="177" t="s">
        <v>133</v>
      </c>
      <c r="AB74" s="177" t="s">
        <v>133</v>
      </c>
      <c r="AC74" s="177" t="s">
        <v>133</v>
      </c>
      <c r="AE74" s="38"/>
      <c r="AF74" s="38"/>
      <c r="AG74" s="38"/>
      <c r="AH74" s="38"/>
      <c r="AI74" s="38"/>
      <c r="AJ74" s="38"/>
      <c r="AK74" s="38"/>
      <c r="AL74" s="38"/>
      <c r="AM74" s="38"/>
      <c r="AN74" s="38"/>
      <c r="AO74" s="38"/>
      <c r="AP74" s="38"/>
    </row>
    <row r="75" spans="1:42" ht="13.5" customHeight="1">
      <c r="A75" s="21" t="s">
        <v>19</v>
      </c>
      <c r="B75" s="22">
        <f t="shared" si="2"/>
        <v>2.5416666666666661</v>
      </c>
      <c r="C75" s="23">
        <v>14</v>
      </c>
      <c r="D75" s="6">
        <f t="shared" si="3"/>
        <v>62</v>
      </c>
      <c r="E75" s="176"/>
      <c r="F75" s="176"/>
      <c r="G75" s="176"/>
      <c r="H75" s="176"/>
      <c r="I75" s="176"/>
      <c r="J75" s="176"/>
      <c r="K75" s="176"/>
      <c r="L75" s="176"/>
      <c r="M75" s="176"/>
      <c r="N75" s="176"/>
      <c r="O75" s="176"/>
      <c r="P75" s="176"/>
      <c r="Q75" s="41"/>
      <c r="R75" s="177" t="s">
        <v>133</v>
      </c>
      <c r="S75" s="177" t="s">
        <v>133</v>
      </c>
      <c r="T75" s="177" t="s">
        <v>133</v>
      </c>
      <c r="U75" s="177" t="s">
        <v>133</v>
      </c>
      <c r="V75" s="177" t="s">
        <v>133</v>
      </c>
      <c r="W75" s="177" t="s">
        <v>133</v>
      </c>
      <c r="X75" s="177" t="s">
        <v>133</v>
      </c>
      <c r="Y75" s="177" t="s">
        <v>133</v>
      </c>
      <c r="Z75" s="177" t="s">
        <v>133</v>
      </c>
      <c r="AA75" s="177" t="s">
        <v>133</v>
      </c>
      <c r="AB75" s="177" t="s">
        <v>133</v>
      </c>
      <c r="AC75" s="177" t="s">
        <v>133</v>
      </c>
      <c r="AE75" s="38"/>
      <c r="AF75" s="38"/>
      <c r="AG75" s="38"/>
      <c r="AH75" s="38"/>
      <c r="AI75" s="38"/>
      <c r="AJ75" s="38"/>
      <c r="AK75" s="38"/>
      <c r="AL75" s="38"/>
      <c r="AM75" s="38"/>
      <c r="AN75" s="38"/>
      <c r="AO75" s="38"/>
      <c r="AP75" s="38"/>
    </row>
    <row r="76" spans="1:42" ht="13.5" customHeight="1">
      <c r="A76" s="21" t="s">
        <v>19</v>
      </c>
      <c r="B76" s="22">
        <f t="shared" si="2"/>
        <v>2.5833333333333326</v>
      </c>
      <c r="C76" s="23">
        <v>15</v>
      </c>
      <c r="D76" s="6">
        <f t="shared" si="3"/>
        <v>63</v>
      </c>
      <c r="E76" s="176"/>
      <c r="F76" s="176"/>
      <c r="G76" s="176"/>
      <c r="H76" s="176"/>
      <c r="I76" s="176"/>
      <c r="J76" s="176"/>
      <c r="K76" s="176"/>
      <c r="L76" s="176"/>
      <c r="M76" s="176"/>
      <c r="N76" s="176"/>
      <c r="O76" s="176"/>
      <c r="P76" s="176"/>
      <c r="Q76" s="41"/>
      <c r="R76" s="177" t="s">
        <v>133</v>
      </c>
      <c r="S76" s="177" t="s">
        <v>133</v>
      </c>
      <c r="T76" s="177" t="s">
        <v>133</v>
      </c>
      <c r="U76" s="177" t="s">
        <v>133</v>
      </c>
      <c r="V76" s="177" t="s">
        <v>133</v>
      </c>
      <c r="W76" s="177" t="s">
        <v>133</v>
      </c>
      <c r="X76" s="177" t="s">
        <v>134</v>
      </c>
      <c r="Y76" s="177" t="s">
        <v>134</v>
      </c>
      <c r="Z76" s="177" t="s">
        <v>134</v>
      </c>
      <c r="AA76" s="177" t="s">
        <v>134</v>
      </c>
      <c r="AB76" s="177" t="s">
        <v>133</v>
      </c>
      <c r="AC76" s="177" t="s">
        <v>133</v>
      </c>
      <c r="AE76" s="38"/>
      <c r="AF76" s="38"/>
      <c r="AG76" s="38"/>
      <c r="AH76" s="38"/>
      <c r="AI76" s="38"/>
      <c r="AJ76" s="38"/>
      <c r="AK76" s="38"/>
      <c r="AL76" s="38"/>
      <c r="AM76" s="38"/>
      <c r="AN76" s="38"/>
      <c r="AO76" s="38"/>
      <c r="AP76" s="38"/>
    </row>
    <row r="77" spans="1:42" ht="13.5" customHeight="1">
      <c r="A77" s="21" t="s">
        <v>19</v>
      </c>
      <c r="B77" s="22">
        <f t="shared" si="2"/>
        <v>2.6249999999999991</v>
      </c>
      <c r="C77" s="23">
        <v>16</v>
      </c>
      <c r="D77" s="6">
        <f t="shared" si="3"/>
        <v>64</v>
      </c>
      <c r="E77" s="176"/>
      <c r="F77" s="176"/>
      <c r="G77" s="176"/>
      <c r="H77" s="176"/>
      <c r="I77" s="176"/>
      <c r="J77" s="176"/>
      <c r="K77" s="176"/>
      <c r="L77" s="176"/>
      <c r="M77" s="176"/>
      <c r="N77" s="176"/>
      <c r="O77" s="176"/>
      <c r="P77" s="176"/>
      <c r="Q77" s="41"/>
      <c r="R77" s="177" t="s">
        <v>133</v>
      </c>
      <c r="S77" s="177" t="s">
        <v>133</v>
      </c>
      <c r="T77" s="177" t="s">
        <v>133</v>
      </c>
      <c r="U77" s="177" t="s">
        <v>133</v>
      </c>
      <c r="V77" s="177" t="s">
        <v>133</v>
      </c>
      <c r="W77" s="177" t="s">
        <v>133</v>
      </c>
      <c r="X77" s="177" t="s">
        <v>134</v>
      </c>
      <c r="Y77" s="177" t="s">
        <v>134</v>
      </c>
      <c r="Z77" s="177" t="s">
        <v>134</v>
      </c>
      <c r="AA77" s="177" t="s">
        <v>134</v>
      </c>
      <c r="AB77" s="177" t="s">
        <v>133</v>
      </c>
      <c r="AC77" s="177" t="s">
        <v>133</v>
      </c>
      <c r="AE77" s="38"/>
      <c r="AF77" s="38"/>
      <c r="AG77" s="38"/>
      <c r="AH77" s="38"/>
      <c r="AI77" s="38"/>
      <c r="AJ77" s="38"/>
      <c r="AK77" s="38"/>
      <c r="AL77" s="38"/>
      <c r="AM77" s="38"/>
      <c r="AN77" s="38"/>
      <c r="AO77" s="38"/>
      <c r="AP77" s="38"/>
    </row>
    <row r="78" spans="1:42" ht="13.5" customHeight="1">
      <c r="A78" s="21" t="s">
        <v>19</v>
      </c>
      <c r="B78" s="22">
        <f t="shared" si="2"/>
        <v>2.6666666666666656</v>
      </c>
      <c r="C78" s="23">
        <v>17</v>
      </c>
      <c r="D78" s="6">
        <f t="shared" si="3"/>
        <v>65</v>
      </c>
      <c r="E78" s="176"/>
      <c r="F78" s="176"/>
      <c r="G78" s="176"/>
      <c r="H78" s="176"/>
      <c r="I78" s="176"/>
      <c r="J78" s="176"/>
      <c r="K78" s="176"/>
      <c r="L78" s="176"/>
      <c r="M78" s="176"/>
      <c r="N78" s="176"/>
      <c r="O78" s="176"/>
      <c r="P78" s="176"/>
      <c r="Q78" s="41"/>
      <c r="R78" s="177" t="s">
        <v>133</v>
      </c>
      <c r="S78" s="177" t="s">
        <v>133</v>
      </c>
      <c r="T78" s="177" t="s">
        <v>133</v>
      </c>
      <c r="U78" s="177" t="s">
        <v>133</v>
      </c>
      <c r="V78" s="177" t="s">
        <v>133</v>
      </c>
      <c r="W78" s="177" t="s">
        <v>133</v>
      </c>
      <c r="X78" s="177" t="s">
        <v>134</v>
      </c>
      <c r="Y78" s="177" t="s">
        <v>134</v>
      </c>
      <c r="Z78" s="177" t="s">
        <v>134</v>
      </c>
      <c r="AA78" s="177" t="s">
        <v>134</v>
      </c>
      <c r="AB78" s="177" t="s">
        <v>133</v>
      </c>
      <c r="AC78" s="177" t="s">
        <v>133</v>
      </c>
      <c r="AE78" s="38"/>
      <c r="AF78" s="38"/>
      <c r="AG78" s="38"/>
      <c r="AH78" s="38"/>
      <c r="AI78" s="38"/>
      <c r="AJ78" s="38"/>
      <c r="AK78" s="38"/>
      <c r="AL78" s="38"/>
      <c r="AM78" s="38"/>
      <c r="AN78" s="38"/>
      <c r="AO78" s="38"/>
      <c r="AP78" s="38"/>
    </row>
    <row r="79" spans="1:42" ht="13.5" customHeight="1">
      <c r="A79" s="21" t="s">
        <v>19</v>
      </c>
      <c r="B79" s="22">
        <f t="shared" ref="B79:B110" si="4">B78+(1/24)</f>
        <v>2.7083333333333321</v>
      </c>
      <c r="C79" s="23">
        <v>18</v>
      </c>
      <c r="D79" s="6">
        <f t="shared" ref="D79:D110" si="5">D78+1</f>
        <v>66</v>
      </c>
      <c r="E79" s="176"/>
      <c r="F79" s="176"/>
      <c r="G79" s="176"/>
      <c r="H79" s="176"/>
      <c r="I79" s="176"/>
      <c r="J79" s="176"/>
      <c r="K79" s="176"/>
      <c r="L79" s="176"/>
      <c r="M79" s="176"/>
      <c r="N79" s="176"/>
      <c r="O79" s="176"/>
      <c r="P79" s="176"/>
      <c r="Q79" s="41"/>
      <c r="R79" s="177" t="s">
        <v>134</v>
      </c>
      <c r="S79" s="177" t="s">
        <v>134</v>
      </c>
      <c r="T79" s="177" t="s">
        <v>134</v>
      </c>
      <c r="U79" s="177" t="s">
        <v>134</v>
      </c>
      <c r="V79" s="177" t="s">
        <v>134</v>
      </c>
      <c r="W79" s="177" t="s">
        <v>134</v>
      </c>
      <c r="X79" s="177" t="s">
        <v>134</v>
      </c>
      <c r="Y79" s="177" t="s">
        <v>134</v>
      </c>
      <c r="Z79" s="177" t="s">
        <v>134</v>
      </c>
      <c r="AA79" s="177" t="s">
        <v>134</v>
      </c>
      <c r="AB79" s="177" t="s">
        <v>133</v>
      </c>
      <c r="AC79" s="177" t="s">
        <v>133</v>
      </c>
      <c r="AE79" s="38"/>
      <c r="AF79" s="38"/>
      <c r="AG79" s="38"/>
      <c r="AH79" s="38"/>
      <c r="AI79" s="38"/>
      <c r="AJ79" s="38"/>
      <c r="AK79" s="38"/>
      <c r="AL79" s="38"/>
      <c r="AM79" s="38"/>
      <c r="AN79" s="38"/>
      <c r="AO79" s="38"/>
      <c r="AP79" s="38"/>
    </row>
    <row r="80" spans="1:42" ht="13.5" customHeight="1">
      <c r="A80" s="21" t="s">
        <v>19</v>
      </c>
      <c r="B80" s="22">
        <f t="shared" si="4"/>
        <v>2.7499999999999987</v>
      </c>
      <c r="C80" s="23">
        <v>19</v>
      </c>
      <c r="D80" s="6">
        <f t="shared" si="5"/>
        <v>67</v>
      </c>
      <c r="E80" s="176"/>
      <c r="F80" s="176"/>
      <c r="G80" s="176"/>
      <c r="H80" s="176"/>
      <c r="I80" s="176"/>
      <c r="J80" s="176"/>
      <c r="K80" s="176"/>
      <c r="L80" s="176"/>
      <c r="M80" s="176"/>
      <c r="N80" s="176"/>
      <c r="O80" s="176"/>
      <c r="P80" s="176"/>
      <c r="Q80" s="41"/>
      <c r="R80" s="177" t="s">
        <v>134</v>
      </c>
      <c r="S80" s="177" t="s">
        <v>134</v>
      </c>
      <c r="T80" s="177" t="s">
        <v>134</v>
      </c>
      <c r="U80" s="177" t="s">
        <v>134</v>
      </c>
      <c r="V80" s="177" t="s">
        <v>134</v>
      </c>
      <c r="W80" s="177" t="s">
        <v>134</v>
      </c>
      <c r="X80" s="177" t="s">
        <v>134</v>
      </c>
      <c r="Y80" s="177" t="s">
        <v>134</v>
      </c>
      <c r="Z80" s="177" t="s">
        <v>134</v>
      </c>
      <c r="AA80" s="177" t="s">
        <v>134</v>
      </c>
      <c r="AB80" s="177" t="s">
        <v>134</v>
      </c>
      <c r="AC80" s="177" t="s">
        <v>134</v>
      </c>
      <c r="AE80" s="38"/>
      <c r="AF80" s="38"/>
      <c r="AG80" s="38"/>
      <c r="AH80" s="38"/>
      <c r="AI80" s="38"/>
      <c r="AJ80" s="38"/>
      <c r="AK80" s="38"/>
      <c r="AL80" s="38"/>
      <c r="AM80" s="38"/>
      <c r="AN80" s="38"/>
      <c r="AO80" s="38"/>
      <c r="AP80" s="38"/>
    </row>
    <row r="81" spans="1:42" ht="13.5" customHeight="1">
      <c r="A81" s="21" t="s">
        <v>19</v>
      </c>
      <c r="B81" s="22">
        <f t="shared" si="4"/>
        <v>2.7916666666666652</v>
      </c>
      <c r="C81" s="23">
        <v>20</v>
      </c>
      <c r="D81" s="6">
        <f t="shared" si="5"/>
        <v>68</v>
      </c>
      <c r="E81" s="176"/>
      <c r="F81" s="176"/>
      <c r="G81" s="176"/>
      <c r="H81" s="176"/>
      <c r="I81" s="176"/>
      <c r="J81" s="176"/>
      <c r="K81" s="176"/>
      <c r="L81" s="176"/>
      <c r="M81" s="176"/>
      <c r="N81" s="176"/>
      <c r="O81" s="176"/>
      <c r="P81" s="176"/>
      <c r="Q81" s="41"/>
      <c r="R81" s="177" t="s">
        <v>134</v>
      </c>
      <c r="S81" s="177" t="s">
        <v>134</v>
      </c>
      <c r="T81" s="177" t="s">
        <v>134</v>
      </c>
      <c r="U81" s="177" t="s">
        <v>134</v>
      </c>
      <c r="V81" s="177" t="s">
        <v>134</v>
      </c>
      <c r="W81" s="177" t="s">
        <v>134</v>
      </c>
      <c r="X81" s="177" t="s">
        <v>134</v>
      </c>
      <c r="Y81" s="177" t="s">
        <v>134</v>
      </c>
      <c r="Z81" s="177" t="s">
        <v>134</v>
      </c>
      <c r="AA81" s="177" t="s">
        <v>134</v>
      </c>
      <c r="AB81" s="177" t="s">
        <v>134</v>
      </c>
      <c r="AC81" s="177" t="s">
        <v>134</v>
      </c>
      <c r="AE81" s="38"/>
      <c r="AF81" s="38"/>
      <c r="AG81" s="38"/>
      <c r="AH81" s="38"/>
      <c r="AI81" s="38"/>
      <c r="AJ81" s="38"/>
      <c r="AK81" s="38"/>
      <c r="AL81" s="38"/>
      <c r="AM81" s="38"/>
      <c r="AN81" s="38"/>
      <c r="AO81" s="38"/>
      <c r="AP81" s="38"/>
    </row>
    <row r="82" spans="1:42" ht="13.5" customHeight="1">
      <c r="A82" s="21" t="s">
        <v>19</v>
      </c>
      <c r="B82" s="22">
        <f t="shared" si="4"/>
        <v>2.8333333333333317</v>
      </c>
      <c r="C82" s="23">
        <v>21</v>
      </c>
      <c r="D82" s="6">
        <f t="shared" si="5"/>
        <v>69</v>
      </c>
      <c r="E82" s="176"/>
      <c r="F82" s="176"/>
      <c r="G82" s="176"/>
      <c r="H82" s="176"/>
      <c r="I82" s="176"/>
      <c r="J82" s="176"/>
      <c r="K82" s="176"/>
      <c r="L82" s="176"/>
      <c r="M82" s="176"/>
      <c r="N82" s="176"/>
      <c r="O82" s="176"/>
      <c r="P82" s="176"/>
      <c r="Q82" s="41"/>
      <c r="R82" s="177" t="s">
        <v>134</v>
      </c>
      <c r="S82" s="177" t="s">
        <v>134</v>
      </c>
      <c r="T82" s="177" t="s">
        <v>134</v>
      </c>
      <c r="U82" s="177" t="s">
        <v>134</v>
      </c>
      <c r="V82" s="177" t="s">
        <v>134</v>
      </c>
      <c r="W82" s="177" t="s">
        <v>134</v>
      </c>
      <c r="X82" s="177" t="s">
        <v>134</v>
      </c>
      <c r="Y82" s="177" t="s">
        <v>134</v>
      </c>
      <c r="Z82" s="177" t="s">
        <v>134</v>
      </c>
      <c r="AA82" s="177" t="s">
        <v>134</v>
      </c>
      <c r="AB82" s="177" t="s">
        <v>134</v>
      </c>
      <c r="AC82" s="177" t="s">
        <v>134</v>
      </c>
      <c r="AE82" s="38"/>
      <c r="AF82" s="38"/>
      <c r="AG82" s="38"/>
      <c r="AH82" s="38"/>
      <c r="AI82" s="38"/>
      <c r="AJ82" s="38"/>
      <c r="AK82" s="38"/>
      <c r="AL82" s="38"/>
      <c r="AM82" s="38"/>
      <c r="AN82" s="38"/>
      <c r="AO82" s="38"/>
      <c r="AP82" s="38"/>
    </row>
    <row r="83" spans="1:42" ht="13.5" customHeight="1">
      <c r="A83" s="21" t="s">
        <v>19</v>
      </c>
      <c r="B83" s="22">
        <f t="shared" si="4"/>
        <v>2.8749999999999982</v>
      </c>
      <c r="C83" s="23">
        <v>22</v>
      </c>
      <c r="D83" s="6">
        <f t="shared" si="5"/>
        <v>70</v>
      </c>
      <c r="E83" s="176"/>
      <c r="F83" s="176"/>
      <c r="G83" s="176"/>
      <c r="H83" s="176"/>
      <c r="I83" s="176"/>
      <c r="J83" s="176"/>
      <c r="K83" s="176"/>
      <c r="L83" s="176"/>
      <c r="M83" s="176"/>
      <c r="N83" s="176"/>
      <c r="O83" s="176"/>
      <c r="P83" s="176"/>
      <c r="Q83" s="41"/>
      <c r="R83" s="177" t="s">
        <v>132</v>
      </c>
      <c r="S83" s="177" t="s">
        <v>132</v>
      </c>
      <c r="T83" s="177" t="s">
        <v>132</v>
      </c>
      <c r="U83" s="177" t="s">
        <v>132</v>
      </c>
      <c r="V83" s="177" t="s">
        <v>132</v>
      </c>
      <c r="W83" s="177" t="s">
        <v>132</v>
      </c>
      <c r="X83" s="177" t="s">
        <v>132</v>
      </c>
      <c r="Y83" s="177" t="s">
        <v>132</v>
      </c>
      <c r="Z83" s="177" t="s">
        <v>132</v>
      </c>
      <c r="AA83" s="177" t="s">
        <v>132</v>
      </c>
      <c r="AB83" s="177" t="s">
        <v>134</v>
      </c>
      <c r="AC83" s="177" t="s">
        <v>134</v>
      </c>
      <c r="AE83" s="38"/>
      <c r="AF83" s="38"/>
      <c r="AG83" s="38"/>
      <c r="AH83" s="38"/>
      <c r="AI83" s="38"/>
      <c r="AJ83" s="38"/>
      <c r="AK83" s="38"/>
      <c r="AL83" s="38"/>
      <c r="AM83" s="38"/>
      <c r="AN83" s="38"/>
      <c r="AO83" s="38"/>
      <c r="AP83" s="38"/>
    </row>
    <row r="84" spans="1:42" ht="13.5" customHeight="1">
      <c r="A84" s="21" t="s">
        <v>19</v>
      </c>
      <c r="B84" s="22">
        <f t="shared" si="4"/>
        <v>2.9166666666666647</v>
      </c>
      <c r="C84" s="23">
        <v>23</v>
      </c>
      <c r="D84" s="6">
        <f t="shared" si="5"/>
        <v>71</v>
      </c>
      <c r="E84" s="176"/>
      <c r="F84" s="176"/>
      <c r="G84" s="176"/>
      <c r="H84" s="176"/>
      <c r="I84" s="176"/>
      <c r="J84" s="176"/>
      <c r="K84" s="176"/>
      <c r="L84" s="176"/>
      <c r="M84" s="176"/>
      <c r="N84" s="176"/>
      <c r="O84" s="176"/>
      <c r="P84" s="176"/>
      <c r="Q84" s="41"/>
      <c r="R84" s="177" t="s">
        <v>132</v>
      </c>
      <c r="S84" s="177" t="s">
        <v>132</v>
      </c>
      <c r="T84" s="177" t="s">
        <v>132</v>
      </c>
      <c r="U84" s="177" t="s">
        <v>132</v>
      </c>
      <c r="V84" s="177" t="s">
        <v>132</v>
      </c>
      <c r="W84" s="177" t="s">
        <v>132</v>
      </c>
      <c r="X84" s="177" t="s">
        <v>132</v>
      </c>
      <c r="Y84" s="177" t="s">
        <v>132</v>
      </c>
      <c r="Z84" s="177" t="s">
        <v>132</v>
      </c>
      <c r="AA84" s="177" t="s">
        <v>132</v>
      </c>
      <c r="AB84" s="177" t="s">
        <v>132</v>
      </c>
      <c r="AC84" s="177" t="s">
        <v>132</v>
      </c>
      <c r="AE84" s="38"/>
      <c r="AF84" s="38"/>
      <c r="AG84" s="38"/>
      <c r="AH84" s="38"/>
      <c r="AI84" s="38"/>
      <c r="AJ84" s="38"/>
      <c r="AK84" s="38"/>
      <c r="AL84" s="38"/>
      <c r="AM84" s="38"/>
      <c r="AN84" s="38"/>
      <c r="AO84" s="38"/>
      <c r="AP84" s="38"/>
    </row>
    <row r="85" spans="1:42" ht="13.5" customHeight="1">
      <c r="A85" s="21" t="s">
        <v>19</v>
      </c>
      <c r="B85" s="22">
        <f t="shared" si="4"/>
        <v>2.9583333333333313</v>
      </c>
      <c r="C85" s="23">
        <v>24</v>
      </c>
      <c r="D85" s="6">
        <f t="shared" si="5"/>
        <v>72</v>
      </c>
      <c r="E85" s="176"/>
      <c r="F85" s="176"/>
      <c r="G85" s="176"/>
      <c r="H85" s="176"/>
      <c r="I85" s="176"/>
      <c r="J85" s="176"/>
      <c r="K85" s="176"/>
      <c r="L85" s="176"/>
      <c r="M85" s="176"/>
      <c r="N85" s="176"/>
      <c r="O85" s="176"/>
      <c r="P85" s="176"/>
      <c r="Q85" s="41"/>
      <c r="R85" s="177" t="s">
        <v>132</v>
      </c>
      <c r="S85" s="177" t="s">
        <v>132</v>
      </c>
      <c r="T85" s="177" t="s">
        <v>132</v>
      </c>
      <c r="U85" s="177" t="s">
        <v>132</v>
      </c>
      <c r="V85" s="177" t="s">
        <v>132</v>
      </c>
      <c r="W85" s="177" t="s">
        <v>132</v>
      </c>
      <c r="X85" s="177" t="s">
        <v>132</v>
      </c>
      <c r="Y85" s="177" t="s">
        <v>132</v>
      </c>
      <c r="Z85" s="177" t="s">
        <v>132</v>
      </c>
      <c r="AA85" s="177" t="s">
        <v>132</v>
      </c>
      <c r="AB85" s="177" t="s">
        <v>132</v>
      </c>
      <c r="AC85" s="177" t="s">
        <v>132</v>
      </c>
      <c r="AE85" s="38"/>
      <c r="AF85" s="38"/>
      <c r="AG85" s="38"/>
      <c r="AH85" s="38"/>
      <c r="AI85" s="38"/>
      <c r="AJ85" s="38"/>
      <c r="AK85" s="38"/>
      <c r="AL85" s="38"/>
      <c r="AM85" s="38"/>
      <c r="AN85" s="38"/>
      <c r="AO85" s="38"/>
      <c r="AP85" s="38"/>
    </row>
    <row r="86" spans="1:42" ht="13.5" customHeight="1">
      <c r="A86" s="21" t="s">
        <v>20</v>
      </c>
      <c r="B86" s="22">
        <f t="shared" si="4"/>
        <v>2.9999999999999978</v>
      </c>
      <c r="C86" s="23">
        <v>1</v>
      </c>
      <c r="D86" s="6">
        <f t="shared" si="5"/>
        <v>73</v>
      </c>
      <c r="E86" s="176"/>
      <c r="F86" s="176"/>
      <c r="G86" s="176"/>
      <c r="H86" s="176"/>
      <c r="I86" s="176"/>
      <c r="J86" s="176"/>
      <c r="K86" s="176"/>
      <c r="L86" s="176"/>
      <c r="M86" s="176"/>
      <c r="N86" s="176"/>
      <c r="O86" s="176"/>
      <c r="P86" s="176"/>
      <c r="Q86" s="41"/>
      <c r="R86" s="177" t="s">
        <v>132</v>
      </c>
      <c r="S86" s="177" t="s">
        <v>132</v>
      </c>
      <c r="T86" s="177" t="s">
        <v>132</v>
      </c>
      <c r="U86" s="177" t="s">
        <v>132</v>
      </c>
      <c r="V86" s="177" t="s">
        <v>132</v>
      </c>
      <c r="W86" s="177" t="s">
        <v>132</v>
      </c>
      <c r="X86" s="177" t="s">
        <v>132</v>
      </c>
      <c r="Y86" s="177" t="s">
        <v>132</v>
      </c>
      <c r="Z86" s="177" t="s">
        <v>132</v>
      </c>
      <c r="AA86" s="177" t="s">
        <v>132</v>
      </c>
      <c r="AB86" s="177" t="s">
        <v>132</v>
      </c>
      <c r="AC86" s="177" t="s">
        <v>132</v>
      </c>
      <c r="AE86" s="38"/>
      <c r="AF86" s="38"/>
      <c r="AG86" s="38"/>
      <c r="AH86" s="38"/>
      <c r="AI86" s="38"/>
      <c r="AJ86" s="38"/>
      <c r="AK86" s="38"/>
      <c r="AL86" s="38"/>
      <c r="AM86" s="38"/>
      <c r="AN86" s="38"/>
      <c r="AO86" s="38"/>
      <c r="AP86" s="38"/>
    </row>
    <row r="87" spans="1:42" ht="13.5" customHeight="1">
      <c r="A87" s="21" t="s">
        <v>20</v>
      </c>
      <c r="B87" s="22">
        <f t="shared" si="4"/>
        <v>3.0416666666666643</v>
      </c>
      <c r="C87" s="23">
        <v>2</v>
      </c>
      <c r="D87" s="6">
        <f t="shared" si="5"/>
        <v>74</v>
      </c>
      <c r="E87" s="176"/>
      <c r="F87" s="176"/>
      <c r="G87" s="176"/>
      <c r="H87" s="176"/>
      <c r="I87" s="176"/>
      <c r="J87" s="176"/>
      <c r="K87" s="176"/>
      <c r="L87" s="176"/>
      <c r="M87" s="176"/>
      <c r="N87" s="176"/>
      <c r="O87" s="176"/>
      <c r="P87" s="176"/>
      <c r="Q87" s="41"/>
      <c r="R87" s="177" t="s">
        <v>132</v>
      </c>
      <c r="S87" s="177" t="s">
        <v>132</v>
      </c>
      <c r="T87" s="177" t="s">
        <v>132</v>
      </c>
      <c r="U87" s="177" t="s">
        <v>132</v>
      </c>
      <c r="V87" s="177" t="s">
        <v>132</v>
      </c>
      <c r="W87" s="177" t="s">
        <v>132</v>
      </c>
      <c r="X87" s="177" t="s">
        <v>132</v>
      </c>
      <c r="Y87" s="177" t="s">
        <v>132</v>
      </c>
      <c r="Z87" s="177" t="s">
        <v>132</v>
      </c>
      <c r="AA87" s="177" t="s">
        <v>132</v>
      </c>
      <c r="AB87" s="177" t="s">
        <v>132</v>
      </c>
      <c r="AC87" s="177" t="s">
        <v>132</v>
      </c>
      <c r="AE87" s="38"/>
      <c r="AF87" s="38"/>
      <c r="AG87" s="38"/>
      <c r="AH87" s="38"/>
      <c r="AI87" s="38"/>
      <c r="AJ87" s="38"/>
      <c r="AK87" s="38"/>
      <c r="AL87" s="38"/>
      <c r="AM87" s="38"/>
      <c r="AN87" s="38"/>
      <c r="AO87" s="38"/>
      <c r="AP87" s="38"/>
    </row>
    <row r="88" spans="1:42" ht="13.5" customHeight="1">
      <c r="A88" s="21" t="s">
        <v>20</v>
      </c>
      <c r="B88" s="22">
        <f t="shared" si="4"/>
        <v>3.0833333333333308</v>
      </c>
      <c r="C88" s="23">
        <v>3</v>
      </c>
      <c r="D88" s="6">
        <f t="shared" si="5"/>
        <v>75</v>
      </c>
      <c r="E88" s="176"/>
      <c r="F88" s="176"/>
      <c r="G88" s="176"/>
      <c r="H88" s="176"/>
      <c r="I88" s="176"/>
      <c r="J88" s="176"/>
      <c r="K88" s="176"/>
      <c r="L88" s="176"/>
      <c r="M88" s="176"/>
      <c r="N88" s="176"/>
      <c r="O88" s="176"/>
      <c r="P88" s="176"/>
      <c r="Q88" s="41"/>
      <c r="R88" s="177" t="s">
        <v>132</v>
      </c>
      <c r="S88" s="177" t="s">
        <v>132</v>
      </c>
      <c r="T88" s="177" t="s">
        <v>132</v>
      </c>
      <c r="U88" s="177" t="s">
        <v>132</v>
      </c>
      <c r="V88" s="177" t="s">
        <v>132</v>
      </c>
      <c r="W88" s="177" t="s">
        <v>132</v>
      </c>
      <c r="X88" s="177" t="s">
        <v>132</v>
      </c>
      <c r="Y88" s="177" t="s">
        <v>132</v>
      </c>
      <c r="Z88" s="177" t="s">
        <v>132</v>
      </c>
      <c r="AA88" s="177" t="s">
        <v>132</v>
      </c>
      <c r="AB88" s="177" t="s">
        <v>132</v>
      </c>
      <c r="AC88" s="177" t="s">
        <v>132</v>
      </c>
      <c r="AE88" s="38"/>
      <c r="AF88" s="38"/>
      <c r="AG88" s="38"/>
      <c r="AH88" s="38"/>
      <c r="AI88" s="38"/>
      <c r="AJ88" s="38"/>
      <c r="AK88" s="38"/>
      <c r="AL88" s="38"/>
      <c r="AM88" s="38"/>
      <c r="AN88" s="38"/>
      <c r="AO88" s="38"/>
      <c r="AP88" s="38"/>
    </row>
    <row r="89" spans="1:42" ht="13.5" customHeight="1">
      <c r="A89" s="21" t="s">
        <v>20</v>
      </c>
      <c r="B89" s="22">
        <f t="shared" si="4"/>
        <v>3.1249999999999973</v>
      </c>
      <c r="C89" s="23">
        <v>4</v>
      </c>
      <c r="D89" s="6">
        <f t="shared" si="5"/>
        <v>76</v>
      </c>
      <c r="E89" s="176"/>
      <c r="F89" s="176"/>
      <c r="G89" s="176"/>
      <c r="H89" s="176"/>
      <c r="I89" s="176"/>
      <c r="J89" s="176"/>
      <c r="K89" s="176"/>
      <c r="L89" s="176"/>
      <c r="M89" s="176"/>
      <c r="N89" s="176"/>
      <c r="O89" s="176"/>
      <c r="P89" s="176"/>
      <c r="Q89" s="41"/>
      <c r="R89" s="177" t="s">
        <v>132</v>
      </c>
      <c r="S89" s="177" t="s">
        <v>132</v>
      </c>
      <c r="T89" s="177" t="s">
        <v>132</v>
      </c>
      <c r="U89" s="177" t="s">
        <v>132</v>
      </c>
      <c r="V89" s="177" t="s">
        <v>132</v>
      </c>
      <c r="W89" s="177" t="s">
        <v>132</v>
      </c>
      <c r="X89" s="177" t="s">
        <v>132</v>
      </c>
      <c r="Y89" s="177" t="s">
        <v>132</v>
      </c>
      <c r="Z89" s="177" t="s">
        <v>132</v>
      </c>
      <c r="AA89" s="177" t="s">
        <v>132</v>
      </c>
      <c r="AB89" s="177" t="s">
        <v>132</v>
      </c>
      <c r="AC89" s="177" t="s">
        <v>132</v>
      </c>
      <c r="AE89" s="38"/>
      <c r="AF89" s="38"/>
      <c r="AG89" s="38"/>
      <c r="AH89" s="38"/>
      <c r="AI89" s="38"/>
      <c r="AJ89" s="38"/>
      <c r="AK89" s="38"/>
      <c r="AL89" s="38"/>
      <c r="AM89" s="38"/>
      <c r="AN89" s="38"/>
      <c r="AO89" s="38"/>
      <c r="AP89" s="38"/>
    </row>
    <row r="90" spans="1:42" ht="13.5" customHeight="1">
      <c r="A90" s="21" t="s">
        <v>20</v>
      </c>
      <c r="B90" s="22">
        <f t="shared" si="4"/>
        <v>3.1666666666666639</v>
      </c>
      <c r="C90" s="23">
        <v>5</v>
      </c>
      <c r="D90" s="6">
        <f t="shared" si="5"/>
        <v>77</v>
      </c>
      <c r="E90" s="176"/>
      <c r="F90" s="176"/>
      <c r="G90" s="176"/>
      <c r="H90" s="176"/>
      <c r="I90" s="176"/>
      <c r="J90" s="176"/>
      <c r="K90" s="176"/>
      <c r="L90" s="176"/>
      <c r="M90" s="176"/>
      <c r="N90" s="176"/>
      <c r="O90" s="176"/>
      <c r="P90" s="176"/>
      <c r="Q90" s="41"/>
      <c r="R90" s="177" t="s">
        <v>132</v>
      </c>
      <c r="S90" s="177" t="s">
        <v>132</v>
      </c>
      <c r="T90" s="177" t="s">
        <v>132</v>
      </c>
      <c r="U90" s="177" t="s">
        <v>132</v>
      </c>
      <c r="V90" s="177" t="s">
        <v>132</v>
      </c>
      <c r="W90" s="177" t="s">
        <v>132</v>
      </c>
      <c r="X90" s="177" t="s">
        <v>132</v>
      </c>
      <c r="Y90" s="177" t="s">
        <v>132</v>
      </c>
      <c r="Z90" s="177" t="s">
        <v>132</v>
      </c>
      <c r="AA90" s="177" t="s">
        <v>132</v>
      </c>
      <c r="AB90" s="177" t="s">
        <v>132</v>
      </c>
      <c r="AC90" s="177" t="s">
        <v>132</v>
      </c>
      <c r="AE90" s="38"/>
      <c r="AF90" s="38"/>
      <c r="AG90" s="38"/>
      <c r="AH90" s="38"/>
      <c r="AI90" s="38"/>
      <c r="AJ90" s="38"/>
      <c r="AK90" s="38"/>
      <c r="AL90" s="38"/>
      <c r="AM90" s="38"/>
      <c r="AN90" s="38"/>
      <c r="AO90" s="38"/>
      <c r="AP90" s="38"/>
    </row>
    <row r="91" spans="1:42" ht="13.5" customHeight="1">
      <c r="A91" s="21" t="s">
        <v>20</v>
      </c>
      <c r="B91" s="22">
        <f t="shared" si="4"/>
        <v>3.2083333333333304</v>
      </c>
      <c r="C91" s="23">
        <v>6</v>
      </c>
      <c r="D91" s="6">
        <f t="shared" si="5"/>
        <v>78</v>
      </c>
      <c r="E91" s="176"/>
      <c r="F91" s="176"/>
      <c r="G91" s="176"/>
      <c r="H91" s="176"/>
      <c r="I91" s="176"/>
      <c r="J91" s="176"/>
      <c r="K91" s="176"/>
      <c r="L91" s="176"/>
      <c r="M91" s="176"/>
      <c r="N91" s="176"/>
      <c r="O91" s="176"/>
      <c r="P91" s="176"/>
      <c r="Q91" s="41"/>
      <c r="R91" s="177" t="s">
        <v>132</v>
      </c>
      <c r="S91" s="177" t="s">
        <v>132</v>
      </c>
      <c r="T91" s="177" t="s">
        <v>132</v>
      </c>
      <c r="U91" s="177" t="s">
        <v>132</v>
      </c>
      <c r="V91" s="177" t="s">
        <v>132</v>
      </c>
      <c r="W91" s="177" t="s">
        <v>132</v>
      </c>
      <c r="X91" s="177" t="s">
        <v>132</v>
      </c>
      <c r="Y91" s="177" t="s">
        <v>132</v>
      </c>
      <c r="Z91" s="177" t="s">
        <v>132</v>
      </c>
      <c r="AA91" s="177" t="s">
        <v>132</v>
      </c>
      <c r="AB91" s="177" t="s">
        <v>132</v>
      </c>
      <c r="AC91" s="177" t="s">
        <v>132</v>
      </c>
      <c r="AE91" s="38"/>
      <c r="AF91" s="38"/>
      <c r="AG91" s="38"/>
      <c r="AH91" s="38"/>
      <c r="AI91" s="38"/>
      <c r="AJ91" s="38"/>
      <c r="AK91" s="38"/>
      <c r="AL91" s="38"/>
      <c r="AM91" s="38"/>
      <c r="AN91" s="38"/>
      <c r="AO91" s="38"/>
      <c r="AP91" s="38"/>
    </row>
    <row r="92" spans="1:42" ht="13.5" customHeight="1">
      <c r="A92" s="21" t="s">
        <v>20</v>
      </c>
      <c r="B92" s="22">
        <f t="shared" si="4"/>
        <v>3.2499999999999969</v>
      </c>
      <c r="C92" s="23">
        <v>7</v>
      </c>
      <c r="D92" s="6">
        <f t="shared" si="5"/>
        <v>79</v>
      </c>
      <c r="E92" s="176"/>
      <c r="F92" s="176"/>
      <c r="G92" s="176"/>
      <c r="H92" s="176"/>
      <c r="I92" s="176"/>
      <c r="J92" s="176"/>
      <c r="K92" s="176"/>
      <c r="L92" s="176"/>
      <c r="M92" s="176"/>
      <c r="N92" s="176"/>
      <c r="O92" s="176"/>
      <c r="P92" s="176"/>
      <c r="Q92" s="41"/>
      <c r="R92" s="177" t="s">
        <v>133</v>
      </c>
      <c r="S92" s="177" t="s">
        <v>133</v>
      </c>
      <c r="T92" s="177" t="s">
        <v>133</v>
      </c>
      <c r="U92" s="177" t="s">
        <v>133</v>
      </c>
      <c r="V92" s="177" t="s">
        <v>133</v>
      </c>
      <c r="W92" s="177" t="s">
        <v>133</v>
      </c>
      <c r="X92" s="177" t="s">
        <v>133</v>
      </c>
      <c r="Y92" s="177" t="s">
        <v>133</v>
      </c>
      <c r="Z92" s="177" t="s">
        <v>133</v>
      </c>
      <c r="AA92" s="177" t="s">
        <v>133</v>
      </c>
      <c r="AB92" s="177" t="s">
        <v>133</v>
      </c>
      <c r="AC92" s="177" t="s">
        <v>133</v>
      </c>
      <c r="AE92" s="38"/>
      <c r="AF92" s="38"/>
      <c r="AG92" s="38"/>
      <c r="AH92" s="38"/>
      <c r="AI92" s="38"/>
      <c r="AJ92" s="38"/>
      <c r="AK92" s="38"/>
      <c r="AL92" s="38"/>
      <c r="AM92" s="38"/>
      <c r="AN92" s="38"/>
      <c r="AO92" s="38"/>
      <c r="AP92" s="38"/>
    </row>
    <row r="93" spans="1:42" ht="13.5" customHeight="1">
      <c r="A93" s="21" t="s">
        <v>20</v>
      </c>
      <c r="B93" s="22">
        <f t="shared" si="4"/>
        <v>3.2916666666666634</v>
      </c>
      <c r="C93" s="23">
        <v>8</v>
      </c>
      <c r="D93" s="6">
        <f t="shared" si="5"/>
        <v>80</v>
      </c>
      <c r="E93" s="176"/>
      <c r="F93" s="176"/>
      <c r="G93" s="176"/>
      <c r="H93" s="176"/>
      <c r="I93" s="176"/>
      <c r="J93" s="176"/>
      <c r="K93" s="176"/>
      <c r="L93" s="176"/>
      <c r="M93" s="176"/>
      <c r="N93" s="176"/>
      <c r="O93" s="176"/>
      <c r="P93" s="176"/>
      <c r="Q93" s="41"/>
      <c r="R93" s="177" t="s">
        <v>133</v>
      </c>
      <c r="S93" s="177" t="s">
        <v>133</v>
      </c>
      <c r="T93" s="177" t="s">
        <v>133</v>
      </c>
      <c r="U93" s="177" t="s">
        <v>133</v>
      </c>
      <c r="V93" s="177" t="s">
        <v>133</v>
      </c>
      <c r="W93" s="177" t="s">
        <v>133</v>
      </c>
      <c r="X93" s="177" t="s">
        <v>133</v>
      </c>
      <c r="Y93" s="177" t="s">
        <v>133</v>
      </c>
      <c r="Z93" s="177" t="s">
        <v>133</v>
      </c>
      <c r="AA93" s="177" t="s">
        <v>133</v>
      </c>
      <c r="AB93" s="177" t="s">
        <v>133</v>
      </c>
      <c r="AC93" s="177" t="s">
        <v>133</v>
      </c>
      <c r="AE93" s="38"/>
      <c r="AF93" s="38"/>
      <c r="AG93" s="38"/>
      <c r="AH93" s="38"/>
      <c r="AI93" s="38"/>
      <c r="AJ93" s="38"/>
      <c r="AK93" s="38"/>
      <c r="AL93" s="38"/>
      <c r="AM93" s="38"/>
      <c r="AN93" s="38"/>
      <c r="AO93" s="38"/>
      <c r="AP93" s="38"/>
    </row>
    <row r="94" spans="1:42" ht="13.5" customHeight="1">
      <c r="A94" s="21" t="s">
        <v>20</v>
      </c>
      <c r="B94" s="22">
        <f t="shared" si="4"/>
        <v>3.3333333333333299</v>
      </c>
      <c r="C94" s="23">
        <v>9</v>
      </c>
      <c r="D94" s="6">
        <f t="shared" si="5"/>
        <v>81</v>
      </c>
      <c r="E94" s="176"/>
      <c r="F94" s="176"/>
      <c r="G94" s="176"/>
      <c r="H94" s="176"/>
      <c r="I94" s="176"/>
      <c r="J94" s="176"/>
      <c r="K94" s="176"/>
      <c r="L94" s="176"/>
      <c r="M94" s="176"/>
      <c r="N94" s="176"/>
      <c r="O94" s="176"/>
      <c r="P94" s="176"/>
      <c r="Q94" s="41"/>
      <c r="R94" s="177" t="s">
        <v>133</v>
      </c>
      <c r="S94" s="177" t="s">
        <v>133</v>
      </c>
      <c r="T94" s="177" t="s">
        <v>133</v>
      </c>
      <c r="U94" s="177" t="s">
        <v>133</v>
      </c>
      <c r="V94" s="177" t="s">
        <v>133</v>
      </c>
      <c r="W94" s="177" t="s">
        <v>133</v>
      </c>
      <c r="X94" s="177" t="s">
        <v>133</v>
      </c>
      <c r="Y94" s="177" t="s">
        <v>133</v>
      </c>
      <c r="Z94" s="177" t="s">
        <v>133</v>
      </c>
      <c r="AA94" s="177" t="s">
        <v>133</v>
      </c>
      <c r="AB94" s="177" t="s">
        <v>133</v>
      </c>
      <c r="AC94" s="177" t="s">
        <v>133</v>
      </c>
      <c r="AE94" s="38"/>
      <c r="AF94" s="38"/>
      <c r="AG94" s="38"/>
      <c r="AH94" s="38"/>
      <c r="AI94" s="38"/>
      <c r="AJ94" s="38"/>
      <c r="AK94" s="38"/>
      <c r="AL94" s="38"/>
      <c r="AM94" s="38"/>
      <c r="AN94" s="38"/>
      <c r="AO94" s="38"/>
      <c r="AP94" s="38"/>
    </row>
    <row r="95" spans="1:42" ht="13.5" customHeight="1">
      <c r="A95" s="21" t="s">
        <v>20</v>
      </c>
      <c r="B95" s="22">
        <f t="shared" si="4"/>
        <v>3.3749999999999964</v>
      </c>
      <c r="C95" s="23">
        <v>10</v>
      </c>
      <c r="D95" s="6">
        <f t="shared" si="5"/>
        <v>82</v>
      </c>
      <c r="E95" s="176"/>
      <c r="F95" s="176"/>
      <c r="G95" s="176"/>
      <c r="H95" s="176"/>
      <c r="I95" s="176"/>
      <c r="J95" s="176"/>
      <c r="K95" s="176"/>
      <c r="L95" s="176"/>
      <c r="M95" s="176"/>
      <c r="N95" s="176"/>
      <c r="O95" s="176"/>
      <c r="P95" s="176"/>
      <c r="Q95" s="41"/>
      <c r="R95" s="177" t="s">
        <v>133</v>
      </c>
      <c r="S95" s="177" t="s">
        <v>133</v>
      </c>
      <c r="T95" s="177" t="s">
        <v>133</v>
      </c>
      <c r="U95" s="177" t="s">
        <v>133</v>
      </c>
      <c r="V95" s="177" t="s">
        <v>133</v>
      </c>
      <c r="W95" s="177" t="s">
        <v>133</v>
      </c>
      <c r="X95" s="177" t="s">
        <v>133</v>
      </c>
      <c r="Y95" s="177" t="s">
        <v>133</v>
      </c>
      <c r="Z95" s="177" t="s">
        <v>133</v>
      </c>
      <c r="AA95" s="177" t="s">
        <v>133</v>
      </c>
      <c r="AB95" s="177" t="s">
        <v>133</v>
      </c>
      <c r="AC95" s="177" t="s">
        <v>133</v>
      </c>
      <c r="AE95" s="38"/>
      <c r="AF95" s="38"/>
      <c r="AG95" s="38"/>
      <c r="AH95" s="38"/>
      <c r="AI95" s="38"/>
      <c r="AJ95" s="38"/>
      <c r="AK95" s="38"/>
      <c r="AL95" s="38"/>
      <c r="AM95" s="38"/>
      <c r="AN95" s="38"/>
      <c r="AO95" s="38"/>
      <c r="AP95" s="38"/>
    </row>
    <row r="96" spans="1:42" ht="13.5" customHeight="1">
      <c r="A96" s="21" t="s">
        <v>20</v>
      </c>
      <c r="B96" s="22">
        <f t="shared" si="4"/>
        <v>3.416666666666663</v>
      </c>
      <c r="C96" s="23">
        <v>11</v>
      </c>
      <c r="D96" s="6">
        <f t="shared" si="5"/>
        <v>83</v>
      </c>
      <c r="E96" s="176"/>
      <c r="F96" s="176"/>
      <c r="G96" s="176"/>
      <c r="H96" s="176"/>
      <c r="I96" s="176"/>
      <c r="J96" s="176"/>
      <c r="K96" s="176"/>
      <c r="L96" s="176"/>
      <c r="M96" s="176"/>
      <c r="N96" s="176"/>
      <c r="O96" s="176"/>
      <c r="P96" s="176"/>
      <c r="Q96" s="41"/>
      <c r="R96" s="177" t="s">
        <v>133</v>
      </c>
      <c r="S96" s="177" t="s">
        <v>133</v>
      </c>
      <c r="T96" s="177" t="s">
        <v>133</v>
      </c>
      <c r="U96" s="177" t="s">
        <v>133</v>
      </c>
      <c r="V96" s="177" t="s">
        <v>133</v>
      </c>
      <c r="W96" s="177" t="s">
        <v>133</v>
      </c>
      <c r="X96" s="177" t="s">
        <v>133</v>
      </c>
      <c r="Y96" s="177" t="s">
        <v>133</v>
      </c>
      <c r="Z96" s="177" t="s">
        <v>133</v>
      </c>
      <c r="AA96" s="177" t="s">
        <v>133</v>
      </c>
      <c r="AB96" s="177" t="s">
        <v>133</v>
      </c>
      <c r="AC96" s="177" t="s">
        <v>133</v>
      </c>
      <c r="AE96" s="38"/>
      <c r="AF96" s="38"/>
      <c r="AG96" s="38"/>
      <c r="AH96" s="38"/>
      <c r="AI96" s="38"/>
      <c r="AJ96" s="38"/>
      <c r="AK96" s="38"/>
      <c r="AL96" s="38"/>
      <c r="AM96" s="38"/>
      <c r="AN96" s="38"/>
      <c r="AO96" s="38"/>
      <c r="AP96" s="38"/>
    </row>
    <row r="97" spans="1:42" ht="13.5" customHeight="1">
      <c r="A97" s="21" t="s">
        <v>20</v>
      </c>
      <c r="B97" s="22">
        <f t="shared" si="4"/>
        <v>3.4583333333333295</v>
      </c>
      <c r="C97" s="23">
        <v>12</v>
      </c>
      <c r="D97" s="6">
        <f t="shared" si="5"/>
        <v>84</v>
      </c>
      <c r="E97" s="176"/>
      <c r="F97" s="176"/>
      <c r="G97" s="176"/>
      <c r="H97" s="176"/>
      <c r="I97" s="176"/>
      <c r="J97" s="176"/>
      <c r="K97" s="176"/>
      <c r="L97" s="176"/>
      <c r="M97" s="176"/>
      <c r="N97" s="176"/>
      <c r="O97" s="176"/>
      <c r="P97" s="176"/>
      <c r="Q97" s="41"/>
      <c r="R97" s="177" t="s">
        <v>133</v>
      </c>
      <c r="S97" s="177" t="s">
        <v>133</v>
      </c>
      <c r="T97" s="177" t="s">
        <v>133</v>
      </c>
      <c r="U97" s="177" t="s">
        <v>133</v>
      </c>
      <c r="V97" s="177" t="s">
        <v>133</v>
      </c>
      <c r="W97" s="177" t="s">
        <v>133</v>
      </c>
      <c r="X97" s="177" t="s">
        <v>133</v>
      </c>
      <c r="Y97" s="177" t="s">
        <v>133</v>
      </c>
      <c r="Z97" s="177" t="s">
        <v>133</v>
      </c>
      <c r="AA97" s="177" t="s">
        <v>133</v>
      </c>
      <c r="AB97" s="177" t="s">
        <v>133</v>
      </c>
      <c r="AC97" s="177" t="s">
        <v>133</v>
      </c>
      <c r="AE97" s="38"/>
      <c r="AF97" s="38"/>
      <c r="AG97" s="38"/>
      <c r="AH97" s="38"/>
      <c r="AI97" s="38"/>
      <c r="AJ97" s="38"/>
      <c r="AK97" s="38"/>
      <c r="AL97" s="38"/>
      <c r="AM97" s="38"/>
      <c r="AN97" s="38"/>
      <c r="AO97" s="38"/>
      <c r="AP97" s="38"/>
    </row>
    <row r="98" spans="1:42" ht="13.5" customHeight="1">
      <c r="A98" s="21" t="s">
        <v>20</v>
      </c>
      <c r="B98" s="22">
        <f t="shared" si="4"/>
        <v>3.499999999999996</v>
      </c>
      <c r="C98" s="23">
        <v>13</v>
      </c>
      <c r="D98" s="6">
        <f t="shared" si="5"/>
        <v>85</v>
      </c>
      <c r="E98" s="176"/>
      <c r="F98" s="176"/>
      <c r="G98" s="176"/>
      <c r="H98" s="176"/>
      <c r="I98" s="176"/>
      <c r="J98" s="176"/>
      <c r="K98" s="176"/>
      <c r="L98" s="176"/>
      <c r="M98" s="176"/>
      <c r="N98" s="176"/>
      <c r="O98" s="176"/>
      <c r="P98" s="176"/>
      <c r="Q98" s="41"/>
      <c r="R98" s="177" t="s">
        <v>133</v>
      </c>
      <c r="S98" s="177" t="s">
        <v>133</v>
      </c>
      <c r="T98" s="177" t="s">
        <v>133</v>
      </c>
      <c r="U98" s="177" t="s">
        <v>133</v>
      </c>
      <c r="V98" s="177" t="s">
        <v>133</v>
      </c>
      <c r="W98" s="177" t="s">
        <v>133</v>
      </c>
      <c r="X98" s="177" t="s">
        <v>133</v>
      </c>
      <c r="Y98" s="177" t="s">
        <v>133</v>
      </c>
      <c r="Z98" s="177" t="s">
        <v>133</v>
      </c>
      <c r="AA98" s="177" t="s">
        <v>133</v>
      </c>
      <c r="AB98" s="177" t="s">
        <v>133</v>
      </c>
      <c r="AC98" s="177" t="s">
        <v>133</v>
      </c>
      <c r="AE98" s="38"/>
      <c r="AF98" s="38"/>
      <c r="AG98" s="38"/>
      <c r="AH98" s="38"/>
      <c r="AI98" s="38"/>
      <c r="AJ98" s="38"/>
      <c r="AK98" s="38"/>
      <c r="AL98" s="38"/>
      <c r="AM98" s="38"/>
      <c r="AN98" s="38"/>
      <c r="AO98" s="38"/>
      <c r="AP98" s="38"/>
    </row>
    <row r="99" spans="1:42" ht="13.5" customHeight="1">
      <c r="A99" s="21" t="s">
        <v>20</v>
      </c>
      <c r="B99" s="22">
        <f t="shared" si="4"/>
        <v>3.5416666666666625</v>
      </c>
      <c r="C99" s="23">
        <v>14</v>
      </c>
      <c r="D99" s="6">
        <f t="shared" si="5"/>
        <v>86</v>
      </c>
      <c r="E99" s="176"/>
      <c r="F99" s="176"/>
      <c r="G99" s="176"/>
      <c r="H99" s="176"/>
      <c r="I99" s="176"/>
      <c r="J99" s="176"/>
      <c r="K99" s="176"/>
      <c r="L99" s="176"/>
      <c r="M99" s="176"/>
      <c r="N99" s="176"/>
      <c r="O99" s="176"/>
      <c r="P99" s="176"/>
      <c r="Q99" s="41"/>
      <c r="R99" s="177" t="s">
        <v>133</v>
      </c>
      <c r="S99" s="177" t="s">
        <v>133</v>
      </c>
      <c r="T99" s="177" t="s">
        <v>133</v>
      </c>
      <c r="U99" s="177" t="s">
        <v>133</v>
      </c>
      <c r="V99" s="177" t="s">
        <v>133</v>
      </c>
      <c r="W99" s="177" t="s">
        <v>133</v>
      </c>
      <c r="X99" s="177" t="s">
        <v>133</v>
      </c>
      <c r="Y99" s="177" t="s">
        <v>133</v>
      </c>
      <c r="Z99" s="177" t="s">
        <v>133</v>
      </c>
      <c r="AA99" s="177" t="s">
        <v>133</v>
      </c>
      <c r="AB99" s="177" t="s">
        <v>133</v>
      </c>
      <c r="AC99" s="177" t="s">
        <v>133</v>
      </c>
      <c r="AE99" s="38"/>
      <c r="AF99" s="38"/>
      <c r="AG99" s="38"/>
      <c r="AH99" s="38"/>
      <c r="AI99" s="38"/>
      <c r="AJ99" s="38"/>
      <c r="AK99" s="38"/>
      <c r="AL99" s="38"/>
      <c r="AM99" s="38"/>
      <c r="AN99" s="38"/>
      <c r="AO99" s="38"/>
      <c r="AP99" s="38"/>
    </row>
    <row r="100" spans="1:42" ht="13.5" customHeight="1">
      <c r="A100" s="21" t="s">
        <v>20</v>
      </c>
      <c r="B100" s="22">
        <f t="shared" si="4"/>
        <v>3.583333333333329</v>
      </c>
      <c r="C100" s="23">
        <v>15</v>
      </c>
      <c r="D100" s="6">
        <f t="shared" si="5"/>
        <v>87</v>
      </c>
      <c r="E100" s="176"/>
      <c r="F100" s="176"/>
      <c r="G100" s="176"/>
      <c r="H100" s="176"/>
      <c r="I100" s="176"/>
      <c r="J100" s="176"/>
      <c r="K100" s="176"/>
      <c r="L100" s="176"/>
      <c r="M100" s="176"/>
      <c r="N100" s="176"/>
      <c r="O100" s="176"/>
      <c r="P100" s="176"/>
      <c r="Q100" s="41"/>
      <c r="R100" s="177" t="s">
        <v>133</v>
      </c>
      <c r="S100" s="177" t="s">
        <v>133</v>
      </c>
      <c r="T100" s="177" t="s">
        <v>133</v>
      </c>
      <c r="U100" s="177" t="s">
        <v>133</v>
      </c>
      <c r="V100" s="177" t="s">
        <v>133</v>
      </c>
      <c r="W100" s="177" t="s">
        <v>133</v>
      </c>
      <c r="X100" s="177" t="s">
        <v>134</v>
      </c>
      <c r="Y100" s="177" t="s">
        <v>134</v>
      </c>
      <c r="Z100" s="177" t="s">
        <v>134</v>
      </c>
      <c r="AA100" s="177" t="s">
        <v>134</v>
      </c>
      <c r="AB100" s="177" t="s">
        <v>133</v>
      </c>
      <c r="AC100" s="177" t="s">
        <v>133</v>
      </c>
      <c r="AE100" s="38"/>
      <c r="AF100" s="38"/>
      <c r="AG100" s="38"/>
      <c r="AH100" s="38"/>
      <c r="AI100" s="38"/>
      <c r="AJ100" s="38"/>
      <c r="AK100" s="38"/>
      <c r="AL100" s="38"/>
      <c r="AM100" s="38"/>
      <c r="AN100" s="38"/>
      <c r="AO100" s="38"/>
      <c r="AP100" s="38"/>
    </row>
    <row r="101" spans="1:42" ht="13.5" customHeight="1">
      <c r="A101" s="21" t="s">
        <v>20</v>
      </c>
      <c r="B101" s="22">
        <f t="shared" si="4"/>
        <v>3.6249999999999956</v>
      </c>
      <c r="C101" s="23">
        <v>16</v>
      </c>
      <c r="D101" s="6">
        <f t="shared" si="5"/>
        <v>88</v>
      </c>
      <c r="E101" s="176"/>
      <c r="F101" s="176"/>
      <c r="G101" s="176"/>
      <c r="H101" s="176"/>
      <c r="I101" s="176"/>
      <c r="J101" s="176"/>
      <c r="K101" s="176"/>
      <c r="L101" s="176"/>
      <c r="M101" s="176"/>
      <c r="N101" s="176"/>
      <c r="O101" s="176"/>
      <c r="P101" s="176"/>
      <c r="Q101" s="41"/>
      <c r="R101" s="177" t="s">
        <v>133</v>
      </c>
      <c r="S101" s="177" t="s">
        <v>133</v>
      </c>
      <c r="T101" s="177" t="s">
        <v>133</v>
      </c>
      <c r="U101" s="177" t="s">
        <v>133</v>
      </c>
      <c r="V101" s="177" t="s">
        <v>133</v>
      </c>
      <c r="W101" s="177" t="s">
        <v>133</v>
      </c>
      <c r="X101" s="177" t="s">
        <v>134</v>
      </c>
      <c r="Y101" s="177" t="s">
        <v>134</v>
      </c>
      <c r="Z101" s="177" t="s">
        <v>134</v>
      </c>
      <c r="AA101" s="177" t="s">
        <v>134</v>
      </c>
      <c r="AB101" s="177" t="s">
        <v>133</v>
      </c>
      <c r="AC101" s="177" t="s">
        <v>133</v>
      </c>
      <c r="AE101" s="38"/>
      <c r="AF101" s="38"/>
      <c r="AG101" s="38"/>
      <c r="AH101" s="38"/>
      <c r="AI101" s="38"/>
      <c r="AJ101" s="38"/>
      <c r="AK101" s="38"/>
      <c r="AL101" s="38"/>
      <c r="AM101" s="38"/>
      <c r="AN101" s="38"/>
      <c r="AO101" s="38"/>
      <c r="AP101" s="38"/>
    </row>
    <row r="102" spans="1:42" ht="13.5" customHeight="1">
      <c r="A102" s="21" t="s">
        <v>20</v>
      </c>
      <c r="B102" s="22">
        <f t="shared" si="4"/>
        <v>3.6666666666666621</v>
      </c>
      <c r="C102" s="23">
        <v>17</v>
      </c>
      <c r="D102" s="6">
        <f t="shared" si="5"/>
        <v>89</v>
      </c>
      <c r="E102" s="176"/>
      <c r="F102" s="176"/>
      <c r="G102" s="176"/>
      <c r="H102" s="176"/>
      <c r="I102" s="176"/>
      <c r="J102" s="176"/>
      <c r="K102" s="176"/>
      <c r="L102" s="176"/>
      <c r="M102" s="176"/>
      <c r="N102" s="176"/>
      <c r="O102" s="176"/>
      <c r="P102" s="176"/>
      <c r="Q102" s="41"/>
      <c r="R102" s="177" t="s">
        <v>133</v>
      </c>
      <c r="S102" s="177" t="s">
        <v>133</v>
      </c>
      <c r="T102" s="177" t="s">
        <v>133</v>
      </c>
      <c r="U102" s="177" t="s">
        <v>133</v>
      </c>
      <c r="V102" s="177" t="s">
        <v>133</v>
      </c>
      <c r="W102" s="177" t="s">
        <v>133</v>
      </c>
      <c r="X102" s="177" t="s">
        <v>134</v>
      </c>
      <c r="Y102" s="177" t="s">
        <v>134</v>
      </c>
      <c r="Z102" s="177" t="s">
        <v>134</v>
      </c>
      <c r="AA102" s="177" t="s">
        <v>134</v>
      </c>
      <c r="AB102" s="177" t="s">
        <v>133</v>
      </c>
      <c r="AC102" s="177" t="s">
        <v>133</v>
      </c>
      <c r="AE102" s="38"/>
      <c r="AF102" s="38"/>
      <c r="AG102" s="38"/>
      <c r="AH102" s="38"/>
      <c r="AI102" s="38"/>
      <c r="AJ102" s="38"/>
      <c r="AK102" s="38"/>
      <c r="AL102" s="38"/>
      <c r="AM102" s="38"/>
      <c r="AN102" s="38"/>
      <c r="AO102" s="38"/>
      <c r="AP102" s="38"/>
    </row>
    <row r="103" spans="1:42" ht="13.5" customHeight="1">
      <c r="A103" s="21" t="s">
        <v>20</v>
      </c>
      <c r="B103" s="22">
        <f t="shared" si="4"/>
        <v>3.7083333333333286</v>
      </c>
      <c r="C103" s="23">
        <v>18</v>
      </c>
      <c r="D103" s="6">
        <f t="shared" si="5"/>
        <v>90</v>
      </c>
      <c r="E103" s="176"/>
      <c r="F103" s="176"/>
      <c r="G103" s="176"/>
      <c r="H103" s="176"/>
      <c r="I103" s="176"/>
      <c r="J103" s="176"/>
      <c r="K103" s="176"/>
      <c r="L103" s="176"/>
      <c r="M103" s="176"/>
      <c r="N103" s="176"/>
      <c r="O103" s="176"/>
      <c r="P103" s="176"/>
      <c r="Q103" s="41"/>
      <c r="R103" s="177" t="s">
        <v>134</v>
      </c>
      <c r="S103" s="177" t="s">
        <v>134</v>
      </c>
      <c r="T103" s="177" t="s">
        <v>134</v>
      </c>
      <c r="U103" s="177" t="s">
        <v>134</v>
      </c>
      <c r="V103" s="177" t="s">
        <v>134</v>
      </c>
      <c r="W103" s="177" t="s">
        <v>134</v>
      </c>
      <c r="X103" s="177" t="s">
        <v>134</v>
      </c>
      <c r="Y103" s="177" t="s">
        <v>134</v>
      </c>
      <c r="Z103" s="177" t="s">
        <v>134</v>
      </c>
      <c r="AA103" s="177" t="s">
        <v>134</v>
      </c>
      <c r="AB103" s="177" t="s">
        <v>133</v>
      </c>
      <c r="AC103" s="177" t="s">
        <v>133</v>
      </c>
      <c r="AE103" s="38"/>
      <c r="AF103" s="38"/>
      <c r="AG103" s="38"/>
      <c r="AH103" s="38"/>
      <c r="AI103" s="38"/>
      <c r="AJ103" s="38"/>
      <c r="AK103" s="38"/>
      <c r="AL103" s="38"/>
      <c r="AM103" s="38"/>
      <c r="AN103" s="38"/>
      <c r="AO103" s="38"/>
      <c r="AP103" s="38"/>
    </row>
    <row r="104" spans="1:42" ht="13.5" customHeight="1">
      <c r="A104" s="21" t="s">
        <v>20</v>
      </c>
      <c r="B104" s="22">
        <f t="shared" si="4"/>
        <v>3.7499999999999951</v>
      </c>
      <c r="C104" s="23">
        <v>19</v>
      </c>
      <c r="D104" s="6">
        <f t="shared" si="5"/>
        <v>91</v>
      </c>
      <c r="E104" s="176"/>
      <c r="F104" s="176"/>
      <c r="G104" s="176"/>
      <c r="H104" s="176"/>
      <c r="I104" s="176"/>
      <c r="J104" s="176"/>
      <c r="K104" s="176"/>
      <c r="L104" s="176"/>
      <c r="M104" s="176"/>
      <c r="N104" s="176"/>
      <c r="O104" s="176"/>
      <c r="P104" s="176"/>
      <c r="Q104" s="41"/>
      <c r="R104" s="177" t="s">
        <v>134</v>
      </c>
      <c r="S104" s="177" t="s">
        <v>134</v>
      </c>
      <c r="T104" s="177" t="s">
        <v>134</v>
      </c>
      <c r="U104" s="177" t="s">
        <v>134</v>
      </c>
      <c r="V104" s="177" t="s">
        <v>134</v>
      </c>
      <c r="W104" s="177" t="s">
        <v>134</v>
      </c>
      <c r="X104" s="177" t="s">
        <v>134</v>
      </c>
      <c r="Y104" s="177" t="s">
        <v>134</v>
      </c>
      <c r="Z104" s="177" t="s">
        <v>134</v>
      </c>
      <c r="AA104" s="177" t="s">
        <v>134</v>
      </c>
      <c r="AB104" s="177" t="s">
        <v>134</v>
      </c>
      <c r="AC104" s="177" t="s">
        <v>134</v>
      </c>
      <c r="AE104" s="38"/>
      <c r="AF104" s="38"/>
      <c r="AG104" s="38"/>
      <c r="AH104" s="38"/>
      <c r="AI104" s="38"/>
      <c r="AJ104" s="38"/>
      <c r="AK104" s="38"/>
      <c r="AL104" s="38"/>
      <c r="AM104" s="38"/>
      <c r="AN104" s="38"/>
      <c r="AO104" s="38"/>
      <c r="AP104" s="38"/>
    </row>
    <row r="105" spans="1:42" ht="13.5" customHeight="1">
      <c r="A105" s="21" t="s">
        <v>20</v>
      </c>
      <c r="B105" s="22">
        <f t="shared" si="4"/>
        <v>3.7916666666666616</v>
      </c>
      <c r="C105" s="23">
        <v>20</v>
      </c>
      <c r="D105" s="6">
        <f t="shared" si="5"/>
        <v>92</v>
      </c>
      <c r="E105" s="176"/>
      <c r="F105" s="176"/>
      <c r="G105" s="176"/>
      <c r="H105" s="176"/>
      <c r="I105" s="176"/>
      <c r="J105" s="176"/>
      <c r="K105" s="176"/>
      <c r="L105" s="176"/>
      <c r="M105" s="176"/>
      <c r="N105" s="176"/>
      <c r="O105" s="176"/>
      <c r="P105" s="176"/>
      <c r="Q105" s="41"/>
      <c r="R105" s="177" t="s">
        <v>134</v>
      </c>
      <c r="S105" s="177" t="s">
        <v>134</v>
      </c>
      <c r="T105" s="177" t="s">
        <v>134</v>
      </c>
      <c r="U105" s="177" t="s">
        <v>134</v>
      </c>
      <c r="V105" s="177" t="s">
        <v>134</v>
      </c>
      <c r="W105" s="177" t="s">
        <v>134</v>
      </c>
      <c r="X105" s="177" t="s">
        <v>134</v>
      </c>
      <c r="Y105" s="177" t="s">
        <v>134</v>
      </c>
      <c r="Z105" s="177" t="s">
        <v>134</v>
      </c>
      <c r="AA105" s="177" t="s">
        <v>134</v>
      </c>
      <c r="AB105" s="177" t="s">
        <v>134</v>
      </c>
      <c r="AC105" s="177" t="s">
        <v>134</v>
      </c>
      <c r="AE105" s="38"/>
      <c r="AF105" s="38"/>
      <c r="AG105" s="38"/>
      <c r="AH105" s="38"/>
      <c r="AI105" s="38"/>
      <c r="AJ105" s="38"/>
      <c r="AK105" s="38"/>
      <c r="AL105" s="38"/>
      <c r="AM105" s="38"/>
      <c r="AN105" s="38"/>
      <c r="AO105" s="38"/>
      <c r="AP105" s="38"/>
    </row>
    <row r="106" spans="1:42" ht="13.5" customHeight="1">
      <c r="A106" s="21" t="s">
        <v>20</v>
      </c>
      <c r="B106" s="22">
        <f t="shared" si="4"/>
        <v>3.8333333333333282</v>
      </c>
      <c r="C106" s="23">
        <v>21</v>
      </c>
      <c r="D106" s="6">
        <f t="shared" si="5"/>
        <v>93</v>
      </c>
      <c r="E106" s="176"/>
      <c r="F106" s="176"/>
      <c r="G106" s="176"/>
      <c r="H106" s="176"/>
      <c r="I106" s="176"/>
      <c r="J106" s="176"/>
      <c r="K106" s="176"/>
      <c r="L106" s="176"/>
      <c r="M106" s="176"/>
      <c r="N106" s="176"/>
      <c r="O106" s="176"/>
      <c r="P106" s="176"/>
      <c r="Q106" s="41"/>
      <c r="R106" s="177" t="s">
        <v>134</v>
      </c>
      <c r="S106" s="177" t="s">
        <v>134</v>
      </c>
      <c r="T106" s="177" t="s">
        <v>134</v>
      </c>
      <c r="U106" s="177" t="s">
        <v>134</v>
      </c>
      <c r="V106" s="177" t="s">
        <v>134</v>
      </c>
      <c r="W106" s="177" t="s">
        <v>134</v>
      </c>
      <c r="X106" s="177" t="s">
        <v>134</v>
      </c>
      <c r="Y106" s="177" t="s">
        <v>134</v>
      </c>
      <c r="Z106" s="177" t="s">
        <v>134</v>
      </c>
      <c r="AA106" s="177" t="s">
        <v>134</v>
      </c>
      <c r="AB106" s="177" t="s">
        <v>134</v>
      </c>
      <c r="AC106" s="177" t="s">
        <v>134</v>
      </c>
      <c r="AE106" s="38"/>
      <c r="AF106" s="38"/>
      <c r="AG106" s="38"/>
      <c r="AH106" s="38"/>
      <c r="AI106" s="38"/>
      <c r="AJ106" s="38"/>
      <c r="AK106" s="38"/>
      <c r="AL106" s="38"/>
      <c r="AM106" s="38"/>
      <c r="AN106" s="38"/>
      <c r="AO106" s="38"/>
      <c r="AP106" s="38"/>
    </row>
    <row r="107" spans="1:42" ht="13.5" customHeight="1">
      <c r="A107" s="21" t="s">
        <v>20</v>
      </c>
      <c r="B107" s="22">
        <f t="shared" si="4"/>
        <v>3.8749999999999947</v>
      </c>
      <c r="C107" s="23">
        <v>22</v>
      </c>
      <c r="D107" s="6">
        <f t="shared" si="5"/>
        <v>94</v>
      </c>
      <c r="E107" s="176"/>
      <c r="F107" s="176"/>
      <c r="G107" s="176"/>
      <c r="H107" s="176"/>
      <c r="I107" s="176"/>
      <c r="J107" s="176"/>
      <c r="K107" s="176"/>
      <c r="L107" s="176"/>
      <c r="M107" s="176"/>
      <c r="N107" s="176"/>
      <c r="O107" s="176"/>
      <c r="P107" s="176"/>
      <c r="Q107" s="41"/>
      <c r="R107" s="177" t="s">
        <v>132</v>
      </c>
      <c r="S107" s="177" t="s">
        <v>132</v>
      </c>
      <c r="T107" s="177" t="s">
        <v>132</v>
      </c>
      <c r="U107" s="177" t="s">
        <v>132</v>
      </c>
      <c r="V107" s="177" t="s">
        <v>132</v>
      </c>
      <c r="W107" s="177" t="s">
        <v>132</v>
      </c>
      <c r="X107" s="177" t="s">
        <v>132</v>
      </c>
      <c r="Y107" s="177" t="s">
        <v>132</v>
      </c>
      <c r="Z107" s="177" t="s">
        <v>132</v>
      </c>
      <c r="AA107" s="177" t="s">
        <v>132</v>
      </c>
      <c r="AB107" s="177" t="s">
        <v>134</v>
      </c>
      <c r="AC107" s="177" t="s">
        <v>134</v>
      </c>
      <c r="AE107" s="38"/>
      <c r="AF107" s="38"/>
      <c r="AG107" s="38"/>
      <c r="AH107" s="38"/>
      <c r="AI107" s="38"/>
      <c r="AJ107" s="38"/>
      <c r="AK107" s="38"/>
      <c r="AL107" s="38"/>
      <c r="AM107" s="38"/>
      <c r="AN107" s="38"/>
      <c r="AO107" s="38"/>
      <c r="AP107" s="38"/>
    </row>
    <row r="108" spans="1:42" ht="13.5" customHeight="1">
      <c r="A108" s="21" t="s">
        <v>20</v>
      </c>
      <c r="B108" s="22">
        <f t="shared" si="4"/>
        <v>3.9166666666666612</v>
      </c>
      <c r="C108" s="23">
        <v>23</v>
      </c>
      <c r="D108" s="6">
        <f t="shared" si="5"/>
        <v>95</v>
      </c>
      <c r="E108" s="176"/>
      <c r="F108" s="176"/>
      <c r="G108" s="176"/>
      <c r="H108" s="176"/>
      <c r="I108" s="176"/>
      <c r="J108" s="176"/>
      <c r="K108" s="176"/>
      <c r="L108" s="176"/>
      <c r="M108" s="176"/>
      <c r="N108" s="176"/>
      <c r="O108" s="176"/>
      <c r="P108" s="176"/>
      <c r="Q108" s="41"/>
      <c r="R108" s="177" t="s">
        <v>132</v>
      </c>
      <c r="S108" s="177" t="s">
        <v>132</v>
      </c>
      <c r="T108" s="177" t="s">
        <v>132</v>
      </c>
      <c r="U108" s="177" t="s">
        <v>132</v>
      </c>
      <c r="V108" s="177" t="s">
        <v>132</v>
      </c>
      <c r="W108" s="177" t="s">
        <v>132</v>
      </c>
      <c r="X108" s="177" t="s">
        <v>132</v>
      </c>
      <c r="Y108" s="177" t="s">
        <v>132</v>
      </c>
      <c r="Z108" s="177" t="s">
        <v>132</v>
      </c>
      <c r="AA108" s="177" t="s">
        <v>132</v>
      </c>
      <c r="AB108" s="177" t="s">
        <v>132</v>
      </c>
      <c r="AC108" s="177" t="s">
        <v>132</v>
      </c>
      <c r="AE108" s="38"/>
      <c r="AF108" s="38"/>
      <c r="AG108" s="38"/>
      <c r="AH108" s="38"/>
      <c r="AI108" s="38"/>
      <c r="AJ108" s="38"/>
      <c r="AK108" s="38"/>
      <c r="AL108" s="38"/>
      <c r="AM108" s="38"/>
      <c r="AN108" s="38"/>
      <c r="AO108" s="38"/>
      <c r="AP108" s="38"/>
    </row>
    <row r="109" spans="1:42" ht="13.5" customHeight="1">
      <c r="A109" s="21" t="s">
        <v>20</v>
      </c>
      <c r="B109" s="22">
        <f t="shared" si="4"/>
        <v>3.9583333333333277</v>
      </c>
      <c r="C109" s="23">
        <v>24</v>
      </c>
      <c r="D109" s="6">
        <f t="shared" si="5"/>
        <v>96</v>
      </c>
      <c r="E109" s="176"/>
      <c r="F109" s="176"/>
      <c r="G109" s="176"/>
      <c r="H109" s="176"/>
      <c r="I109" s="176"/>
      <c r="J109" s="176"/>
      <c r="K109" s="176"/>
      <c r="L109" s="176"/>
      <c r="M109" s="176"/>
      <c r="N109" s="176"/>
      <c r="O109" s="176"/>
      <c r="P109" s="176"/>
      <c r="Q109" s="41"/>
      <c r="R109" s="177" t="s">
        <v>132</v>
      </c>
      <c r="S109" s="177" t="s">
        <v>132</v>
      </c>
      <c r="T109" s="177" t="s">
        <v>132</v>
      </c>
      <c r="U109" s="177" t="s">
        <v>132</v>
      </c>
      <c r="V109" s="177" t="s">
        <v>132</v>
      </c>
      <c r="W109" s="177" t="s">
        <v>132</v>
      </c>
      <c r="X109" s="177" t="s">
        <v>132</v>
      </c>
      <c r="Y109" s="177" t="s">
        <v>132</v>
      </c>
      <c r="Z109" s="177" t="s">
        <v>132</v>
      </c>
      <c r="AA109" s="177" t="s">
        <v>132</v>
      </c>
      <c r="AB109" s="177" t="s">
        <v>132</v>
      </c>
      <c r="AC109" s="177" t="s">
        <v>132</v>
      </c>
      <c r="AE109" s="38"/>
      <c r="AF109" s="38"/>
      <c r="AG109" s="38"/>
      <c r="AH109" s="38"/>
      <c r="AI109" s="38"/>
      <c r="AJ109" s="38"/>
      <c r="AK109" s="38"/>
      <c r="AL109" s="38"/>
      <c r="AM109" s="38"/>
      <c r="AN109" s="38"/>
      <c r="AO109" s="38"/>
      <c r="AP109" s="38"/>
    </row>
    <row r="110" spans="1:42" ht="13.5" customHeight="1">
      <c r="A110" s="21" t="s">
        <v>21</v>
      </c>
      <c r="B110" s="22">
        <f t="shared" si="4"/>
        <v>3.9999999999999942</v>
      </c>
      <c r="C110" s="23">
        <v>1</v>
      </c>
      <c r="D110" s="6">
        <f t="shared" si="5"/>
        <v>97</v>
      </c>
      <c r="E110" s="176"/>
      <c r="F110" s="176"/>
      <c r="G110" s="176"/>
      <c r="H110" s="176"/>
      <c r="I110" s="176"/>
      <c r="J110" s="176"/>
      <c r="K110" s="176"/>
      <c r="L110" s="176"/>
      <c r="M110" s="176"/>
      <c r="N110" s="176"/>
      <c r="O110" s="176"/>
      <c r="P110" s="176"/>
      <c r="Q110" s="41"/>
      <c r="R110" s="177" t="s">
        <v>132</v>
      </c>
      <c r="S110" s="177" t="s">
        <v>132</v>
      </c>
      <c r="T110" s="177" t="s">
        <v>132</v>
      </c>
      <c r="U110" s="177" t="s">
        <v>132</v>
      </c>
      <c r="V110" s="177" t="s">
        <v>132</v>
      </c>
      <c r="W110" s="177" t="s">
        <v>132</v>
      </c>
      <c r="X110" s="177" t="s">
        <v>132</v>
      </c>
      <c r="Y110" s="177" t="s">
        <v>132</v>
      </c>
      <c r="Z110" s="177" t="s">
        <v>132</v>
      </c>
      <c r="AA110" s="177" t="s">
        <v>132</v>
      </c>
      <c r="AB110" s="177" t="s">
        <v>132</v>
      </c>
      <c r="AC110" s="177" t="s">
        <v>132</v>
      </c>
      <c r="AE110" s="38"/>
      <c r="AF110" s="38"/>
      <c r="AG110" s="38"/>
      <c r="AH110" s="38"/>
      <c r="AI110" s="38"/>
      <c r="AJ110" s="38"/>
      <c r="AK110" s="38"/>
      <c r="AL110" s="38"/>
      <c r="AM110" s="38"/>
      <c r="AN110" s="38"/>
      <c r="AO110" s="38"/>
      <c r="AP110" s="38"/>
    </row>
    <row r="111" spans="1:42" ht="13.5" customHeight="1">
      <c r="A111" s="21" t="s">
        <v>21</v>
      </c>
      <c r="B111" s="22">
        <f t="shared" ref="B111:B142" si="6">B110+(1/24)</f>
        <v>4.0416666666666607</v>
      </c>
      <c r="C111" s="23">
        <v>2</v>
      </c>
      <c r="D111" s="6">
        <f t="shared" ref="D111:D142" si="7">D110+1</f>
        <v>98</v>
      </c>
      <c r="E111" s="176"/>
      <c r="F111" s="176"/>
      <c r="G111" s="176"/>
      <c r="H111" s="176"/>
      <c r="I111" s="176"/>
      <c r="J111" s="176"/>
      <c r="K111" s="176"/>
      <c r="L111" s="176"/>
      <c r="M111" s="176"/>
      <c r="N111" s="176"/>
      <c r="O111" s="176"/>
      <c r="P111" s="176"/>
      <c r="Q111" s="41"/>
      <c r="R111" s="177" t="s">
        <v>132</v>
      </c>
      <c r="S111" s="177" t="s">
        <v>132</v>
      </c>
      <c r="T111" s="177" t="s">
        <v>132</v>
      </c>
      <c r="U111" s="177" t="s">
        <v>132</v>
      </c>
      <c r="V111" s="177" t="s">
        <v>132</v>
      </c>
      <c r="W111" s="177" t="s">
        <v>132</v>
      </c>
      <c r="X111" s="177" t="s">
        <v>132</v>
      </c>
      <c r="Y111" s="177" t="s">
        <v>132</v>
      </c>
      <c r="Z111" s="177" t="s">
        <v>132</v>
      </c>
      <c r="AA111" s="177" t="s">
        <v>132</v>
      </c>
      <c r="AB111" s="177" t="s">
        <v>132</v>
      </c>
      <c r="AC111" s="177" t="s">
        <v>132</v>
      </c>
      <c r="AE111" s="38"/>
      <c r="AF111" s="38"/>
      <c r="AG111" s="38"/>
      <c r="AH111" s="38"/>
      <c r="AI111" s="38"/>
      <c r="AJ111" s="38"/>
      <c r="AK111" s="38"/>
      <c r="AL111" s="38"/>
      <c r="AM111" s="38"/>
      <c r="AN111" s="38"/>
      <c r="AO111" s="38"/>
      <c r="AP111" s="38"/>
    </row>
    <row r="112" spans="1:42" ht="13.5" customHeight="1">
      <c r="A112" s="21" t="s">
        <v>21</v>
      </c>
      <c r="B112" s="22">
        <f t="shared" si="6"/>
        <v>4.0833333333333277</v>
      </c>
      <c r="C112" s="23">
        <v>3</v>
      </c>
      <c r="D112" s="6">
        <f t="shared" si="7"/>
        <v>99</v>
      </c>
      <c r="E112" s="176"/>
      <c r="F112" s="176"/>
      <c r="G112" s="176"/>
      <c r="H112" s="176"/>
      <c r="I112" s="176"/>
      <c r="J112" s="176"/>
      <c r="K112" s="176"/>
      <c r="L112" s="176"/>
      <c r="M112" s="176"/>
      <c r="N112" s="176"/>
      <c r="O112" s="176"/>
      <c r="P112" s="176"/>
      <c r="Q112" s="41"/>
      <c r="R112" s="177" t="s">
        <v>132</v>
      </c>
      <c r="S112" s="177" t="s">
        <v>132</v>
      </c>
      <c r="T112" s="177" t="s">
        <v>132</v>
      </c>
      <c r="U112" s="177" t="s">
        <v>132</v>
      </c>
      <c r="V112" s="177" t="s">
        <v>132</v>
      </c>
      <c r="W112" s="177" t="s">
        <v>132</v>
      </c>
      <c r="X112" s="177" t="s">
        <v>132</v>
      </c>
      <c r="Y112" s="177" t="s">
        <v>132</v>
      </c>
      <c r="Z112" s="177" t="s">
        <v>132</v>
      </c>
      <c r="AA112" s="177" t="s">
        <v>132</v>
      </c>
      <c r="AB112" s="177" t="s">
        <v>132</v>
      </c>
      <c r="AC112" s="177" t="s">
        <v>132</v>
      </c>
      <c r="AE112" s="38"/>
      <c r="AF112" s="38"/>
      <c r="AG112" s="38"/>
      <c r="AH112" s="38"/>
      <c r="AI112" s="38"/>
      <c r="AJ112" s="38"/>
      <c r="AK112" s="38"/>
      <c r="AL112" s="38"/>
      <c r="AM112" s="38"/>
      <c r="AN112" s="38"/>
      <c r="AO112" s="38"/>
      <c r="AP112" s="38"/>
    </row>
    <row r="113" spans="1:42" ht="13.5" customHeight="1">
      <c r="A113" s="21" t="s">
        <v>21</v>
      </c>
      <c r="B113" s="22">
        <f t="shared" si="6"/>
        <v>4.1249999999999947</v>
      </c>
      <c r="C113" s="23">
        <v>4</v>
      </c>
      <c r="D113" s="6">
        <f t="shared" si="7"/>
        <v>100</v>
      </c>
      <c r="E113" s="176"/>
      <c r="F113" s="176"/>
      <c r="G113" s="176"/>
      <c r="H113" s="176"/>
      <c r="I113" s="176"/>
      <c r="J113" s="176"/>
      <c r="K113" s="176"/>
      <c r="L113" s="176"/>
      <c r="M113" s="176"/>
      <c r="N113" s="176"/>
      <c r="O113" s="176"/>
      <c r="P113" s="176"/>
      <c r="Q113" s="41"/>
      <c r="R113" s="177" t="s">
        <v>132</v>
      </c>
      <c r="S113" s="177" t="s">
        <v>132</v>
      </c>
      <c r="T113" s="177" t="s">
        <v>132</v>
      </c>
      <c r="U113" s="177" t="s">
        <v>132</v>
      </c>
      <c r="V113" s="177" t="s">
        <v>132</v>
      </c>
      <c r="W113" s="177" t="s">
        <v>132</v>
      </c>
      <c r="X113" s="177" t="s">
        <v>132</v>
      </c>
      <c r="Y113" s="177" t="s">
        <v>132</v>
      </c>
      <c r="Z113" s="177" t="s">
        <v>132</v>
      </c>
      <c r="AA113" s="177" t="s">
        <v>132</v>
      </c>
      <c r="AB113" s="177" t="s">
        <v>132</v>
      </c>
      <c r="AC113" s="177" t="s">
        <v>132</v>
      </c>
      <c r="AE113" s="38"/>
      <c r="AF113" s="38"/>
      <c r="AG113" s="38"/>
      <c r="AH113" s="38"/>
      <c r="AI113" s="38"/>
      <c r="AJ113" s="38"/>
      <c r="AK113" s="38"/>
      <c r="AL113" s="38"/>
      <c r="AM113" s="38"/>
      <c r="AN113" s="38"/>
      <c r="AO113" s="38"/>
      <c r="AP113" s="38"/>
    </row>
    <row r="114" spans="1:42" ht="13.5" customHeight="1">
      <c r="A114" s="21" t="s">
        <v>21</v>
      </c>
      <c r="B114" s="22">
        <f t="shared" si="6"/>
        <v>4.1666666666666616</v>
      </c>
      <c r="C114" s="23">
        <v>5</v>
      </c>
      <c r="D114" s="6">
        <f t="shared" si="7"/>
        <v>101</v>
      </c>
      <c r="E114" s="176"/>
      <c r="F114" s="176"/>
      <c r="G114" s="176"/>
      <c r="H114" s="176"/>
      <c r="I114" s="176"/>
      <c r="J114" s="176"/>
      <c r="K114" s="176"/>
      <c r="L114" s="176"/>
      <c r="M114" s="176"/>
      <c r="N114" s="176"/>
      <c r="O114" s="176"/>
      <c r="P114" s="176"/>
      <c r="Q114" s="41"/>
      <c r="R114" s="177" t="s">
        <v>132</v>
      </c>
      <c r="S114" s="177" t="s">
        <v>132</v>
      </c>
      <c r="T114" s="177" t="s">
        <v>132</v>
      </c>
      <c r="U114" s="177" t="s">
        <v>132</v>
      </c>
      <c r="V114" s="177" t="s">
        <v>132</v>
      </c>
      <c r="W114" s="177" t="s">
        <v>132</v>
      </c>
      <c r="X114" s="177" t="s">
        <v>132</v>
      </c>
      <c r="Y114" s="177" t="s">
        <v>132</v>
      </c>
      <c r="Z114" s="177" t="s">
        <v>132</v>
      </c>
      <c r="AA114" s="177" t="s">
        <v>132</v>
      </c>
      <c r="AB114" s="177" t="s">
        <v>132</v>
      </c>
      <c r="AC114" s="177" t="s">
        <v>132</v>
      </c>
      <c r="AE114" s="38"/>
      <c r="AF114" s="38"/>
      <c r="AG114" s="38"/>
      <c r="AH114" s="38"/>
      <c r="AI114" s="38"/>
      <c r="AJ114" s="38"/>
      <c r="AK114" s="38"/>
      <c r="AL114" s="38"/>
      <c r="AM114" s="38"/>
      <c r="AN114" s="38"/>
      <c r="AO114" s="38"/>
      <c r="AP114" s="38"/>
    </row>
    <row r="115" spans="1:42" ht="13.5" customHeight="1">
      <c r="A115" s="21" t="s">
        <v>21</v>
      </c>
      <c r="B115" s="22">
        <f t="shared" si="6"/>
        <v>4.2083333333333286</v>
      </c>
      <c r="C115" s="23">
        <v>6</v>
      </c>
      <c r="D115" s="6">
        <f t="shared" si="7"/>
        <v>102</v>
      </c>
      <c r="E115" s="176"/>
      <c r="F115" s="176"/>
      <c r="G115" s="176"/>
      <c r="H115" s="176"/>
      <c r="I115" s="176"/>
      <c r="J115" s="176"/>
      <c r="K115" s="176"/>
      <c r="L115" s="176"/>
      <c r="M115" s="176"/>
      <c r="N115" s="176"/>
      <c r="O115" s="176"/>
      <c r="P115" s="176"/>
      <c r="Q115" s="41"/>
      <c r="R115" s="177" t="s">
        <v>132</v>
      </c>
      <c r="S115" s="177" t="s">
        <v>132</v>
      </c>
      <c r="T115" s="177" t="s">
        <v>132</v>
      </c>
      <c r="U115" s="177" t="s">
        <v>132</v>
      </c>
      <c r="V115" s="177" t="s">
        <v>132</v>
      </c>
      <c r="W115" s="177" t="s">
        <v>132</v>
      </c>
      <c r="X115" s="177" t="s">
        <v>132</v>
      </c>
      <c r="Y115" s="177" t="s">
        <v>132</v>
      </c>
      <c r="Z115" s="177" t="s">
        <v>132</v>
      </c>
      <c r="AA115" s="177" t="s">
        <v>132</v>
      </c>
      <c r="AB115" s="177" t="s">
        <v>132</v>
      </c>
      <c r="AC115" s="177" t="s">
        <v>132</v>
      </c>
      <c r="AE115" s="38"/>
      <c r="AF115" s="38"/>
      <c r="AG115" s="38"/>
      <c r="AH115" s="38"/>
      <c r="AI115" s="38"/>
      <c r="AJ115" s="38"/>
      <c r="AK115" s="38"/>
      <c r="AL115" s="38"/>
      <c r="AM115" s="38"/>
      <c r="AN115" s="38"/>
      <c r="AO115" s="38"/>
      <c r="AP115" s="38"/>
    </row>
    <row r="116" spans="1:42" ht="13.5" customHeight="1">
      <c r="A116" s="21" t="s">
        <v>21</v>
      </c>
      <c r="B116" s="22">
        <f t="shared" si="6"/>
        <v>4.2499999999999956</v>
      </c>
      <c r="C116" s="23">
        <v>7</v>
      </c>
      <c r="D116" s="6">
        <f t="shared" si="7"/>
        <v>103</v>
      </c>
      <c r="E116" s="176"/>
      <c r="F116" s="176"/>
      <c r="G116" s="176"/>
      <c r="H116" s="176"/>
      <c r="I116" s="176"/>
      <c r="J116" s="176"/>
      <c r="K116" s="176"/>
      <c r="L116" s="176"/>
      <c r="M116" s="176"/>
      <c r="N116" s="176"/>
      <c r="O116" s="176"/>
      <c r="P116" s="176"/>
      <c r="Q116" s="41"/>
      <c r="R116" s="177" t="s">
        <v>133</v>
      </c>
      <c r="S116" s="177" t="s">
        <v>133</v>
      </c>
      <c r="T116" s="177" t="s">
        <v>133</v>
      </c>
      <c r="U116" s="177" t="s">
        <v>133</v>
      </c>
      <c r="V116" s="177" t="s">
        <v>133</v>
      </c>
      <c r="W116" s="177" t="s">
        <v>133</v>
      </c>
      <c r="X116" s="177" t="s">
        <v>133</v>
      </c>
      <c r="Y116" s="177" t="s">
        <v>133</v>
      </c>
      <c r="Z116" s="177" t="s">
        <v>133</v>
      </c>
      <c r="AA116" s="177" t="s">
        <v>133</v>
      </c>
      <c r="AB116" s="177" t="s">
        <v>133</v>
      </c>
      <c r="AC116" s="177" t="s">
        <v>133</v>
      </c>
      <c r="AE116" s="38"/>
      <c r="AF116" s="38"/>
      <c r="AG116" s="38"/>
      <c r="AH116" s="38"/>
      <c r="AI116" s="38"/>
      <c r="AJ116" s="38"/>
      <c r="AK116" s="38"/>
      <c r="AL116" s="38"/>
      <c r="AM116" s="38"/>
      <c r="AN116" s="38"/>
      <c r="AO116" s="38"/>
      <c r="AP116" s="38"/>
    </row>
    <row r="117" spans="1:42" ht="13.5" customHeight="1">
      <c r="A117" s="21" t="s">
        <v>21</v>
      </c>
      <c r="B117" s="22">
        <f t="shared" si="6"/>
        <v>4.2916666666666625</v>
      </c>
      <c r="C117" s="23">
        <v>8</v>
      </c>
      <c r="D117" s="6">
        <f t="shared" si="7"/>
        <v>104</v>
      </c>
      <c r="E117" s="176"/>
      <c r="F117" s="176"/>
      <c r="G117" s="176"/>
      <c r="H117" s="176"/>
      <c r="I117" s="176"/>
      <c r="J117" s="176"/>
      <c r="K117" s="176"/>
      <c r="L117" s="176"/>
      <c r="M117" s="176"/>
      <c r="N117" s="176"/>
      <c r="O117" s="176"/>
      <c r="P117" s="176"/>
      <c r="Q117" s="41"/>
      <c r="R117" s="177" t="s">
        <v>133</v>
      </c>
      <c r="S117" s="177" t="s">
        <v>133</v>
      </c>
      <c r="T117" s="177" t="s">
        <v>133</v>
      </c>
      <c r="U117" s="177" t="s">
        <v>133</v>
      </c>
      <c r="V117" s="177" t="s">
        <v>133</v>
      </c>
      <c r="W117" s="177" t="s">
        <v>133</v>
      </c>
      <c r="X117" s="177" t="s">
        <v>133</v>
      </c>
      <c r="Y117" s="177" t="s">
        <v>133</v>
      </c>
      <c r="Z117" s="177" t="s">
        <v>133</v>
      </c>
      <c r="AA117" s="177" t="s">
        <v>133</v>
      </c>
      <c r="AB117" s="177" t="s">
        <v>133</v>
      </c>
      <c r="AC117" s="177" t="s">
        <v>133</v>
      </c>
      <c r="AE117" s="38"/>
      <c r="AF117" s="38"/>
      <c r="AG117" s="38"/>
      <c r="AH117" s="38"/>
      <c r="AI117" s="38"/>
      <c r="AJ117" s="38"/>
      <c r="AK117" s="38"/>
      <c r="AL117" s="38"/>
      <c r="AM117" s="38"/>
      <c r="AN117" s="38"/>
      <c r="AO117" s="38"/>
      <c r="AP117" s="38"/>
    </row>
    <row r="118" spans="1:42" ht="13.5" customHeight="1">
      <c r="A118" s="21" t="s">
        <v>21</v>
      </c>
      <c r="B118" s="22">
        <f t="shared" si="6"/>
        <v>4.3333333333333295</v>
      </c>
      <c r="C118" s="23">
        <v>9</v>
      </c>
      <c r="D118" s="6">
        <f t="shared" si="7"/>
        <v>105</v>
      </c>
      <c r="E118" s="176"/>
      <c r="F118" s="176"/>
      <c r="G118" s="176"/>
      <c r="H118" s="176"/>
      <c r="I118" s="176"/>
      <c r="J118" s="176"/>
      <c r="K118" s="176"/>
      <c r="L118" s="176"/>
      <c r="M118" s="176"/>
      <c r="N118" s="176"/>
      <c r="O118" s="176"/>
      <c r="P118" s="176"/>
      <c r="Q118" s="41"/>
      <c r="R118" s="177" t="s">
        <v>133</v>
      </c>
      <c r="S118" s="177" t="s">
        <v>133</v>
      </c>
      <c r="T118" s="177" t="s">
        <v>133</v>
      </c>
      <c r="U118" s="177" t="s">
        <v>133</v>
      </c>
      <c r="V118" s="177" t="s">
        <v>133</v>
      </c>
      <c r="W118" s="177" t="s">
        <v>133</v>
      </c>
      <c r="X118" s="177" t="s">
        <v>133</v>
      </c>
      <c r="Y118" s="177" t="s">
        <v>133</v>
      </c>
      <c r="Z118" s="177" t="s">
        <v>133</v>
      </c>
      <c r="AA118" s="177" t="s">
        <v>133</v>
      </c>
      <c r="AB118" s="177" t="s">
        <v>133</v>
      </c>
      <c r="AC118" s="177" t="s">
        <v>133</v>
      </c>
      <c r="AE118" s="38"/>
      <c r="AF118" s="38"/>
      <c r="AG118" s="38"/>
      <c r="AH118" s="38"/>
      <c r="AI118" s="38"/>
      <c r="AJ118" s="38"/>
      <c r="AK118" s="38"/>
      <c r="AL118" s="38"/>
      <c r="AM118" s="38"/>
      <c r="AN118" s="38"/>
      <c r="AO118" s="38"/>
      <c r="AP118" s="38"/>
    </row>
    <row r="119" spans="1:42" ht="13.5" customHeight="1">
      <c r="A119" s="21" t="s">
        <v>21</v>
      </c>
      <c r="B119" s="22">
        <f t="shared" si="6"/>
        <v>4.3749999999999964</v>
      </c>
      <c r="C119" s="23">
        <v>10</v>
      </c>
      <c r="D119" s="6">
        <f t="shared" si="7"/>
        <v>106</v>
      </c>
      <c r="E119" s="176"/>
      <c r="F119" s="176"/>
      <c r="G119" s="176"/>
      <c r="H119" s="176"/>
      <c r="I119" s="176"/>
      <c r="J119" s="176"/>
      <c r="K119" s="176"/>
      <c r="L119" s="176"/>
      <c r="M119" s="176"/>
      <c r="N119" s="176"/>
      <c r="O119" s="176"/>
      <c r="P119" s="176"/>
      <c r="Q119" s="41"/>
      <c r="R119" s="177" t="s">
        <v>133</v>
      </c>
      <c r="S119" s="177" t="s">
        <v>133</v>
      </c>
      <c r="T119" s="177" t="s">
        <v>133</v>
      </c>
      <c r="U119" s="177" t="s">
        <v>133</v>
      </c>
      <c r="V119" s="177" t="s">
        <v>133</v>
      </c>
      <c r="W119" s="177" t="s">
        <v>133</v>
      </c>
      <c r="X119" s="177" t="s">
        <v>133</v>
      </c>
      <c r="Y119" s="177" t="s">
        <v>133</v>
      </c>
      <c r="Z119" s="177" t="s">
        <v>133</v>
      </c>
      <c r="AA119" s="177" t="s">
        <v>133</v>
      </c>
      <c r="AB119" s="177" t="s">
        <v>133</v>
      </c>
      <c r="AC119" s="177" t="s">
        <v>133</v>
      </c>
      <c r="AE119" s="38"/>
      <c r="AF119" s="38"/>
      <c r="AG119" s="38"/>
      <c r="AH119" s="38"/>
      <c r="AI119" s="38"/>
      <c r="AJ119" s="38"/>
      <c r="AK119" s="38"/>
      <c r="AL119" s="38"/>
      <c r="AM119" s="38"/>
      <c r="AN119" s="38"/>
      <c r="AO119" s="38"/>
      <c r="AP119" s="38"/>
    </row>
    <row r="120" spans="1:42" ht="13.5" customHeight="1">
      <c r="A120" s="21" t="s">
        <v>21</v>
      </c>
      <c r="B120" s="22">
        <f t="shared" si="6"/>
        <v>4.4166666666666634</v>
      </c>
      <c r="C120" s="23">
        <v>11</v>
      </c>
      <c r="D120" s="6">
        <f t="shared" si="7"/>
        <v>107</v>
      </c>
      <c r="E120" s="176"/>
      <c r="F120" s="176"/>
      <c r="G120" s="176"/>
      <c r="H120" s="176"/>
      <c r="I120" s="176"/>
      <c r="J120" s="176"/>
      <c r="K120" s="176"/>
      <c r="L120" s="176"/>
      <c r="M120" s="176"/>
      <c r="N120" s="176"/>
      <c r="O120" s="176"/>
      <c r="P120" s="176"/>
      <c r="Q120" s="41"/>
      <c r="R120" s="177" t="s">
        <v>133</v>
      </c>
      <c r="S120" s="177" t="s">
        <v>133</v>
      </c>
      <c r="T120" s="177" t="s">
        <v>133</v>
      </c>
      <c r="U120" s="177" t="s">
        <v>133</v>
      </c>
      <c r="V120" s="177" t="s">
        <v>133</v>
      </c>
      <c r="W120" s="177" t="s">
        <v>133</v>
      </c>
      <c r="X120" s="177" t="s">
        <v>133</v>
      </c>
      <c r="Y120" s="177" t="s">
        <v>133</v>
      </c>
      <c r="Z120" s="177" t="s">
        <v>133</v>
      </c>
      <c r="AA120" s="177" t="s">
        <v>133</v>
      </c>
      <c r="AB120" s="177" t="s">
        <v>133</v>
      </c>
      <c r="AC120" s="177" t="s">
        <v>133</v>
      </c>
      <c r="AE120" s="38"/>
      <c r="AF120" s="38"/>
      <c r="AG120" s="38"/>
      <c r="AH120" s="38"/>
      <c r="AI120" s="38"/>
      <c r="AJ120" s="38"/>
      <c r="AK120" s="38"/>
      <c r="AL120" s="38"/>
      <c r="AM120" s="38"/>
      <c r="AN120" s="38"/>
      <c r="AO120" s="38"/>
      <c r="AP120" s="38"/>
    </row>
    <row r="121" spans="1:42" ht="13.5" customHeight="1">
      <c r="A121" s="21" t="s">
        <v>21</v>
      </c>
      <c r="B121" s="22">
        <f t="shared" si="6"/>
        <v>4.4583333333333304</v>
      </c>
      <c r="C121" s="23">
        <v>12</v>
      </c>
      <c r="D121" s="6">
        <f t="shared" si="7"/>
        <v>108</v>
      </c>
      <c r="E121" s="176"/>
      <c r="F121" s="176"/>
      <c r="G121" s="176"/>
      <c r="H121" s="176"/>
      <c r="I121" s="176"/>
      <c r="J121" s="176"/>
      <c r="K121" s="176"/>
      <c r="L121" s="176"/>
      <c r="M121" s="176"/>
      <c r="N121" s="176"/>
      <c r="O121" s="176"/>
      <c r="P121" s="176"/>
      <c r="Q121" s="41"/>
      <c r="R121" s="177" t="s">
        <v>133</v>
      </c>
      <c r="S121" s="177" t="s">
        <v>133</v>
      </c>
      <c r="T121" s="177" t="s">
        <v>133</v>
      </c>
      <c r="U121" s="177" t="s">
        <v>133</v>
      </c>
      <c r="V121" s="177" t="s">
        <v>133</v>
      </c>
      <c r="W121" s="177" t="s">
        <v>133</v>
      </c>
      <c r="X121" s="177" t="s">
        <v>133</v>
      </c>
      <c r="Y121" s="177" t="s">
        <v>133</v>
      </c>
      <c r="Z121" s="177" t="s">
        <v>133</v>
      </c>
      <c r="AA121" s="177" t="s">
        <v>133</v>
      </c>
      <c r="AB121" s="177" t="s">
        <v>133</v>
      </c>
      <c r="AC121" s="177" t="s">
        <v>133</v>
      </c>
      <c r="AE121" s="38"/>
      <c r="AF121" s="38"/>
      <c r="AG121" s="38"/>
      <c r="AH121" s="38"/>
      <c r="AI121" s="38"/>
      <c r="AJ121" s="38"/>
      <c r="AK121" s="38"/>
      <c r="AL121" s="38"/>
      <c r="AM121" s="38"/>
      <c r="AN121" s="38"/>
      <c r="AO121" s="38"/>
      <c r="AP121" s="38"/>
    </row>
    <row r="122" spans="1:42" ht="13.5" customHeight="1">
      <c r="A122" s="21" t="s">
        <v>21</v>
      </c>
      <c r="B122" s="22">
        <f t="shared" si="6"/>
        <v>4.4999999999999973</v>
      </c>
      <c r="C122" s="23">
        <v>13</v>
      </c>
      <c r="D122" s="6">
        <f t="shared" si="7"/>
        <v>109</v>
      </c>
      <c r="E122" s="176"/>
      <c r="F122" s="176"/>
      <c r="G122" s="176"/>
      <c r="H122" s="176"/>
      <c r="I122" s="176"/>
      <c r="J122" s="176"/>
      <c r="K122" s="176"/>
      <c r="L122" s="176"/>
      <c r="M122" s="176"/>
      <c r="N122" s="176"/>
      <c r="O122" s="176"/>
      <c r="P122" s="176"/>
      <c r="Q122" s="41"/>
      <c r="R122" s="177" t="s">
        <v>133</v>
      </c>
      <c r="S122" s="177" t="s">
        <v>133</v>
      </c>
      <c r="T122" s="177" t="s">
        <v>133</v>
      </c>
      <c r="U122" s="177" t="s">
        <v>133</v>
      </c>
      <c r="V122" s="177" t="s">
        <v>133</v>
      </c>
      <c r="W122" s="177" t="s">
        <v>133</v>
      </c>
      <c r="X122" s="177" t="s">
        <v>133</v>
      </c>
      <c r="Y122" s="177" t="s">
        <v>133</v>
      </c>
      <c r="Z122" s="177" t="s">
        <v>133</v>
      </c>
      <c r="AA122" s="177" t="s">
        <v>133</v>
      </c>
      <c r="AB122" s="177" t="s">
        <v>133</v>
      </c>
      <c r="AC122" s="177" t="s">
        <v>133</v>
      </c>
      <c r="AE122" s="38"/>
      <c r="AF122" s="38"/>
      <c r="AG122" s="38"/>
      <c r="AH122" s="38"/>
      <c r="AI122" s="38"/>
      <c r="AJ122" s="38"/>
      <c r="AK122" s="38"/>
      <c r="AL122" s="38"/>
      <c r="AM122" s="38"/>
      <c r="AN122" s="38"/>
      <c r="AO122" s="38"/>
      <c r="AP122" s="38"/>
    </row>
    <row r="123" spans="1:42" ht="13.5" customHeight="1">
      <c r="A123" s="21" t="s">
        <v>21</v>
      </c>
      <c r="B123" s="22">
        <f t="shared" si="6"/>
        <v>4.5416666666666643</v>
      </c>
      <c r="C123" s="23">
        <v>14</v>
      </c>
      <c r="D123" s="6">
        <f t="shared" si="7"/>
        <v>110</v>
      </c>
      <c r="E123" s="176"/>
      <c r="F123" s="176"/>
      <c r="G123" s="176"/>
      <c r="H123" s="176"/>
      <c r="I123" s="176"/>
      <c r="J123" s="176"/>
      <c r="K123" s="176"/>
      <c r="L123" s="176"/>
      <c r="M123" s="176"/>
      <c r="N123" s="176"/>
      <c r="O123" s="176"/>
      <c r="P123" s="176"/>
      <c r="Q123" s="41"/>
      <c r="R123" s="177" t="s">
        <v>133</v>
      </c>
      <c r="S123" s="177" t="s">
        <v>133</v>
      </c>
      <c r="T123" s="177" t="s">
        <v>133</v>
      </c>
      <c r="U123" s="177" t="s">
        <v>133</v>
      </c>
      <c r="V123" s="177" t="s">
        <v>133</v>
      </c>
      <c r="W123" s="177" t="s">
        <v>133</v>
      </c>
      <c r="X123" s="177" t="s">
        <v>133</v>
      </c>
      <c r="Y123" s="177" t="s">
        <v>133</v>
      </c>
      <c r="Z123" s="177" t="s">
        <v>133</v>
      </c>
      <c r="AA123" s="177" t="s">
        <v>133</v>
      </c>
      <c r="AB123" s="177" t="s">
        <v>133</v>
      </c>
      <c r="AC123" s="177" t="s">
        <v>133</v>
      </c>
      <c r="AE123" s="38"/>
      <c r="AF123" s="38"/>
      <c r="AG123" s="38"/>
      <c r="AH123" s="38"/>
      <c r="AI123" s="38"/>
      <c r="AJ123" s="38"/>
      <c r="AK123" s="38"/>
      <c r="AL123" s="38"/>
      <c r="AM123" s="38"/>
      <c r="AN123" s="38"/>
      <c r="AO123" s="38"/>
      <c r="AP123" s="38"/>
    </row>
    <row r="124" spans="1:42" ht="13.5" customHeight="1">
      <c r="A124" s="21" t="s">
        <v>21</v>
      </c>
      <c r="B124" s="22">
        <f t="shared" si="6"/>
        <v>4.5833333333333313</v>
      </c>
      <c r="C124" s="23">
        <v>15</v>
      </c>
      <c r="D124" s="6">
        <f t="shared" si="7"/>
        <v>111</v>
      </c>
      <c r="E124" s="176"/>
      <c r="F124" s="176"/>
      <c r="G124" s="176"/>
      <c r="H124" s="176"/>
      <c r="I124" s="176"/>
      <c r="J124" s="176"/>
      <c r="K124" s="176"/>
      <c r="L124" s="176"/>
      <c r="M124" s="176"/>
      <c r="N124" s="176"/>
      <c r="O124" s="176"/>
      <c r="P124" s="176"/>
      <c r="Q124" s="41"/>
      <c r="R124" s="177" t="s">
        <v>133</v>
      </c>
      <c r="S124" s="177" t="s">
        <v>133</v>
      </c>
      <c r="T124" s="177" t="s">
        <v>133</v>
      </c>
      <c r="U124" s="177" t="s">
        <v>133</v>
      </c>
      <c r="V124" s="177" t="s">
        <v>133</v>
      </c>
      <c r="W124" s="177" t="s">
        <v>133</v>
      </c>
      <c r="X124" s="177" t="s">
        <v>134</v>
      </c>
      <c r="Y124" s="177" t="s">
        <v>134</v>
      </c>
      <c r="Z124" s="177" t="s">
        <v>134</v>
      </c>
      <c r="AA124" s="177" t="s">
        <v>134</v>
      </c>
      <c r="AB124" s="177" t="s">
        <v>133</v>
      </c>
      <c r="AC124" s="177" t="s">
        <v>133</v>
      </c>
      <c r="AE124" s="38"/>
      <c r="AF124" s="38"/>
      <c r="AG124" s="38"/>
      <c r="AH124" s="38"/>
      <c r="AI124" s="38"/>
      <c r="AJ124" s="38"/>
      <c r="AK124" s="38"/>
      <c r="AL124" s="38"/>
      <c r="AM124" s="38"/>
      <c r="AN124" s="38"/>
      <c r="AO124" s="38"/>
      <c r="AP124" s="38"/>
    </row>
    <row r="125" spans="1:42" ht="13.5" customHeight="1">
      <c r="A125" s="21" t="s">
        <v>21</v>
      </c>
      <c r="B125" s="22">
        <f t="shared" si="6"/>
        <v>4.6249999999999982</v>
      </c>
      <c r="C125" s="23">
        <v>16</v>
      </c>
      <c r="D125" s="6">
        <f t="shared" si="7"/>
        <v>112</v>
      </c>
      <c r="E125" s="176"/>
      <c r="F125" s="176"/>
      <c r="G125" s="176"/>
      <c r="H125" s="176"/>
      <c r="I125" s="176"/>
      <c r="J125" s="176"/>
      <c r="K125" s="176"/>
      <c r="L125" s="176"/>
      <c r="M125" s="176"/>
      <c r="N125" s="176"/>
      <c r="O125" s="176"/>
      <c r="P125" s="176"/>
      <c r="Q125" s="41"/>
      <c r="R125" s="177" t="s">
        <v>133</v>
      </c>
      <c r="S125" s="177" t="s">
        <v>133</v>
      </c>
      <c r="T125" s="177" t="s">
        <v>133</v>
      </c>
      <c r="U125" s="177" t="s">
        <v>133</v>
      </c>
      <c r="V125" s="177" t="s">
        <v>133</v>
      </c>
      <c r="W125" s="177" t="s">
        <v>133</v>
      </c>
      <c r="X125" s="177" t="s">
        <v>134</v>
      </c>
      <c r="Y125" s="177" t="s">
        <v>134</v>
      </c>
      <c r="Z125" s="177" t="s">
        <v>134</v>
      </c>
      <c r="AA125" s="177" t="s">
        <v>134</v>
      </c>
      <c r="AB125" s="177" t="s">
        <v>133</v>
      </c>
      <c r="AC125" s="177" t="s">
        <v>133</v>
      </c>
      <c r="AE125" s="38"/>
      <c r="AF125" s="38"/>
      <c r="AG125" s="38"/>
      <c r="AH125" s="38"/>
      <c r="AI125" s="38"/>
      <c r="AJ125" s="38"/>
      <c r="AK125" s="38"/>
      <c r="AL125" s="38"/>
      <c r="AM125" s="38"/>
      <c r="AN125" s="38"/>
      <c r="AO125" s="38"/>
      <c r="AP125" s="38"/>
    </row>
    <row r="126" spans="1:42" ht="13.5" customHeight="1">
      <c r="A126" s="21" t="s">
        <v>21</v>
      </c>
      <c r="B126" s="22">
        <f t="shared" si="6"/>
        <v>4.6666666666666652</v>
      </c>
      <c r="C126" s="23">
        <v>17</v>
      </c>
      <c r="D126" s="6">
        <f t="shared" si="7"/>
        <v>113</v>
      </c>
      <c r="E126" s="176"/>
      <c r="F126" s="176"/>
      <c r="G126" s="176"/>
      <c r="H126" s="176"/>
      <c r="I126" s="176"/>
      <c r="J126" s="176"/>
      <c r="K126" s="176"/>
      <c r="L126" s="176"/>
      <c r="M126" s="176"/>
      <c r="N126" s="176"/>
      <c r="O126" s="176"/>
      <c r="P126" s="176"/>
      <c r="Q126" s="41"/>
      <c r="R126" s="177" t="s">
        <v>133</v>
      </c>
      <c r="S126" s="177" t="s">
        <v>133</v>
      </c>
      <c r="T126" s="177" t="s">
        <v>133</v>
      </c>
      <c r="U126" s="177" t="s">
        <v>133</v>
      </c>
      <c r="V126" s="177" t="s">
        <v>133</v>
      </c>
      <c r="W126" s="177" t="s">
        <v>133</v>
      </c>
      <c r="X126" s="177" t="s">
        <v>134</v>
      </c>
      <c r="Y126" s="177" t="s">
        <v>134</v>
      </c>
      <c r="Z126" s="177" t="s">
        <v>134</v>
      </c>
      <c r="AA126" s="177" t="s">
        <v>134</v>
      </c>
      <c r="AB126" s="177" t="s">
        <v>133</v>
      </c>
      <c r="AC126" s="177" t="s">
        <v>133</v>
      </c>
      <c r="AE126" s="38"/>
      <c r="AF126" s="38"/>
      <c r="AG126" s="38"/>
      <c r="AH126" s="38"/>
      <c r="AI126" s="38"/>
      <c r="AJ126" s="38"/>
      <c r="AK126" s="38"/>
      <c r="AL126" s="38"/>
      <c r="AM126" s="38"/>
      <c r="AN126" s="38"/>
      <c r="AO126" s="38"/>
      <c r="AP126" s="38"/>
    </row>
    <row r="127" spans="1:42" ht="13.5" customHeight="1">
      <c r="A127" s="21" t="s">
        <v>21</v>
      </c>
      <c r="B127" s="22">
        <f t="shared" si="6"/>
        <v>4.7083333333333321</v>
      </c>
      <c r="C127" s="23">
        <v>18</v>
      </c>
      <c r="D127" s="6">
        <f t="shared" si="7"/>
        <v>114</v>
      </c>
      <c r="E127" s="176"/>
      <c r="F127" s="176"/>
      <c r="G127" s="176"/>
      <c r="H127" s="176"/>
      <c r="I127" s="176"/>
      <c r="J127" s="176"/>
      <c r="K127" s="176"/>
      <c r="L127" s="176"/>
      <c r="M127" s="176"/>
      <c r="N127" s="176"/>
      <c r="O127" s="176"/>
      <c r="P127" s="176"/>
      <c r="Q127" s="41"/>
      <c r="R127" s="177" t="s">
        <v>134</v>
      </c>
      <c r="S127" s="177" t="s">
        <v>134</v>
      </c>
      <c r="T127" s="177" t="s">
        <v>134</v>
      </c>
      <c r="U127" s="177" t="s">
        <v>134</v>
      </c>
      <c r="V127" s="177" t="s">
        <v>134</v>
      </c>
      <c r="W127" s="177" t="s">
        <v>134</v>
      </c>
      <c r="X127" s="177" t="s">
        <v>134</v>
      </c>
      <c r="Y127" s="177" t="s">
        <v>134</v>
      </c>
      <c r="Z127" s="177" t="s">
        <v>134</v>
      </c>
      <c r="AA127" s="177" t="s">
        <v>134</v>
      </c>
      <c r="AB127" s="177" t="s">
        <v>133</v>
      </c>
      <c r="AC127" s="177" t="s">
        <v>133</v>
      </c>
      <c r="AE127" s="38"/>
      <c r="AF127" s="38"/>
      <c r="AG127" s="38"/>
      <c r="AH127" s="38"/>
      <c r="AI127" s="38"/>
      <c r="AJ127" s="38"/>
      <c r="AK127" s="38"/>
      <c r="AL127" s="38"/>
      <c r="AM127" s="38"/>
      <c r="AN127" s="38"/>
      <c r="AO127" s="38"/>
      <c r="AP127" s="38"/>
    </row>
    <row r="128" spans="1:42" ht="13.5" customHeight="1">
      <c r="A128" s="21" t="s">
        <v>21</v>
      </c>
      <c r="B128" s="22">
        <f t="shared" si="6"/>
        <v>4.7499999999999991</v>
      </c>
      <c r="C128" s="23">
        <v>19</v>
      </c>
      <c r="D128" s="6">
        <f t="shared" si="7"/>
        <v>115</v>
      </c>
      <c r="E128" s="176"/>
      <c r="F128" s="176"/>
      <c r="G128" s="176"/>
      <c r="H128" s="176"/>
      <c r="I128" s="176"/>
      <c r="J128" s="176"/>
      <c r="K128" s="176"/>
      <c r="L128" s="176"/>
      <c r="M128" s="176"/>
      <c r="N128" s="176"/>
      <c r="O128" s="176"/>
      <c r="P128" s="176"/>
      <c r="Q128" s="41"/>
      <c r="R128" s="177" t="s">
        <v>134</v>
      </c>
      <c r="S128" s="177" t="s">
        <v>134</v>
      </c>
      <c r="T128" s="177" t="s">
        <v>134</v>
      </c>
      <c r="U128" s="177" t="s">
        <v>134</v>
      </c>
      <c r="V128" s="177" t="s">
        <v>134</v>
      </c>
      <c r="W128" s="177" t="s">
        <v>134</v>
      </c>
      <c r="X128" s="177" t="s">
        <v>134</v>
      </c>
      <c r="Y128" s="177" t="s">
        <v>134</v>
      </c>
      <c r="Z128" s="177" t="s">
        <v>134</v>
      </c>
      <c r="AA128" s="177" t="s">
        <v>134</v>
      </c>
      <c r="AB128" s="177" t="s">
        <v>134</v>
      </c>
      <c r="AC128" s="177" t="s">
        <v>134</v>
      </c>
      <c r="AE128" s="38"/>
      <c r="AF128" s="38"/>
      <c r="AG128" s="38"/>
      <c r="AH128" s="38"/>
      <c r="AI128" s="38"/>
      <c r="AJ128" s="38"/>
      <c r="AK128" s="38"/>
      <c r="AL128" s="38"/>
      <c r="AM128" s="38"/>
      <c r="AN128" s="38"/>
      <c r="AO128" s="38"/>
      <c r="AP128" s="38"/>
    </row>
    <row r="129" spans="1:42" ht="13.5" customHeight="1">
      <c r="A129" s="21" t="s">
        <v>21</v>
      </c>
      <c r="B129" s="22">
        <f t="shared" si="6"/>
        <v>4.7916666666666661</v>
      </c>
      <c r="C129" s="23">
        <v>20</v>
      </c>
      <c r="D129" s="6">
        <f t="shared" si="7"/>
        <v>116</v>
      </c>
      <c r="E129" s="176"/>
      <c r="F129" s="176"/>
      <c r="G129" s="176"/>
      <c r="H129" s="176"/>
      <c r="I129" s="176"/>
      <c r="J129" s="176"/>
      <c r="K129" s="176"/>
      <c r="L129" s="176"/>
      <c r="M129" s="176"/>
      <c r="N129" s="176"/>
      <c r="O129" s="176"/>
      <c r="P129" s="176"/>
      <c r="Q129" s="41"/>
      <c r="R129" s="177" t="s">
        <v>134</v>
      </c>
      <c r="S129" s="177" t="s">
        <v>134</v>
      </c>
      <c r="T129" s="177" t="s">
        <v>134</v>
      </c>
      <c r="U129" s="177" t="s">
        <v>134</v>
      </c>
      <c r="V129" s="177" t="s">
        <v>134</v>
      </c>
      <c r="W129" s="177" t="s">
        <v>134</v>
      </c>
      <c r="X129" s="177" t="s">
        <v>134</v>
      </c>
      <c r="Y129" s="177" t="s">
        <v>134</v>
      </c>
      <c r="Z129" s="177" t="s">
        <v>134</v>
      </c>
      <c r="AA129" s="177" t="s">
        <v>134</v>
      </c>
      <c r="AB129" s="177" t="s">
        <v>134</v>
      </c>
      <c r="AC129" s="177" t="s">
        <v>134</v>
      </c>
      <c r="AE129" s="38"/>
      <c r="AF129" s="38"/>
      <c r="AG129" s="38"/>
      <c r="AH129" s="38"/>
      <c r="AI129" s="38"/>
      <c r="AJ129" s="38"/>
      <c r="AK129" s="38"/>
      <c r="AL129" s="38"/>
      <c r="AM129" s="38"/>
      <c r="AN129" s="38"/>
      <c r="AO129" s="38"/>
      <c r="AP129" s="38"/>
    </row>
    <row r="130" spans="1:42" ht="13.5" customHeight="1">
      <c r="A130" s="21" t="s">
        <v>21</v>
      </c>
      <c r="B130" s="22">
        <f t="shared" si="6"/>
        <v>4.833333333333333</v>
      </c>
      <c r="C130" s="23">
        <v>21</v>
      </c>
      <c r="D130" s="6">
        <f t="shared" si="7"/>
        <v>117</v>
      </c>
      <c r="E130" s="176"/>
      <c r="F130" s="176"/>
      <c r="G130" s="176"/>
      <c r="H130" s="176"/>
      <c r="I130" s="176"/>
      <c r="J130" s="176"/>
      <c r="K130" s="176"/>
      <c r="L130" s="176"/>
      <c r="M130" s="176"/>
      <c r="N130" s="176"/>
      <c r="O130" s="176"/>
      <c r="P130" s="176"/>
      <c r="Q130" s="41"/>
      <c r="R130" s="177" t="s">
        <v>134</v>
      </c>
      <c r="S130" s="177" t="s">
        <v>134</v>
      </c>
      <c r="T130" s="177" t="s">
        <v>134</v>
      </c>
      <c r="U130" s="177" t="s">
        <v>134</v>
      </c>
      <c r="V130" s="177" t="s">
        <v>134</v>
      </c>
      <c r="W130" s="177" t="s">
        <v>134</v>
      </c>
      <c r="X130" s="177" t="s">
        <v>134</v>
      </c>
      <c r="Y130" s="177" t="s">
        <v>134</v>
      </c>
      <c r="Z130" s="177" t="s">
        <v>134</v>
      </c>
      <c r="AA130" s="177" t="s">
        <v>134</v>
      </c>
      <c r="AB130" s="177" t="s">
        <v>134</v>
      </c>
      <c r="AC130" s="177" t="s">
        <v>134</v>
      </c>
      <c r="AE130" s="38"/>
      <c r="AF130" s="38"/>
      <c r="AG130" s="38"/>
      <c r="AH130" s="38"/>
      <c r="AI130" s="38"/>
      <c r="AJ130" s="38"/>
      <c r="AK130" s="38"/>
      <c r="AL130" s="38"/>
      <c r="AM130" s="38"/>
      <c r="AN130" s="38"/>
      <c r="AO130" s="38"/>
      <c r="AP130" s="38"/>
    </row>
    <row r="131" spans="1:42" ht="13.5" customHeight="1">
      <c r="A131" s="21" t="s">
        <v>21</v>
      </c>
      <c r="B131" s="22">
        <f t="shared" si="6"/>
        <v>4.875</v>
      </c>
      <c r="C131" s="23">
        <v>22</v>
      </c>
      <c r="D131" s="6">
        <f t="shared" si="7"/>
        <v>118</v>
      </c>
      <c r="E131" s="176"/>
      <c r="F131" s="176"/>
      <c r="G131" s="176"/>
      <c r="H131" s="176"/>
      <c r="I131" s="176"/>
      <c r="J131" s="176"/>
      <c r="K131" s="176"/>
      <c r="L131" s="176"/>
      <c r="M131" s="176"/>
      <c r="N131" s="176"/>
      <c r="O131" s="176"/>
      <c r="P131" s="176"/>
      <c r="Q131" s="41"/>
      <c r="R131" s="177" t="s">
        <v>132</v>
      </c>
      <c r="S131" s="177" t="s">
        <v>132</v>
      </c>
      <c r="T131" s="177" t="s">
        <v>132</v>
      </c>
      <c r="U131" s="177" t="s">
        <v>132</v>
      </c>
      <c r="V131" s="177" t="s">
        <v>132</v>
      </c>
      <c r="W131" s="177" t="s">
        <v>132</v>
      </c>
      <c r="X131" s="177" t="s">
        <v>132</v>
      </c>
      <c r="Y131" s="177" t="s">
        <v>132</v>
      </c>
      <c r="Z131" s="177" t="s">
        <v>132</v>
      </c>
      <c r="AA131" s="177" t="s">
        <v>132</v>
      </c>
      <c r="AB131" s="177" t="s">
        <v>134</v>
      </c>
      <c r="AC131" s="177" t="s">
        <v>134</v>
      </c>
      <c r="AE131" s="38"/>
      <c r="AF131" s="38"/>
      <c r="AG131" s="38"/>
      <c r="AH131" s="38"/>
      <c r="AI131" s="38"/>
      <c r="AJ131" s="38"/>
      <c r="AK131" s="38"/>
      <c r="AL131" s="38"/>
      <c r="AM131" s="38"/>
      <c r="AN131" s="38"/>
      <c r="AO131" s="38"/>
      <c r="AP131" s="38"/>
    </row>
    <row r="132" spans="1:42" ht="13.5" customHeight="1">
      <c r="A132" s="21" t="s">
        <v>21</v>
      </c>
      <c r="B132" s="22">
        <f t="shared" si="6"/>
        <v>4.916666666666667</v>
      </c>
      <c r="C132" s="23">
        <v>23</v>
      </c>
      <c r="D132" s="6">
        <f t="shared" si="7"/>
        <v>119</v>
      </c>
      <c r="E132" s="176"/>
      <c r="F132" s="176"/>
      <c r="G132" s="176"/>
      <c r="H132" s="176"/>
      <c r="I132" s="176"/>
      <c r="J132" s="176"/>
      <c r="K132" s="176"/>
      <c r="L132" s="176"/>
      <c r="M132" s="176"/>
      <c r="N132" s="176"/>
      <c r="O132" s="176"/>
      <c r="P132" s="176"/>
      <c r="Q132" s="41"/>
      <c r="R132" s="177" t="s">
        <v>132</v>
      </c>
      <c r="S132" s="177" t="s">
        <v>132</v>
      </c>
      <c r="T132" s="177" t="s">
        <v>132</v>
      </c>
      <c r="U132" s="177" t="s">
        <v>132</v>
      </c>
      <c r="V132" s="177" t="s">
        <v>132</v>
      </c>
      <c r="W132" s="177" t="s">
        <v>132</v>
      </c>
      <c r="X132" s="177" t="s">
        <v>132</v>
      </c>
      <c r="Y132" s="177" t="s">
        <v>132</v>
      </c>
      <c r="Z132" s="177" t="s">
        <v>132</v>
      </c>
      <c r="AA132" s="177" t="s">
        <v>132</v>
      </c>
      <c r="AB132" s="177" t="s">
        <v>132</v>
      </c>
      <c r="AC132" s="177" t="s">
        <v>132</v>
      </c>
      <c r="AE132" s="38"/>
      <c r="AF132" s="38"/>
      <c r="AG132" s="38"/>
      <c r="AH132" s="38"/>
      <c r="AI132" s="38"/>
      <c r="AJ132" s="38"/>
      <c r="AK132" s="38"/>
      <c r="AL132" s="38"/>
      <c r="AM132" s="38"/>
      <c r="AN132" s="38"/>
      <c r="AO132" s="38"/>
      <c r="AP132" s="38"/>
    </row>
    <row r="133" spans="1:42" ht="13.5" customHeight="1">
      <c r="A133" s="21" t="s">
        <v>21</v>
      </c>
      <c r="B133" s="22">
        <f t="shared" si="6"/>
        <v>4.9583333333333339</v>
      </c>
      <c r="C133" s="23">
        <v>24</v>
      </c>
      <c r="D133" s="6">
        <f t="shared" si="7"/>
        <v>120</v>
      </c>
      <c r="E133" s="176"/>
      <c r="F133" s="176"/>
      <c r="G133" s="176"/>
      <c r="H133" s="176"/>
      <c r="I133" s="176"/>
      <c r="J133" s="176"/>
      <c r="K133" s="176"/>
      <c r="L133" s="176"/>
      <c r="M133" s="176"/>
      <c r="N133" s="176"/>
      <c r="O133" s="176"/>
      <c r="P133" s="176"/>
      <c r="Q133" s="41"/>
      <c r="R133" s="177" t="s">
        <v>132</v>
      </c>
      <c r="S133" s="177" t="s">
        <v>132</v>
      </c>
      <c r="T133" s="177" t="s">
        <v>132</v>
      </c>
      <c r="U133" s="177" t="s">
        <v>132</v>
      </c>
      <c r="V133" s="177" t="s">
        <v>132</v>
      </c>
      <c r="W133" s="177" t="s">
        <v>132</v>
      </c>
      <c r="X133" s="177" t="s">
        <v>132</v>
      </c>
      <c r="Y133" s="177" t="s">
        <v>132</v>
      </c>
      <c r="Z133" s="177" t="s">
        <v>132</v>
      </c>
      <c r="AA133" s="177" t="s">
        <v>132</v>
      </c>
      <c r="AB133" s="177" t="s">
        <v>132</v>
      </c>
      <c r="AC133" s="177" t="s">
        <v>132</v>
      </c>
      <c r="AE133" s="38"/>
      <c r="AF133" s="38"/>
      <c r="AG133" s="38"/>
      <c r="AH133" s="38"/>
      <c r="AI133" s="38"/>
      <c r="AJ133" s="38"/>
      <c r="AK133" s="38"/>
      <c r="AL133" s="38"/>
      <c r="AM133" s="38"/>
      <c r="AN133" s="38"/>
      <c r="AO133" s="38"/>
      <c r="AP133" s="38"/>
    </row>
    <row r="134" spans="1:42" ht="13.5" customHeight="1">
      <c r="A134" s="21" t="s">
        <v>22</v>
      </c>
      <c r="B134" s="22">
        <f t="shared" si="6"/>
        <v>5.0000000000000009</v>
      </c>
      <c r="C134" s="23">
        <v>1</v>
      </c>
      <c r="D134" s="6">
        <f t="shared" si="7"/>
        <v>121</v>
      </c>
      <c r="E134" s="176"/>
      <c r="F134" s="176"/>
      <c r="G134" s="176"/>
      <c r="H134" s="176"/>
      <c r="I134" s="176"/>
      <c r="J134" s="176"/>
      <c r="K134" s="176"/>
      <c r="L134" s="176"/>
      <c r="M134" s="176"/>
      <c r="N134" s="176"/>
      <c r="O134" s="176"/>
      <c r="P134" s="176"/>
      <c r="Q134" s="41"/>
      <c r="R134" s="177" t="s">
        <v>135</v>
      </c>
      <c r="S134" s="177" t="s">
        <v>135</v>
      </c>
      <c r="T134" s="177" t="s">
        <v>135</v>
      </c>
      <c r="U134" s="177" t="s">
        <v>135</v>
      </c>
      <c r="V134" s="177" t="s">
        <v>135</v>
      </c>
      <c r="W134" s="177" t="s">
        <v>135</v>
      </c>
      <c r="X134" s="177" t="s">
        <v>135</v>
      </c>
      <c r="Y134" s="177" t="s">
        <v>135</v>
      </c>
      <c r="Z134" s="177" t="s">
        <v>135</v>
      </c>
      <c r="AA134" s="177" t="s">
        <v>135</v>
      </c>
      <c r="AB134" s="177" t="s">
        <v>135</v>
      </c>
      <c r="AC134" s="177" t="s">
        <v>135</v>
      </c>
      <c r="AE134" s="38"/>
      <c r="AF134" s="38"/>
      <c r="AG134" s="38"/>
      <c r="AH134" s="38"/>
      <c r="AI134" s="38"/>
      <c r="AJ134" s="38"/>
      <c r="AK134" s="38"/>
      <c r="AL134" s="38"/>
      <c r="AM134" s="38"/>
      <c r="AN134" s="38"/>
      <c r="AO134" s="38"/>
      <c r="AP134" s="38"/>
    </row>
    <row r="135" spans="1:42" ht="13.5" customHeight="1">
      <c r="A135" s="21" t="s">
        <v>22</v>
      </c>
      <c r="B135" s="22">
        <f t="shared" si="6"/>
        <v>5.0416666666666679</v>
      </c>
      <c r="C135" s="23">
        <v>2</v>
      </c>
      <c r="D135" s="6">
        <f t="shared" si="7"/>
        <v>122</v>
      </c>
      <c r="E135" s="176"/>
      <c r="F135" s="176"/>
      <c r="G135" s="176"/>
      <c r="H135" s="176"/>
      <c r="I135" s="176"/>
      <c r="J135" s="176"/>
      <c r="K135" s="176"/>
      <c r="L135" s="176"/>
      <c r="M135" s="176"/>
      <c r="N135" s="176"/>
      <c r="O135" s="176"/>
      <c r="P135" s="176"/>
      <c r="Q135" s="41"/>
      <c r="R135" s="177" t="s">
        <v>135</v>
      </c>
      <c r="S135" s="177" t="s">
        <v>135</v>
      </c>
      <c r="T135" s="177" t="s">
        <v>135</v>
      </c>
      <c r="U135" s="177" t="s">
        <v>135</v>
      </c>
      <c r="V135" s="177" t="s">
        <v>135</v>
      </c>
      <c r="W135" s="177" t="s">
        <v>135</v>
      </c>
      <c r="X135" s="177" t="s">
        <v>135</v>
      </c>
      <c r="Y135" s="177" t="s">
        <v>135</v>
      </c>
      <c r="Z135" s="177" t="s">
        <v>135</v>
      </c>
      <c r="AA135" s="177" t="s">
        <v>135</v>
      </c>
      <c r="AB135" s="177" t="s">
        <v>135</v>
      </c>
      <c r="AC135" s="177" t="s">
        <v>135</v>
      </c>
      <c r="AE135" s="38"/>
      <c r="AF135" s="38"/>
      <c r="AG135" s="38"/>
      <c r="AH135" s="38"/>
      <c r="AI135" s="38"/>
      <c r="AJ135" s="38"/>
      <c r="AK135" s="38"/>
      <c r="AL135" s="38"/>
      <c r="AM135" s="38"/>
      <c r="AN135" s="38"/>
      <c r="AO135" s="38"/>
      <c r="AP135" s="38"/>
    </row>
    <row r="136" spans="1:42" ht="13.5" customHeight="1">
      <c r="A136" s="21" t="s">
        <v>22</v>
      </c>
      <c r="B136" s="22">
        <f t="shared" si="6"/>
        <v>5.0833333333333348</v>
      </c>
      <c r="C136" s="23">
        <v>3</v>
      </c>
      <c r="D136" s="6">
        <f t="shared" si="7"/>
        <v>123</v>
      </c>
      <c r="E136" s="176"/>
      <c r="F136" s="176"/>
      <c r="G136" s="176"/>
      <c r="H136" s="176"/>
      <c r="I136" s="176"/>
      <c r="J136" s="176"/>
      <c r="K136" s="176"/>
      <c r="L136" s="176"/>
      <c r="M136" s="176"/>
      <c r="N136" s="176"/>
      <c r="O136" s="176"/>
      <c r="P136" s="176"/>
      <c r="Q136" s="41"/>
      <c r="R136" s="177" t="s">
        <v>135</v>
      </c>
      <c r="S136" s="177" t="s">
        <v>135</v>
      </c>
      <c r="T136" s="177" t="s">
        <v>135</v>
      </c>
      <c r="U136" s="177" t="s">
        <v>135</v>
      </c>
      <c r="V136" s="177" t="s">
        <v>135</v>
      </c>
      <c r="W136" s="177" t="s">
        <v>135</v>
      </c>
      <c r="X136" s="177" t="s">
        <v>135</v>
      </c>
      <c r="Y136" s="177" t="s">
        <v>135</v>
      </c>
      <c r="Z136" s="177" t="s">
        <v>135</v>
      </c>
      <c r="AA136" s="177" t="s">
        <v>135</v>
      </c>
      <c r="AB136" s="177" t="s">
        <v>135</v>
      </c>
      <c r="AC136" s="177" t="s">
        <v>135</v>
      </c>
      <c r="AE136" s="38"/>
      <c r="AF136" s="38"/>
      <c r="AG136" s="38"/>
      <c r="AH136" s="38"/>
      <c r="AI136" s="38"/>
      <c r="AJ136" s="38"/>
      <c r="AK136" s="38"/>
      <c r="AL136" s="38"/>
      <c r="AM136" s="38"/>
      <c r="AN136" s="38"/>
      <c r="AO136" s="38"/>
      <c r="AP136" s="38"/>
    </row>
    <row r="137" spans="1:42" ht="13.5" customHeight="1">
      <c r="A137" s="21" t="s">
        <v>22</v>
      </c>
      <c r="B137" s="22">
        <f t="shared" si="6"/>
        <v>5.1250000000000018</v>
      </c>
      <c r="C137" s="23">
        <v>4</v>
      </c>
      <c r="D137" s="6">
        <f t="shared" si="7"/>
        <v>124</v>
      </c>
      <c r="E137" s="176"/>
      <c r="F137" s="176"/>
      <c r="G137" s="176"/>
      <c r="H137" s="176"/>
      <c r="I137" s="176"/>
      <c r="J137" s="176"/>
      <c r="K137" s="176"/>
      <c r="L137" s="176"/>
      <c r="M137" s="176"/>
      <c r="N137" s="176"/>
      <c r="O137" s="176"/>
      <c r="P137" s="176"/>
      <c r="Q137" s="41"/>
      <c r="R137" s="177" t="s">
        <v>135</v>
      </c>
      <c r="S137" s="177" t="s">
        <v>135</v>
      </c>
      <c r="T137" s="177" t="s">
        <v>135</v>
      </c>
      <c r="U137" s="177" t="s">
        <v>135</v>
      </c>
      <c r="V137" s="177" t="s">
        <v>135</v>
      </c>
      <c r="W137" s="177" t="s">
        <v>135</v>
      </c>
      <c r="X137" s="177" t="s">
        <v>135</v>
      </c>
      <c r="Y137" s="177" t="s">
        <v>135</v>
      </c>
      <c r="Z137" s="177" t="s">
        <v>135</v>
      </c>
      <c r="AA137" s="177" t="s">
        <v>135</v>
      </c>
      <c r="AB137" s="177" t="s">
        <v>135</v>
      </c>
      <c r="AC137" s="177" t="s">
        <v>135</v>
      </c>
      <c r="AE137" s="38"/>
      <c r="AF137" s="38"/>
      <c r="AG137" s="38"/>
      <c r="AH137" s="38"/>
      <c r="AI137" s="38"/>
      <c r="AJ137" s="38"/>
      <c r="AK137" s="38"/>
      <c r="AL137" s="38"/>
      <c r="AM137" s="38"/>
      <c r="AN137" s="38"/>
      <c r="AO137" s="38"/>
      <c r="AP137" s="38"/>
    </row>
    <row r="138" spans="1:42" ht="13.5" customHeight="1">
      <c r="A138" s="21" t="s">
        <v>22</v>
      </c>
      <c r="B138" s="22">
        <f t="shared" si="6"/>
        <v>5.1666666666666687</v>
      </c>
      <c r="C138" s="23">
        <v>5</v>
      </c>
      <c r="D138" s="6">
        <f t="shared" si="7"/>
        <v>125</v>
      </c>
      <c r="E138" s="176"/>
      <c r="F138" s="176"/>
      <c r="G138" s="176"/>
      <c r="H138" s="176"/>
      <c r="I138" s="176"/>
      <c r="J138" s="176"/>
      <c r="K138" s="176"/>
      <c r="L138" s="176"/>
      <c r="M138" s="176"/>
      <c r="N138" s="176"/>
      <c r="O138" s="176"/>
      <c r="P138" s="176"/>
      <c r="Q138" s="41"/>
      <c r="R138" s="177" t="s">
        <v>135</v>
      </c>
      <c r="S138" s="177" t="s">
        <v>135</v>
      </c>
      <c r="T138" s="177" t="s">
        <v>135</v>
      </c>
      <c r="U138" s="177" t="s">
        <v>135</v>
      </c>
      <c r="V138" s="177" t="s">
        <v>135</v>
      </c>
      <c r="W138" s="177" t="s">
        <v>135</v>
      </c>
      <c r="X138" s="177" t="s">
        <v>135</v>
      </c>
      <c r="Y138" s="177" t="s">
        <v>135</v>
      </c>
      <c r="Z138" s="177" t="s">
        <v>135</v>
      </c>
      <c r="AA138" s="177" t="s">
        <v>135</v>
      </c>
      <c r="AB138" s="177" t="s">
        <v>135</v>
      </c>
      <c r="AC138" s="177" t="s">
        <v>135</v>
      </c>
      <c r="AE138" s="38"/>
      <c r="AF138" s="38"/>
      <c r="AG138" s="38"/>
      <c r="AH138" s="38"/>
      <c r="AI138" s="38"/>
      <c r="AJ138" s="38"/>
      <c r="AK138" s="38"/>
      <c r="AL138" s="38"/>
      <c r="AM138" s="38"/>
      <c r="AN138" s="38"/>
      <c r="AO138" s="38"/>
      <c r="AP138" s="38"/>
    </row>
    <row r="139" spans="1:42" ht="13.5" customHeight="1">
      <c r="A139" s="21" t="s">
        <v>22</v>
      </c>
      <c r="B139" s="22">
        <f t="shared" si="6"/>
        <v>5.2083333333333357</v>
      </c>
      <c r="C139" s="23">
        <v>6</v>
      </c>
      <c r="D139" s="6">
        <f t="shared" si="7"/>
        <v>126</v>
      </c>
      <c r="E139" s="176"/>
      <c r="F139" s="176"/>
      <c r="G139" s="176"/>
      <c r="H139" s="176"/>
      <c r="I139" s="176"/>
      <c r="J139" s="176"/>
      <c r="K139" s="176"/>
      <c r="L139" s="176"/>
      <c r="M139" s="176"/>
      <c r="N139" s="176"/>
      <c r="O139" s="176"/>
      <c r="P139" s="176"/>
      <c r="Q139" s="41"/>
      <c r="R139" s="177" t="s">
        <v>135</v>
      </c>
      <c r="S139" s="177" t="s">
        <v>135</v>
      </c>
      <c r="T139" s="177" t="s">
        <v>135</v>
      </c>
      <c r="U139" s="177" t="s">
        <v>135</v>
      </c>
      <c r="V139" s="177" t="s">
        <v>135</v>
      </c>
      <c r="W139" s="177" t="s">
        <v>135</v>
      </c>
      <c r="X139" s="177" t="s">
        <v>135</v>
      </c>
      <c r="Y139" s="177" t="s">
        <v>135</v>
      </c>
      <c r="Z139" s="177" t="s">
        <v>135</v>
      </c>
      <c r="AA139" s="177" t="s">
        <v>135</v>
      </c>
      <c r="AB139" s="177" t="s">
        <v>135</v>
      </c>
      <c r="AC139" s="177" t="s">
        <v>135</v>
      </c>
      <c r="AE139" s="38"/>
      <c r="AF139" s="38"/>
      <c r="AG139" s="38"/>
      <c r="AH139" s="38"/>
      <c r="AI139" s="38"/>
      <c r="AJ139" s="38"/>
      <c r="AK139" s="38"/>
      <c r="AL139" s="38"/>
      <c r="AM139" s="38"/>
      <c r="AN139" s="38"/>
      <c r="AO139" s="38"/>
      <c r="AP139" s="38"/>
    </row>
    <row r="140" spans="1:42" ht="13.5" customHeight="1">
      <c r="A140" s="21" t="s">
        <v>22</v>
      </c>
      <c r="B140" s="22">
        <f t="shared" si="6"/>
        <v>5.2500000000000027</v>
      </c>
      <c r="C140" s="23">
        <v>7</v>
      </c>
      <c r="D140" s="6">
        <f t="shared" si="7"/>
        <v>127</v>
      </c>
      <c r="E140" s="176"/>
      <c r="F140" s="176"/>
      <c r="G140" s="176"/>
      <c r="H140" s="176"/>
      <c r="I140" s="176"/>
      <c r="J140" s="176"/>
      <c r="K140" s="176"/>
      <c r="L140" s="176"/>
      <c r="M140" s="176"/>
      <c r="N140" s="176"/>
      <c r="O140" s="176"/>
      <c r="P140" s="176"/>
      <c r="Q140" s="41"/>
      <c r="R140" s="177" t="s">
        <v>135</v>
      </c>
      <c r="S140" s="177" t="s">
        <v>135</v>
      </c>
      <c r="T140" s="177" t="s">
        <v>135</v>
      </c>
      <c r="U140" s="177" t="s">
        <v>135</v>
      </c>
      <c r="V140" s="177" t="s">
        <v>135</v>
      </c>
      <c r="W140" s="177" t="s">
        <v>135</v>
      </c>
      <c r="X140" s="177" t="s">
        <v>135</v>
      </c>
      <c r="Y140" s="177" t="s">
        <v>135</v>
      </c>
      <c r="Z140" s="177" t="s">
        <v>135</v>
      </c>
      <c r="AA140" s="177" t="s">
        <v>135</v>
      </c>
      <c r="AB140" s="177" t="s">
        <v>135</v>
      </c>
      <c r="AC140" s="177" t="s">
        <v>135</v>
      </c>
      <c r="AE140" s="38"/>
      <c r="AF140" s="38"/>
      <c r="AG140" s="38"/>
      <c r="AH140" s="38"/>
      <c r="AI140" s="38"/>
      <c r="AJ140" s="38"/>
      <c r="AK140" s="38"/>
      <c r="AL140" s="38"/>
      <c r="AM140" s="38"/>
      <c r="AN140" s="38"/>
      <c r="AO140" s="38"/>
      <c r="AP140" s="38"/>
    </row>
    <row r="141" spans="1:42" ht="13.5" customHeight="1">
      <c r="A141" s="21" t="s">
        <v>22</v>
      </c>
      <c r="B141" s="22">
        <f t="shared" si="6"/>
        <v>5.2916666666666696</v>
      </c>
      <c r="C141" s="23">
        <v>8</v>
      </c>
      <c r="D141" s="6">
        <f t="shared" si="7"/>
        <v>128</v>
      </c>
      <c r="E141" s="176"/>
      <c r="F141" s="176"/>
      <c r="G141" s="176"/>
      <c r="H141" s="176"/>
      <c r="I141" s="176"/>
      <c r="J141" s="176"/>
      <c r="K141" s="176"/>
      <c r="L141" s="176"/>
      <c r="M141" s="176"/>
      <c r="N141" s="176"/>
      <c r="O141" s="176"/>
      <c r="P141" s="176"/>
      <c r="Q141" s="41"/>
      <c r="R141" s="177" t="s">
        <v>135</v>
      </c>
      <c r="S141" s="177" t="s">
        <v>135</v>
      </c>
      <c r="T141" s="177" t="s">
        <v>135</v>
      </c>
      <c r="U141" s="177" t="s">
        <v>135</v>
      </c>
      <c r="V141" s="177" t="s">
        <v>135</v>
      </c>
      <c r="W141" s="177" t="s">
        <v>135</v>
      </c>
      <c r="X141" s="177" t="s">
        <v>135</v>
      </c>
      <c r="Y141" s="177" t="s">
        <v>135</v>
      </c>
      <c r="Z141" s="177" t="s">
        <v>135</v>
      </c>
      <c r="AA141" s="177" t="s">
        <v>135</v>
      </c>
      <c r="AB141" s="177" t="s">
        <v>135</v>
      </c>
      <c r="AC141" s="177" t="s">
        <v>135</v>
      </c>
      <c r="AE141" s="38"/>
      <c r="AF141" s="38"/>
      <c r="AG141" s="38"/>
      <c r="AH141" s="38"/>
      <c r="AI141" s="38"/>
      <c r="AJ141" s="38"/>
      <c r="AK141" s="38"/>
      <c r="AL141" s="38"/>
      <c r="AM141" s="38"/>
      <c r="AN141" s="38"/>
      <c r="AO141" s="38"/>
      <c r="AP141" s="38"/>
    </row>
    <row r="142" spans="1:42" ht="13.5" customHeight="1">
      <c r="A142" s="21" t="s">
        <v>22</v>
      </c>
      <c r="B142" s="22">
        <f t="shared" si="6"/>
        <v>5.3333333333333366</v>
      </c>
      <c r="C142" s="23">
        <v>9</v>
      </c>
      <c r="D142" s="6">
        <f t="shared" si="7"/>
        <v>129</v>
      </c>
      <c r="E142" s="176"/>
      <c r="F142" s="176"/>
      <c r="G142" s="176"/>
      <c r="H142" s="176"/>
      <c r="I142" s="176"/>
      <c r="J142" s="176"/>
      <c r="K142" s="176"/>
      <c r="L142" s="176"/>
      <c r="M142" s="176"/>
      <c r="N142" s="176"/>
      <c r="O142" s="176"/>
      <c r="P142" s="176"/>
      <c r="Q142" s="41"/>
      <c r="R142" s="177" t="s">
        <v>135</v>
      </c>
      <c r="S142" s="177" t="s">
        <v>135</v>
      </c>
      <c r="T142" s="177" t="s">
        <v>135</v>
      </c>
      <c r="U142" s="177" t="s">
        <v>135</v>
      </c>
      <c r="V142" s="177" t="s">
        <v>135</v>
      </c>
      <c r="W142" s="177" t="s">
        <v>135</v>
      </c>
      <c r="X142" s="177" t="s">
        <v>135</v>
      </c>
      <c r="Y142" s="177" t="s">
        <v>135</v>
      </c>
      <c r="Z142" s="177" t="s">
        <v>135</v>
      </c>
      <c r="AA142" s="177" t="s">
        <v>135</v>
      </c>
      <c r="AB142" s="177" t="s">
        <v>135</v>
      </c>
      <c r="AC142" s="177" t="s">
        <v>135</v>
      </c>
      <c r="AE142" s="38"/>
      <c r="AF142" s="38"/>
      <c r="AG142" s="38"/>
      <c r="AH142" s="38"/>
      <c r="AI142" s="38"/>
      <c r="AJ142" s="38"/>
      <c r="AK142" s="38"/>
      <c r="AL142" s="38"/>
      <c r="AM142" s="38"/>
      <c r="AN142" s="38"/>
      <c r="AO142" s="38"/>
      <c r="AP142" s="38"/>
    </row>
    <row r="143" spans="1:42" ht="13.5" customHeight="1">
      <c r="A143" s="21" t="s">
        <v>22</v>
      </c>
      <c r="B143" s="22">
        <f t="shared" ref="B143:B174" si="8">B142+(1/24)</f>
        <v>5.3750000000000036</v>
      </c>
      <c r="C143" s="23">
        <v>10</v>
      </c>
      <c r="D143" s="6">
        <f t="shared" ref="D143:D174" si="9">D142+1</f>
        <v>130</v>
      </c>
      <c r="E143" s="176"/>
      <c r="F143" s="176"/>
      <c r="G143" s="176"/>
      <c r="H143" s="176"/>
      <c r="I143" s="176"/>
      <c r="J143" s="176"/>
      <c r="K143" s="176"/>
      <c r="L143" s="176"/>
      <c r="M143" s="176"/>
      <c r="N143" s="176"/>
      <c r="O143" s="176"/>
      <c r="P143" s="176"/>
      <c r="Q143" s="41"/>
      <c r="R143" s="177" t="s">
        <v>135</v>
      </c>
      <c r="S143" s="177" t="s">
        <v>135</v>
      </c>
      <c r="T143" s="177" t="s">
        <v>135</v>
      </c>
      <c r="U143" s="177" t="s">
        <v>135</v>
      </c>
      <c r="V143" s="177" t="s">
        <v>135</v>
      </c>
      <c r="W143" s="177" t="s">
        <v>135</v>
      </c>
      <c r="X143" s="177" t="s">
        <v>135</v>
      </c>
      <c r="Y143" s="177" t="s">
        <v>135</v>
      </c>
      <c r="Z143" s="177" t="s">
        <v>135</v>
      </c>
      <c r="AA143" s="177" t="s">
        <v>135</v>
      </c>
      <c r="AB143" s="177" t="s">
        <v>135</v>
      </c>
      <c r="AC143" s="177" t="s">
        <v>135</v>
      </c>
      <c r="AE143" s="38"/>
      <c r="AF143" s="38"/>
      <c r="AG143" s="38"/>
      <c r="AH143" s="38"/>
      <c r="AI143" s="38"/>
      <c r="AJ143" s="38"/>
      <c r="AK143" s="38"/>
      <c r="AL143" s="38"/>
      <c r="AM143" s="38"/>
      <c r="AN143" s="38"/>
      <c r="AO143" s="38"/>
      <c r="AP143" s="38"/>
    </row>
    <row r="144" spans="1:42" ht="13.5" customHeight="1">
      <c r="A144" s="21" t="s">
        <v>22</v>
      </c>
      <c r="B144" s="22">
        <f t="shared" si="8"/>
        <v>5.4166666666666705</v>
      </c>
      <c r="C144" s="23">
        <v>11</v>
      </c>
      <c r="D144" s="6">
        <f t="shared" si="9"/>
        <v>131</v>
      </c>
      <c r="E144" s="176"/>
      <c r="F144" s="176"/>
      <c r="G144" s="176"/>
      <c r="H144" s="176"/>
      <c r="I144" s="176"/>
      <c r="J144" s="176"/>
      <c r="K144" s="176"/>
      <c r="L144" s="176"/>
      <c r="M144" s="176"/>
      <c r="N144" s="176"/>
      <c r="O144" s="176"/>
      <c r="P144" s="176"/>
      <c r="Q144" s="41"/>
      <c r="R144" s="177" t="s">
        <v>135</v>
      </c>
      <c r="S144" s="177" t="s">
        <v>135</v>
      </c>
      <c r="T144" s="177" t="s">
        <v>135</v>
      </c>
      <c r="U144" s="177" t="s">
        <v>135</v>
      </c>
      <c r="V144" s="177" t="s">
        <v>135</v>
      </c>
      <c r="W144" s="177" t="s">
        <v>135</v>
      </c>
      <c r="X144" s="177" t="s">
        <v>135</v>
      </c>
      <c r="Y144" s="177" t="s">
        <v>135</v>
      </c>
      <c r="Z144" s="177" t="s">
        <v>135</v>
      </c>
      <c r="AA144" s="177" t="s">
        <v>135</v>
      </c>
      <c r="AB144" s="177" t="s">
        <v>135</v>
      </c>
      <c r="AC144" s="177" t="s">
        <v>135</v>
      </c>
      <c r="AE144" s="38"/>
      <c r="AF144" s="38"/>
      <c r="AG144" s="38"/>
      <c r="AH144" s="38"/>
      <c r="AI144" s="38"/>
      <c r="AJ144" s="38"/>
      <c r="AK144" s="38"/>
      <c r="AL144" s="38"/>
      <c r="AM144" s="38"/>
      <c r="AN144" s="38"/>
      <c r="AO144" s="38"/>
      <c r="AP144" s="38"/>
    </row>
    <row r="145" spans="1:42" ht="13.5" customHeight="1">
      <c r="A145" s="21" t="s">
        <v>22</v>
      </c>
      <c r="B145" s="22">
        <f t="shared" si="8"/>
        <v>5.4583333333333375</v>
      </c>
      <c r="C145" s="23">
        <v>12</v>
      </c>
      <c r="D145" s="6">
        <f t="shared" si="9"/>
        <v>132</v>
      </c>
      <c r="E145" s="176"/>
      <c r="F145" s="176"/>
      <c r="G145" s="176"/>
      <c r="H145" s="176"/>
      <c r="I145" s="176"/>
      <c r="J145" s="176"/>
      <c r="K145" s="176"/>
      <c r="L145" s="176"/>
      <c r="M145" s="176"/>
      <c r="N145" s="176"/>
      <c r="O145" s="176"/>
      <c r="P145" s="176"/>
      <c r="Q145" s="41"/>
      <c r="R145" s="177" t="s">
        <v>135</v>
      </c>
      <c r="S145" s="177" t="s">
        <v>135</v>
      </c>
      <c r="T145" s="177" t="s">
        <v>135</v>
      </c>
      <c r="U145" s="177" t="s">
        <v>135</v>
      </c>
      <c r="V145" s="177" t="s">
        <v>135</v>
      </c>
      <c r="W145" s="177" t="s">
        <v>135</v>
      </c>
      <c r="X145" s="177" t="s">
        <v>135</v>
      </c>
      <c r="Y145" s="177" t="s">
        <v>135</v>
      </c>
      <c r="Z145" s="177" t="s">
        <v>135</v>
      </c>
      <c r="AA145" s="177" t="s">
        <v>135</v>
      </c>
      <c r="AB145" s="177" t="s">
        <v>135</v>
      </c>
      <c r="AC145" s="177" t="s">
        <v>135</v>
      </c>
      <c r="AE145" s="38"/>
      <c r="AF145" s="38"/>
      <c r="AG145" s="38"/>
      <c r="AH145" s="38"/>
      <c r="AI145" s="38"/>
      <c r="AJ145" s="38"/>
      <c r="AK145" s="38"/>
      <c r="AL145" s="38"/>
      <c r="AM145" s="38"/>
      <c r="AN145" s="38"/>
      <c r="AO145" s="38"/>
      <c r="AP145" s="38"/>
    </row>
    <row r="146" spans="1:42" ht="13.5" customHeight="1">
      <c r="A146" s="21" t="s">
        <v>22</v>
      </c>
      <c r="B146" s="22">
        <f t="shared" si="8"/>
        <v>5.5000000000000044</v>
      </c>
      <c r="C146" s="23">
        <v>13</v>
      </c>
      <c r="D146" s="6">
        <f t="shared" si="9"/>
        <v>133</v>
      </c>
      <c r="E146" s="176"/>
      <c r="F146" s="176"/>
      <c r="G146" s="176"/>
      <c r="H146" s="176"/>
      <c r="I146" s="176"/>
      <c r="J146" s="176"/>
      <c r="K146" s="176"/>
      <c r="L146" s="176"/>
      <c r="M146" s="176"/>
      <c r="N146" s="176"/>
      <c r="O146" s="176"/>
      <c r="P146" s="176"/>
      <c r="Q146" s="41"/>
      <c r="R146" s="177" t="s">
        <v>135</v>
      </c>
      <c r="S146" s="177" t="s">
        <v>135</v>
      </c>
      <c r="T146" s="177" t="s">
        <v>135</v>
      </c>
      <c r="U146" s="177" t="s">
        <v>135</v>
      </c>
      <c r="V146" s="177" t="s">
        <v>135</v>
      </c>
      <c r="W146" s="177" t="s">
        <v>135</v>
      </c>
      <c r="X146" s="177" t="s">
        <v>135</v>
      </c>
      <c r="Y146" s="177" t="s">
        <v>135</v>
      </c>
      <c r="Z146" s="177" t="s">
        <v>135</v>
      </c>
      <c r="AA146" s="177" t="s">
        <v>135</v>
      </c>
      <c r="AB146" s="177" t="s">
        <v>135</v>
      </c>
      <c r="AC146" s="177" t="s">
        <v>135</v>
      </c>
      <c r="AE146" s="38"/>
      <c r="AF146" s="38"/>
      <c r="AG146" s="38"/>
      <c r="AH146" s="38"/>
      <c r="AI146" s="38"/>
      <c r="AJ146" s="38"/>
      <c r="AK146" s="38"/>
      <c r="AL146" s="38"/>
      <c r="AM146" s="38"/>
      <c r="AN146" s="38"/>
      <c r="AO146" s="38"/>
      <c r="AP146" s="38"/>
    </row>
    <row r="147" spans="1:42" ht="13.5" customHeight="1">
      <c r="A147" s="21" t="s">
        <v>22</v>
      </c>
      <c r="B147" s="22">
        <f t="shared" si="8"/>
        <v>5.5416666666666714</v>
      </c>
      <c r="C147" s="23">
        <v>14</v>
      </c>
      <c r="D147" s="6">
        <f t="shared" si="9"/>
        <v>134</v>
      </c>
      <c r="E147" s="176"/>
      <c r="F147" s="176"/>
      <c r="G147" s="176"/>
      <c r="H147" s="176"/>
      <c r="I147" s="176"/>
      <c r="J147" s="176"/>
      <c r="K147" s="176"/>
      <c r="L147" s="176"/>
      <c r="M147" s="176"/>
      <c r="N147" s="176"/>
      <c r="O147" s="176"/>
      <c r="P147" s="176"/>
      <c r="Q147" s="41"/>
      <c r="R147" s="177" t="s">
        <v>135</v>
      </c>
      <c r="S147" s="177" t="s">
        <v>135</v>
      </c>
      <c r="T147" s="177" t="s">
        <v>135</v>
      </c>
      <c r="U147" s="177" t="s">
        <v>135</v>
      </c>
      <c r="V147" s="177" t="s">
        <v>135</v>
      </c>
      <c r="W147" s="177" t="s">
        <v>135</v>
      </c>
      <c r="X147" s="177" t="s">
        <v>135</v>
      </c>
      <c r="Y147" s="177" t="s">
        <v>135</v>
      </c>
      <c r="Z147" s="177" t="s">
        <v>135</v>
      </c>
      <c r="AA147" s="177" t="s">
        <v>135</v>
      </c>
      <c r="AB147" s="177" t="s">
        <v>135</v>
      </c>
      <c r="AC147" s="177" t="s">
        <v>135</v>
      </c>
      <c r="AE147" s="38"/>
      <c r="AF147" s="38"/>
      <c r="AG147" s="38"/>
      <c r="AH147" s="38"/>
      <c r="AI147" s="38"/>
      <c r="AJ147" s="38"/>
      <c r="AK147" s="38"/>
      <c r="AL147" s="38"/>
      <c r="AM147" s="38"/>
      <c r="AN147" s="38"/>
      <c r="AO147" s="38"/>
      <c r="AP147" s="38"/>
    </row>
    <row r="148" spans="1:42" ht="13.5" customHeight="1">
      <c r="A148" s="21" t="s">
        <v>22</v>
      </c>
      <c r="B148" s="22">
        <f t="shared" si="8"/>
        <v>5.5833333333333384</v>
      </c>
      <c r="C148" s="23">
        <v>15</v>
      </c>
      <c r="D148" s="6">
        <f t="shared" si="9"/>
        <v>135</v>
      </c>
      <c r="E148" s="176"/>
      <c r="F148" s="176"/>
      <c r="G148" s="176"/>
      <c r="H148" s="176"/>
      <c r="I148" s="176"/>
      <c r="J148" s="176"/>
      <c r="K148" s="176"/>
      <c r="L148" s="176"/>
      <c r="M148" s="176"/>
      <c r="N148" s="176"/>
      <c r="O148" s="176"/>
      <c r="P148" s="176"/>
      <c r="Q148" s="41"/>
      <c r="R148" s="177" t="s">
        <v>135</v>
      </c>
      <c r="S148" s="177" t="s">
        <v>135</v>
      </c>
      <c r="T148" s="177" t="s">
        <v>135</v>
      </c>
      <c r="U148" s="177" t="s">
        <v>135</v>
      </c>
      <c r="V148" s="177" t="s">
        <v>135</v>
      </c>
      <c r="W148" s="177" t="s">
        <v>135</v>
      </c>
      <c r="X148" s="177" t="s">
        <v>135</v>
      </c>
      <c r="Y148" s="177" t="s">
        <v>135</v>
      </c>
      <c r="Z148" s="177" t="s">
        <v>135</v>
      </c>
      <c r="AA148" s="177" t="s">
        <v>135</v>
      </c>
      <c r="AB148" s="177" t="s">
        <v>135</v>
      </c>
      <c r="AC148" s="177" t="s">
        <v>135</v>
      </c>
      <c r="AE148" s="38"/>
      <c r="AF148" s="38"/>
      <c r="AG148" s="38"/>
      <c r="AH148" s="38"/>
      <c r="AI148" s="38"/>
      <c r="AJ148" s="38"/>
      <c r="AK148" s="38"/>
      <c r="AL148" s="38"/>
      <c r="AM148" s="38"/>
      <c r="AN148" s="38"/>
      <c r="AO148" s="38"/>
      <c r="AP148" s="38"/>
    </row>
    <row r="149" spans="1:42" ht="13.5" customHeight="1">
      <c r="A149" s="21" t="s">
        <v>22</v>
      </c>
      <c r="B149" s="22">
        <f t="shared" si="8"/>
        <v>5.6250000000000053</v>
      </c>
      <c r="C149" s="23">
        <v>16</v>
      </c>
      <c r="D149" s="6">
        <f t="shared" si="9"/>
        <v>136</v>
      </c>
      <c r="E149" s="176"/>
      <c r="F149" s="176"/>
      <c r="G149" s="176"/>
      <c r="H149" s="176"/>
      <c r="I149" s="176"/>
      <c r="J149" s="176"/>
      <c r="K149" s="176"/>
      <c r="L149" s="176"/>
      <c r="M149" s="176"/>
      <c r="N149" s="176"/>
      <c r="O149" s="176"/>
      <c r="P149" s="176"/>
      <c r="Q149" s="41"/>
      <c r="R149" s="177" t="s">
        <v>135</v>
      </c>
      <c r="S149" s="177" t="s">
        <v>135</v>
      </c>
      <c r="T149" s="177" t="s">
        <v>135</v>
      </c>
      <c r="U149" s="177" t="s">
        <v>135</v>
      </c>
      <c r="V149" s="177" t="s">
        <v>135</v>
      </c>
      <c r="W149" s="177" t="s">
        <v>135</v>
      </c>
      <c r="X149" s="177" t="s">
        <v>135</v>
      </c>
      <c r="Y149" s="177" t="s">
        <v>135</v>
      </c>
      <c r="Z149" s="177" t="s">
        <v>135</v>
      </c>
      <c r="AA149" s="177" t="s">
        <v>135</v>
      </c>
      <c r="AB149" s="177" t="s">
        <v>135</v>
      </c>
      <c r="AC149" s="177" t="s">
        <v>135</v>
      </c>
      <c r="AE149" s="38"/>
      <c r="AF149" s="38"/>
      <c r="AG149" s="38"/>
      <c r="AH149" s="38"/>
      <c r="AI149" s="38"/>
      <c r="AJ149" s="38"/>
      <c r="AK149" s="38"/>
      <c r="AL149" s="38"/>
      <c r="AM149" s="38"/>
      <c r="AN149" s="38"/>
      <c r="AO149" s="38"/>
      <c r="AP149" s="38"/>
    </row>
    <row r="150" spans="1:42" ht="13.5" customHeight="1">
      <c r="A150" s="21" t="s">
        <v>22</v>
      </c>
      <c r="B150" s="22">
        <f t="shared" si="8"/>
        <v>5.6666666666666723</v>
      </c>
      <c r="C150" s="23">
        <v>17</v>
      </c>
      <c r="D150" s="6">
        <f t="shared" si="9"/>
        <v>137</v>
      </c>
      <c r="E150" s="176"/>
      <c r="F150" s="176"/>
      <c r="G150" s="176"/>
      <c r="H150" s="176"/>
      <c r="I150" s="176"/>
      <c r="J150" s="176"/>
      <c r="K150" s="176"/>
      <c r="L150" s="176"/>
      <c r="M150" s="176"/>
      <c r="N150" s="176"/>
      <c r="O150" s="176"/>
      <c r="P150" s="176"/>
      <c r="Q150" s="41"/>
      <c r="R150" s="177" t="s">
        <v>135</v>
      </c>
      <c r="S150" s="177" t="s">
        <v>135</v>
      </c>
      <c r="T150" s="177" t="s">
        <v>135</v>
      </c>
      <c r="U150" s="177" t="s">
        <v>135</v>
      </c>
      <c r="V150" s="177" t="s">
        <v>135</v>
      </c>
      <c r="W150" s="177" t="s">
        <v>135</v>
      </c>
      <c r="X150" s="177" t="s">
        <v>135</v>
      </c>
      <c r="Y150" s="177" t="s">
        <v>135</v>
      </c>
      <c r="Z150" s="177" t="s">
        <v>135</v>
      </c>
      <c r="AA150" s="177" t="s">
        <v>135</v>
      </c>
      <c r="AB150" s="177" t="s">
        <v>135</v>
      </c>
      <c r="AC150" s="177" t="s">
        <v>135</v>
      </c>
      <c r="AE150" s="38"/>
      <c r="AF150" s="38"/>
      <c r="AG150" s="38"/>
      <c r="AH150" s="38"/>
      <c r="AI150" s="38"/>
      <c r="AJ150" s="38"/>
      <c r="AK150" s="38"/>
      <c r="AL150" s="38"/>
      <c r="AM150" s="38"/>
      <c r="AN150" s="38"/>
      <c r="AO150" s="38"/>
      <c r="AP150" s="38"/>
    </row>
    <row r="151" spans="1:42" ht="13.5" customHeight="1">
      <c r="A151" s="21" t="s">
        <v>22</v>
      </c>
      <c r="B151" s="22">
        <f t="shared" si="8"/>
        <v>5.7083333333333393</v>
      </c>
      <c r="C151" s="23">
        <v>18</v>
      </c>
      <c r="D151" s="6">
        <f t="shared" si="9"/>
        <v>138</v>
      </c>
      <c r="E151" s="176"/>
      <c r="F151" s="176"/>
      <c r="G151" s="176"/>
      <c r="H151" s="176"/>
      <c r="I151" s="176"/>
      <c r="J151" s="176"/>
      <c r="K151" s="176"/>
      <c r="L151" s="176"/>
      <c r="M151" s="176"/>
      <c r="N151" s="176"/>
      <c r="O151" s="176"/>
      <c r="P151" s="176"/>
      <c r="Q151" s="41"/>
      <c r="R151" s="177" t="s">
        <v>135</v>
      </c>
      <c r="S151" s="177" t="s">
        <v>135</v>
      </c>
      <c r="T151" s="177" t="s">
        <v>135</v>
      </c>
      <c r="U151" s="177" t="s">
        <v>135</v>
      </c>
      <c r="V151" s="177" t="s">
        <v>135</v>
      </c>
      <c r="W151" s="177" t="s">
        <v>135</v>
      </c>
      <c r="X151" s="177" t="s">
        <v>135</v>
      </c>
      <c r="Y151" s="177" t="s">
        <v>135</v>
      </c>
      <c r="Z151" s="177" t="s">
        <v>135</v>
      </c>
      <c r="AA151" s="177" t="s">
        <v>135</v>
      </c>
      <c r="AB151" s="177" t="s">
        <v>135</v>
      </c>
      <c r="AC151" s="177" t="s">
        <v>135</v>
      </c>
      <c r="AE151" s="38"/>
      <c r="AF151" s="38"/>
      <c r="AG151" s="38"/>
      <c r="AH151" s="38"/>
      <c r="AI151" s="38"/>
      <c r="AJ151" s="38"/>
      <c r="AK151" s="38"/>
      <c r="AL151" s="38"/>
      <c r="AM151" s="38"/>
      <c r="AN151" s="38"/>
      <c r="AO151" s="38"/>
      <c r="AP151" s="38"/>
    </row>
    <row r="152" spans="1:42" ht="13.5" customHeight="1">
      <c r="A152" s="21" t="s">
        <v>22</v>
      </c>
      <c r="B152" s="22">
        <f t="shared" si="8"/>
        <v>5.7500000000000062</v>
      </c>
      <c r="C152" s="23">
        <v>19</v>
      </c>
      <c r="D152" s="6">
        <f t="shared" si="9"/>
        <v>139</v>
      </c>
      <c r="E152" s="176"/>
      <c r="F152" s="176"/>
      <c r="G152" s="176"/>
      <c r="H152" s="176"/>
      <c r="I152" s="176"/>
      <c r="J152" s="176"/>
      <c r="K152" s="176"/>
      <c r="L152" s="176"/>
      <c r="M152" s="176"/>
      <c r="N152" s="176"/>
      <c r="O152" s="176"/>
      <c r="P152" s="176"/>
      <c r="Q152" s="41"/>
      <c r="R152" s="177" t="s">
        <v>135</v>
      </c>
      <c r="S152" s="177" t="s">
        <v>135</v>
      </c>
      <c r="T152" s="177" t="s">
        <v>135</v>
      </c>
      <c r="U152" s="177" t="s">
        <v>135</v>
      </c>
      <c r="V152" s="177" t="s">
        <v>135</v>
      </c>
      <c r="W152" s="177" t="s">
        <v>135</v>
      </c>
      <c r="X152" s="177" t="s">
        <v>135</v>
      </c>
      <c r="Y152" s="177" t="s">
        <v>135</v>
      </c>
      <c r="Z152" s="177" t="s">
        <v>135</v>
      </c>
      <c r="AA152" s="177" t="s">
        <v>135</v>
      </c>
      <c r="AB152" s="177" t="s">
        <v>135</v>
      </c>
      <c r="AC152" s="177" t="s">
        <v>135</v>
      </c>
      <c r="AE152" s="38"/>
      <c r="AF152" s="38"/>
      <c r="AG152" s="38"/>
      <c r="AH152" s="38"/>
      <c r="AI152" s="38"/>
      <c r="AJ152" s="38"/>
      <c r="AK152" s="38"/>
      <c r="AL152" s="38"/>
      <c r="AM152" s="38"/>
      <c r="AN152" s="38"/>
      <c r="AO152" s="38"/>
      <c r="AP152" s="38"/>
    </row>
    <row r="153" spans="1:42" ht="13.5" customHeight="1">
      <c r="A153" s="21" t="s">
        <v>22</v>
      </c>
      <c r="B153" s="22">
        <f t="shared" si="8"/>
        <v>5.7916666666666732</v>
      </c>
      <c r="C153" s="23">
        <v>20</v>
      </c>
      <c r="D153" s="6">
        <f t="shared" si="9"/>
        <v>140</v>
      </c>
      <c r="E153" s="176"/>
      <c r="F153" s="176"/>
      <c r="G153" s="176"/>
      <c r="H153" s="176"/>
      <c r="I153" s="176"/>
      <c r="J153" s="176"/>
      <c r="K153" s="176"/>
      <c r="L153" s="176"/>
      <c r="M153" s="176"/>
      <c r="N153" s="176"/>
      <c r="O153" s="176"/>
      <c r="P153" s="176"/>
      <c r="Q153" s="41"/>
      <c r="R153" s="177" t="s">
        <v>135</v>
      </c>
      <c r="S153" s="177" t="s">
        <v>135</v>
      </c>
      <c r="T153" s="177" t="s">
        <v>135</v>
      </c>
      <c r="U153" s="177" t="s">
        <v>135</v>
      </c>
      <c r="V153" s="177" t="s">
        <v>135</v>
      </c>
      <c r="W153" s="177" t="s">
        <v>135</v>
      </c>
      <c r="X153" s="177" t="s">
        <v>135</v>
      </c>
      <c r="Y153" s="177" t="s">
        <v>135</v>
      </c>
      <c r="Z153" s="177" t="s">
        <v>135</v>
      </c>
      <c r="AA153" s="177" t="s">
        <v>135</v>
      </c>
      <c r="AB153" s="177" t="s">
        <v>135</v>
      </c>
      <c r="AC153" s="177" t="s">
        <v>135</v>
      </c>
      <c r="AE153" s="38"/>
      <c r="AF153" s="38"/>
      <c r="AG153" s="38"/>
      <c r="AH153" s="38"/>
      <c r="AI153" s="38"/>
      <c r="AJ153" s="38"/>
      <c r="AK153" s="38"/>
      <c r="AL153" s="38"/>
      <c r="AM153" s="38"/>
      <c r="AN153" s="38"/>
      <c r="AO153" s="38"/>
      <c r="AP153" s="38"/>
    </row>
    <row r="154" spans="1:42" ht="13.5" customHeight="1">
      <c r="A154" s="21" t="s">
        <v>22</v>
      </c>
      <c r="B154" s="22">
        <f t="shared" si="8"/>
        <v>5.8333333333333401</v>
      </c>
      <c r="C154" s="23">
        <v>21</v>
      </c>
      <c r="D154" s="6">
        <f t="shared" si="9"/>
        <v>141</v>
      </c>
      <c r="E154" s="176"/>
      <c r="F154" s="176"/>
      <c r="G154" s="176"/>
      <c r="H154" s="176"/>
      <c r="I154" s="176"/>
      <c r="J154" s="176"/>
      <c r="K154" s="176"/>
      <c r="L154" s="176"/>
      <c r="M154" s="176"/>
      <c r="N154" s="176"/>
      <c r="O154" s="176"/>
      <c r="P154" s="176"/>
      <c r="Q154" s="41"/>
      <c r="R154" s="177" t="s">
        <v>135</v>
      </c>
      <c r="S154" s="177" t="s">
        <v>135</v>
      </c>
      <c r="T154" s="177" t="s">
        <v>135</v>
      </c>
      <c r="U154" s="177" t="s">
        <v>135</v>
      </c>
      <c r="V154" s="177" t="s">
        <v>135</v>
      </c>
      <c r="W154" s="177" t="s">
        <v>135</v>
      </c>
      <c r="X154" s="177" t="s">
        <v>135</v>
      </c>
      <c r="Y154" s="177" t="s">
        <v>135</v>
      </c>
      <c r="Z154" s="177" t="s">
        <v>135</v>
      </c>
      <c r="AA154" s="177" t="s">
        <v>135</v>
      </c>
      <c r="AB154" s="177" t="s">
        <v>135</v>
      </c>
      <c r="AC154" s="177" t="s">
        <v>135</v>
      </c>
      <c r="AE154" s="38"/>
      <c r="AF154" s="38"/>
      <c r="AG154" s="38"/>
      <c r="AH154" s="38"/>
      <c r="AI154" s="38"/>
      <c r="AJ154" s="38"/>
      <c r="AK154" s="38"/>
      <c r="AL154" s="38"/>
      <c r="AM154" s="38"/>
      <c r="AN154" s="38"/>
      <c r="AO154" s="38"/>
      <c r="AP154" s="38"/>
    </row>
    <row r="155" spans="1:42" ht="13.5" customHeight="1">
      <c r="A155" s="21" t="s">
        <v>22</v>
      </c>
      <c r="B155" s="22">
        <f t="shared" si="8"/>
        <v>5.8750000000000071</v>
      </c>
      <c r="C155" s="23">
        <v>22</v>
      </c>
      <c r="D155" s="6">
        <f t="shared" si="9"/>
        <v>142</v>
      </c>
      <c r="E155" s="176"/>
      <c r="F155" s="176"/>
      <c r="G155" s="176"/>
      <c r="H155" s="176"/>
      <c r="I155" s="176"/>
      <c r="J155" s="176"/>
      <c r="K155" s="176"/>
      <c r="L155" s="176"/>
      <c r="M155" s="176"/>
      <c r="N155" s="176"/>
      <c r="O155" s="176"/>
      <c r="P155" s="176"/>
      <c r="Q155" s="41"/>
      <c r="R155" s="177" t="s">
        <v>135</v>
      </c>
      <c r="S155" s="177" t="s">
        <v>135</v>
      </c>
      <c r="T155" s="177" t="s">
        <v>135</v>
      </c>
      <c r="U155" s="177" t="s">
        <v>135</v>
      </c>
      <c r="V155" s="177" t="s">
        <v>135</v>
      </c>
      <c r="W155" s="177" t="s">
        <v>135</v>
      </c>
      <c r="X155" s="177" t="s">
        <v>135</v>
      </c>
      <c r="Y155" s="177" t="s">
        <v>135</v>
      </c>
      <c r="Z155" s="177" t="s">
        <v>135</v>
      </c>
      <c r="AA155" s="177" t="s">
        <v>135</v>
      </c>
      <c r="AB155" s="177" t="s">
        <v>135</v>
      </c>
      <c r="AC155" s="177" t="s">
        <v>135</v>
      </c>
      <c r="AE155" s="38"/>
      <c r="AF155" s="38"/>
      <c r="AG155" s="38"/>
      <c r="AH155" s="38"/>
      <c r="AI155" s="38"/>
      <c r="AJ155" s="38"/>
      <c r="AK155" s="38"/>
      <c r="AL155" s="38"/>
      <c r="AM155" s="38"/>
      <c r="AN155" s="38"/>
      <c r="AO155" s="38"/>
      <c r="AP155" s="38"/>
    </row>
    <row r="156" spans="1:42" ht="13.5" customHeight="1">
      <c r="A156" s="21" t="s">
        <v>22</v>
      </c>
      <c r="B156" s="22">
        <f t="shared" si="8"/>
        <v>5.9166666666666741</v>
      </c>
      <c r="C156" s="23">
        <v>23</v>
      </c>
      <c r="D156" s="6">
        <f t="shared" si="9"/>
        <v>143</v>
      </c>
      <c r="E156" s="176"/>
      <c r="F156" s="176"/>
      <c r="G156" s="176"/>
      <c r="H156" s="176"/>
      <c r="I156" s="176"/>
      <c r="J156" s="176"/>
      <c r="K156" s="176"/>
      <c r="L156" s="176"/>
      <c r="M156" s="176"/>
      <c r="N156" s="176"/>
      <c r="O156" s="176"/>
      <c r="P156" s="176"/>
      <c r="Q156" s="41"/>
      <c r="R156" s="177" t="s">
        <v>135</v>
      </c>
      <c r="S156" s="177" t="s">
        <v>135</v>
      </c>
      <c r="T156" s="177" t="s">
        <v>135</v>
      </c>
      <c r="U156" s="177" t="s">
        <v>135</v>
      </c>
      <c r="V156" s="177" t="s">
        <v>135</v>
      </c>
      <c r="W156" s="177" t="s">
        <v>135</v>
      </c>
      <c r="X156" s="177" t="s">
        <v>135</v>
      </c>
      <c r="Y156" s="177" t="s">
        <v>135</v>
      </c>
      <c r="Z156" s="177" t="s">
        <v>135</v>
      </c>
      <c r="AA156" s="177" t="s">
        <v>135</v>
      </c>
      <c r="AB156" s="177" t="s">
        <v>135</v>
      </c>
      <c r="AC156" s="177" t="s">
        <v>135</v>
      </c>
      <c r="AE156" s="38"/>
      <c r="AF156" s="38"/>
      <c r="AG156" s="38"/>
      <c r="AH156" s="38"/>
      <c r="AI156" s="38"/>
      <c r="AJ156" s="38"/>
      <c r="AK156" s="38"/>
      <c r="AL156" s="38"/>
      <c r="AM156" s="38"/>
      <c r="AN156" s="38"/>
      <c r="AO156" s="38"/>
      <c r="AP156" s="38"/>
    </row>
    <row r="157" spans="1:42" ht="13.5" customHeight="1">
      <c r="A157" s="21" t="s">
        <v>22</v>
      </c>
      <c r="B157" s="22">
        <f t="shared" si="8"/>
        <v>5.958333333333341</v>
      </c>
      <c r="C157" s="23">
        <v>24</v>
      </c>
      <c r="D157" s="6">
        <f t="shared" si="9"/>
        <v>144</v>
      </c>
      <c r="E157" s="176"/>
      <c r="F157" s="176"/>
      <c r="G157" s="176"/>
      <c r="H157" s="176"/>
      <c r="I157" s="176"/>
      <c r="J157" s="176"/>
      <c r="K157" s="176"/>
      <c r="L157" s="176"/>
      <c r="M157" s="176"/>
      <c r="N157" s="176"/>
      <c r="O157" s="176"/>
      <c r="P157" s="176"/>
      <c r="Q157" s="41"/>
      <c r="R157" s="177" t="s">
        <v>135</v>
      </c>
      <c r="S157" s="177" t="s">
        <v>135</v>
      </c>
      <c r="T157" s="177" t="s">
        <v>135</v>
      </c>
      <c r="U157" s="177" t="s">
        <v>135</v>
      </c>
      <c r="V157" s="177" t="s">
        <v>135</v>
      </c>
      <c r="W157" s="177" t="s">
        <v>135</v>
      </c>
      <c r="X157" s="177" t="s">
        <v>135</v>
      </c>
      <c r="Y157" s="177" t="s">
        <v>135</v>
      </c>
      <c r="Z157" s="177" t="s">
        <v>135</v>
      </c>
      <c r="AA157" s="177" t="s">
        <v>135</v>
      </c>
      <c r="AB157" s="177" t="s">
        <v>135</v>
      </c>
      <c r="AC157" s="177" t="s">
        <v>135</v>
      </c>
      <c r="AE157" s="38"/>
      <c r="AF157" s="38"/>
      <c r="AG157" s="38"/>
      <c r="AH157" s="38"/>
      <c r="AI157" s="38"/>
      <c r="AJ157" s="38"/>
      <c r="AK157" s="38"/>
      <c r="AL157" s="38"/>
      <c r="AM157" s="38"/>
      <c r="AN157" s="38"/>
      <c r="AO157" s="38"/>
      <c r="AP157" s="38"/>
    </row>
    <row r="158" spans="1:42" ht="13.5" customHeight="1">
      <c r="A158" s="21" t="s">
        <v>23</v>
      </c>
      <c r="B158" s="22">
        <f t="shared" si="8"/>
        <v>6.000000000000008</v>
      </c>
      <c r="C158" s="23">
        <v>1</v>
      </c>
      <c r="D158" s="6">
        <f t="shared" si="9"/>
        <v>145</v>
      </c>
      <c r="E158" s="176"/>
      <c r="F158" s="176"/>
      <c r="G158" s="176"/>
      <c r="H158" s="176"/>
      <c r="I158" s="176"/>
      <c r="J158" s="176"/>
      <c r="K158" s="176"/>
      <c r="L158" s="176"/>
      <c r="M158" s="176"/>
      <c r="N158" s="176"/>
      <c r="O158" s="176"/>
      <c r="P158" s="176"/>
      <c r="Q158" s="41"/>
      <c r="R158" s="177" t="s">
        <v>135</v>
      </c>
      <c r="S158" s="177" t="s">
        <v>135</v>
      </c>
      <c r="T158" s="177" t="s">
        <v>135</v>
      </c>
      <c r="U158" s="177" t="s">
        <v>135</v>
      </c>
      <c r="V158" s="177" t="s">
        <v>135</v>
      </c>
      <c r="W158" s="177" t="s">
        <v>135</v>
      </c>
      <c r="X158" s="177" t="s">
        <v>135</v>
      </c>
      <c r="Y158" s="177" t="s">
        <v>135</v>
      </c>
      <c r="Z158" s="177" t="s">
        <v>135</v>
      </c>
      <c r="AA158" s="177" t="s">
        <v>135</v>
      </c>
      <c r="AB158" s="177" t="s">
        <v>135</v>
      </c>
      <c r="AC158" s="177" t="s">
        <v>135</v>
      </c>
      <c r="AE158" s="38"/>
      <c r="AF158" s="38"/>
      <c r="AG158" s="38"/>
      <c r="AH158" s="38"/>
      <c r="AI158" s="38"/>
      <c r="AJ158" s="38"/>
      <c r="AK158" s="38"/>
      <c r="AL158" s="38"/>
      <c r="AM158" s="38"/>
      <c r="AN158" s="38"/>
      <c r="AO158" s="38"/>
      <c r="AP158" s="38"/>
    </row>
    <row r="159" spans="1:42" ht="13.5" customHeight="1">
      <c r="A159" s="21" t="s">
        <v>23</v>
      </c>
      <c r="B159" s="22">
        <f t="shared" si="8"/>
        <v>6.041666666666675</v>
      </c>
      <c r="C159" s="23">
        <v>2</v>
      </c>
      <c r="D159" s="6">
        <f t="shared" si="9"/>
        <v>146</v>
      </c>
      <c r="E159" s="176"/>
      <c r="F159" s="176"/>
      <c r="G159" s="176"/>
      <c r="H159" s="176"/>
      <c r="I159" s="176"/>
      <c r="J159" s="176"/>
      <c r="K159" s="176"/>
      <c r="L159" s="176"/>
      <c r="M159" s="176"/>
      <c r="N159" s="176"/>
      <c r="O159" s="176"/>
      <c r="P159" s="176"/>
      <c r="Q159" s="41"/>
      <c r="R159" s="177" t="s">
        <v>135</v>
      </c>
      <c r="S159" s="177" t="s">
        <v>135</v>
      </c>
      <c r="T159" s="177" t="s">
        <v>135</v>
      </c>
      <c r="U159" s="177" t="s">
        <v>135</v>
      </c>
      <c r="V159" s="177" t="s">
        <v>135</v>
      </c>
      <c r="W159" s="177" t="s">
        <v>135</v>
      </c>
      <c r="X159" s="177" t="s">
        <v>135</v>
      </c>
      <c r="Y159" s="177" t="s">
        <v>135</v>
      </c>
      <c r="Z159" s="177" t="s">
        <v>135</v>
      </c>
      <c r="AA159" s="177" t="s">
        <v>135</v>
      </c>
      <c r="AB159" s="177" t="s">
        <v>135</v>
      </c>
      <c r="AC159" s="177" t="s">
        <v>135</v>
      </c>
      <c r="AE159" s="38"/>
      <c r="AF159" s="38"/>
      <c r="AG159" s="38"/>
      <c r="AH159" s="38"/>
      <c r="AI159" s="38"/>
      <c r="AJ159" s="38"/>
      <c r="AK159" s="38"/>
      <c r="AL159" s="38"/>
      <c r="AM159" s="38"/>
      <c r="AN159" s="38"/>
      <c r="AO159" s="38"/>
      <c r="AP159" s="38"/>
    </row>
    <row r="160" spans="1:42" ht="13.5" customHeight="1">
      <c r="A160" s="21" t="s">
        <v>23</v>
      </c>
      <c r="B160" s="22">
        <f t="shared" si="8"/>
        <v>6.0833333333333419</v>
      </c>
      <c r="C160" s="23">
        <v>3</v>
      </c>
      <c r="D160" s="6">
        <f t="shared" si="9"/>
        <v>147</v>
      </c>
      <c r="E160" s="176"/>
      <c r="F160" s="176"/>
      <c r="G160" s="176"/>
      <c r="H160" s="176"/>
      <c r="I160" s="176"/>
      <c r="J160" s="176"/>
      <c r="K160" s="176"/>
      <c r="L160" s="176"/>
      <c r="M160" s="176"/>
      <c r="N160" s="176"/>
      <c r="O160" s="176"/>
      <c r="P160" s="176"/>
      <c r="Q160" s="41"/>
      <c r="R160" s="177" t="s">
        <v>135</v>
      </c>
      <c r="S160" s="177" t="s">
        <v>135</v>
      </c>
      <c r="T160" s="177" t="s">
        <v>135</v>
      </c>
      <c r="U160" s="177" t="s">
        <v>135</v>
      </c>
      <c r="V160" s="177" t="s">
        <v>135</v>
      </c>
      <c r="W160" s="177" t="s">
        <v>135</v>
      </c>
      <c r="X160" s="177" t="s">
        <v>135</v>
      </c>
      <c r="Y160" s="177" t="s">
        <v>135</v>
      </c>
      <c r="Z160" s="177" t="s">
        <v>135</v>
      </c>
      <c r="AA160" s="177" t="s">
        <v>135</v>
      </c>
      <c r="AB160" s="177" t="s">
        <v>135</v>
      </c>
      <c r="AC160" s="177" t="s">
        <v>135</v>
      </c>
      <c r="AE160" s="38"/>
      <c r="AF160" s="38"/>
      <c r="AG160" s="38"/>
      <c r="AH160" s="38"/>
      <c r="AI160" s="38"/>
      <c r="AJ160" s="38"/>
      <c r="AK160" s="38"/>
      <c r="AL160" s="38"/>
      <c r="AM160" s="38"/>
      <c r="AN160" s="38"/>
      <c r="AO160" s="38"/>
      <c r="AP160" s="38"/>
    </row>
    <row r="161" spans="1:42" ht="13.5" customHeight="1">
      <c r="A161" s="21" t="s">
        <v>23</v>
      </c>
      <c r="B161" s="22">
        <f t="shared" si="8"/>
        <v>6.1250000000000089</v>
      </c>
      <c r="C161" s="23">
        <v>4</v>
      </c>
      <c r="D161" s="6">
        <f t="shared" si="9"/>
        <v>148</v>
      </c>
      <c r="E161" s="176"/>
      <c r="F161" s="176"/>
      <c r="G161" s="176"/>
      <c r="H161" s="176"/>
      <c r="I161" s="176"/>
      <c r="J161" s="176"/>
      <c r="K161" s="176"/>
      <c r="L161" s="176"/>
      <c r="M161" s="176"/>
      <c r="N161" s="176"/>
      <c r="O161" s="176"/>
      <c r="P161" s="176"/>
      <c r="Q161" s="41"/>
      <c r="R161" s="177" t="s">
        <v>135</v>
      </c>
      <c r="S161" s="177" t="s">
        <v>135</v>
      </c>
      <c r="T161" s="177" t="s">
        <v>135</v>
      </c>
      <c r="U161" s="177" t="s">
        <v>135</v>
      </c>
      <c r="V161" s="177" t="s">
        <v>135</v>
      </c>
      <c r="W161" s="177" t="s">
        <v>135</v>
      </c>
      <c r="X161" s="177" t="s">
        <v>135</v>
      </c>
      <c r="Y161" s="177" t="s">
        <v>135</v>
      </c>
      <c r="Z161" s="177" t="s">
        <v>135</v>
      </c>
      <c r="AA161" s="177" t="s">
        <v>135</v>
      </c>
      <c r="AB161" s="177" t="s">
        <v>135</v>
      </c>
      <c r="AC161" s="177" t="s">
        <v>135</v>
      </c>
      <c r="AE161" s="38"/>
      <c r="AF161" s="38"/>
      <c r="AG161" s="38"/>
      <c r="AH161" s="38"/>
      <c r="AI161" s="38"/>
      <c r="AJ161" s="38"/>
      <c r="AK161" s="38"/>
      <c r="AL161" s="38"/>
      <c r="AM161" s="38"/>
      <c r="AN161" s="38"/>
      <c r="AO161" s="38"/>
      <c r="AP161" s="38"/>
    </row>
    <row r="162" spans="1:42" ht="13.5" customHeight="1">
      <c r="A162" s="21" t="s">
        <v>23</v>
      </c>
      <c r="B162" s="22">
        <f t="shared" si="8"/>
        <v>6.1666666666666758</v>
      </c>
      <c r="C162" s="23">
        <v>5</v>
      </c>
      <c r="D162" s="6">
        <f t="shared" si="9"/>
        <v>149</v>
      </c>
      <c r="E162" s="176"/>
      <c r="F162" s="176"/>
      <c r="G162" s="176"/>
      <c r="H162" s="176"/>
      <c r="I162" s="176"/>
      <c r="J162" s="176"/>
      <c r="K162" s="176"/>
      <c r="L162" s="176"/>
      <c r="M162" s="176"/>
      <c r="N162" s="176"/>
      <c r="O162" s="176"/>
      <c r="P162" s="176"/>
      <c r="Q162" s="41"/>
      <c r="R162" s="177" t="s">
        <v>135</v>
      </c>
      <c r="S162" s="177" t="s">
        <v>135</v>
      </c>
      <c r="T162" s="177" t="s">
        <v>135</v>
      </c>
      <c r="U162" s="177" t="s">
        <v>135</v>
      </c>
      <c r="V162" s="177" t="s">
        <v>135</v>
      </c>
      <c r="W162" s="177" t="s">
        <v>135</v>
      </c>
      <c r="X162" s="177" t="s">
        <v>135</v>
      </c>
      <c r="Y162" s="177" t="s">
        <v>135</v>
      </c>
      <c r="Z162" s="177" t="s">
        <v>135</v>
      </c>
      <c r="AA162" s="177" t="s">
        <v>135</v>
      </c>
      <c r="AB162" s="177" t="s">
        <v>135</v>
      </c>
      <c r="AC162" s="177" t="s">
        <v>135</v>
      </c>
      <c r="AE162" s="38"/>
      <c r="AF162" s="38"/>
      <c r="AG162" s="38"/>
      <c r="AH162" s="38"/>
      <c r="AI162" s="38"/>
      <c r="AJ162" s="38"/>
      <c r="AK162" s="38"/>
      <c r="AL162" s="38"/>
      <c r="AM162" s="38"/>
      <c r="AN162" s="38"/>
      <c r="AO162" s="38"/>
      <c r="AP162" s="38"/>
    </row>
    <row r="163" spans="1:42" ht="13.5" customHeight="1">
      <c r="A163" s="21" t="s">
        <v>23</v>
      </c>
      <c r="B163" s="22">
        <f t="shared" si="8"/>
        <v>6.2083333333333428</v>
      </c>
      <c r="C163" s="23">
        <v>6</v>
      </c>
      <c r="D163" s="6">
        <f t="shared" si="9"/>
        <v>150</v>
      </c>
      <c r="E163" s="176"/>
      <c r="F163" s="176"/>
      <c r="G163" s="176"/>
      <c r="H163" s="176"/>
      <c r="I163" s="176"/>
      <c r="J163" s="176"/>
      <c r="K163" s="176"/>
      <c r="L163" s="176"/>
      <c r="M163" s="176"/>
      <c r="N163" s="176"/>
      <c r="O163" s="176"/>
      <c r="P163" s="176"/>
      <c r="Q163" s="41"/>
      <c r="R163" s="177" t="s">
        <v>135</v>
      </c>
      <c r="S163" s="177" t="s">
        <v>135</v>
      </c>
      <c r="T163" s="177" t="s">
        <v>135</v>
      </c>
      <c r="U163" s="177" t="s">
        <v>135</v>
      </c>
      <c r="V163" s="177" t="s">
        <v>135</v>
      </c>
      <c r="W163" s="177" t="s">
        <v>135</v>
      </c>
      <c r="X163" s="177" t="s">
        <v>135</v>
      </c>
      <c r="Y163" s="177" t="s">
        <v>135</v>
      </c>
      <c r="Z163" s="177" t="s">
        <v>135</v>
      </c>
      <c r="AA163" s="177" t="s">
        <v>135</v>
      </c>
      <c r="AB163" s="177" t="s">
        <v>135</v>
      </c>
      <c r="AC163" s="177" t="s">
        <v>135</v>
      </c>
      <c r="AE163" s="38"/>
      <c r="AF163" s="38"/>
      <c r="AG163" s="38"/>
      <c r="AH163" s="38"/>
      <c r="AI163" s="38"/>
      <c r="AJ163" s="38"/>
      <c r="AK163" s="38"/>
      <c r="AL163" s="38"/>
      <c r="AM163" s="38"/>
      <c r="AN163" s="38"/>
      <c r="AO163" s="38"/>
      <c r="AP163" s="38"/>
    </row>
    <row r="164" spans="1:42" ht="13.5" customHeight="1">
      <c r="A164" s="21" t="s">
        <v>23</v>
      </c>
      <c r="B164" s="22">
        <f t="shared" si="8"/>
        <v>6.2500000000000098</v>
      </c>
      <c r="C164" s="23">
        <v>7</v>
      </c>
      <c r="D164" s="6">
        <f t="shared" si="9"/>
        <v>151</v>
      </c>
      <c r="E164" s="176"/>
      <c r="F164" s="176"/>
      <c r="G164" s="176"/>
      <c r="H164" s="176"/>
      <c r="I164" s="176"/>
      <c r="J164" s="176"/>
      <c r="K164" s="176"/>
      <c r="L164" s="176"/>
      <c r="M164" s="176"/>
      <c r="N164" s="176"/>
      <c r="O164" s="176"/>
      <c r="P164" s="176"/>
      <c r="Q164" s="41"/>
      <c r="R164" s="177" t="s">
        <v>135</v>
      </c>
      <c r="S164" s="177" t="s">
        <v>135</v>
      </c>
      <c r="T164" s="177" t="s">
        <v>135</v>
      </c>
      <c r="U164" s="177" t="s">
        <v>135</v>
      </c>
      <c r="V164" s="177" t="s">
        <v>135</v>
      </c>
      <c r="W164" s="177" t="s">
        <v>135</v>
      </c>
      <c r="X164" s="177" t="s">
        <v>135</v>
      </c>
      <c r="Y164" s="177" t="s">
        <v>135</v>
      </c>
      <c r="Z164" s="177" t="s">
        <v>135</v>
      </c>
      <c r="AA164" s="177" t="s">
        <v>135</v>
      </c>
      <c r="AB164" s="177" t="s">
        <v>135</v>
      </c>
      <c r="AC164" s="177" t="s">
        <v>135</v>
      </c>
      <c r="AE164" s="38"/>
      <c r="AF164" s="38"/>
      <c r="AG164" s="38"/>
      <c r="AH164" s="38"/>
      <c r="AI164" s="38"/>
      <c r="AJ164" s="38"/>
      <c r="AK164" s="38"/>
      <c r="AL164" s="38"/>
      <c r="AM164" s="38"/>
      <c r="AN164" s="38"/>
      <c r="AO164" s="38"/>
      <c r="AP164" s="38"/>
    </row>
    <row r="165" spans="1:42" ht="13.5" customHeight="1">
      <c r="A165" s="21" t="s">
        <v>23</v>
      </c>
      <c r="B165" s="22">
        <f t="shared" si="8"/>
        <v>6.2916666666666767</v>
      </c>
      <c r="C165" s="23">
        <v>8</v>
      </c>
      <c r="D165" s="6">
        <f t="shared" si="9"/>
        <v>152</v>
      </c>
      <c r="E165" s="176"/>
      <c r="F165" s="176"/>
      <c r="G165" s="176"/>
      <c r="H165" s="176"/>
      <c r="I165" s="176"/>
      <c r="J165" s="176"/>
      <c r="K165" s="176"/>
      <c r="L165" s="176"/>
      <c r="M165" s="176"/>
      <c r="N165" s="176"/>
      <c r="O165" s="176"/>
      <c r="P165" s="176"/>
      <c r="Q165" s="41"/>
      <c r="R165" s="177" t="s">
        <v>135</v>
      </c>
      <c r="S165" s="177" t="s">
        <v>135</v>
      </c>
      <c r="T165" s="177" t="s">
        <v>135</v>
      </c>
      <c r="U165" s="177" t="s">
        <v>135</v>
      </c>
      <c r="V165" s="177" t="s">
        <v>135</v>
      </c>
      <c r="W165" s="177" t="s">
        <v>135</v>
      </c>
      <c r="X165" s="177" t="s">
        <v>135</v>
      </c>
      <c r="Y165" s="177" t="s">
        <v>135</v>
      </c>
      <c r="Z165" s="177" t="s">
        <v>135</v>
      </c>
      <c r="AA165" s="177" t="s">
        <v>135</v>
      </c>
      <c r="AB165" s="177" t="s">
        <v>135</v>
      </c>
      <c r="AC165" s="177" t="s">
        <v>135</v>
      </c>
      <c r="AE165" s="38"/>
      <c r="AF165" s="38"/>
      <c r="AG165" s="38"/>
      <c r="AH165" s="38"/>
      <c r="AI165" s="38"/>
      <c r="AJ165" s="38"/>
      <c r="AK165" s="38"/>
      <c r="AL165" s="38"/>
      <c r="AM165" s="38"/>
      <c r="AN165" s="38"/>
      <c r="AO165" s="38"/>
      <c r="AP165" s="38"/>
    </row>
    <row r="166" spans="1:42" ht="13.5" customHeight="1">
      <c r="A166" s="21" t="s">
        <v>23</v>
      </c>
      <c r="B166" s="22">
        <f t="shared" si="8"/>
        <v>6.3333333333333437</v>
      </c>
      <c r="C166" s="23">
        <v>9</v>
      </c>
      <c r="D166" s="6">
        <f t="shared" si="9"/>
        <v>153</v>
      </c>
      <c r="E166" s="176"/>
      <c r="F166" s="176"/>
      <c r="G166" s="176"/>
      <c r="H166" s="176"/>
      <c r="I166" s="176"/>
      <c r="J166" s="176"/>
      <c r="K166" s="176"/>
      <c r="L166" s="176"/>
      <c r="M166" s="176"/>
      <c r="N166" s="176"/>
      <c r="O166" s="176"/>
      <c r="P166" s="176"/>
      <c r="Q166" s="41"/>
      <c r="R166" s="177" t="s">
        <v>135</v>
      </c>
      <c r="S166" s="177" t="s">
        <v>135</v>
      </c>
      <c r="T166" s="177" t="s">
        <v>135</v>
      </c>
      <c r="U166" s="177" t="s">
        <v>135</v>
      </c>
      <c r="V166" s="177" t="s">
        <v>135</v>
      </c>
      <c r="W166" s="177" t="s">
        <v>135</v>
      </c>
      <c r="X166" s="177" t="s">
        <v>135</v>
      </c>
      <c r="Y166" s="177" t="s">
        <v>135</v>
      </c>
      <c r="Z166" s="177" t="s">
        <v>135</v>
      </c>
      <c r="AA166" s="177" t="s">
        <v>135</v>
      </c>
      <c r="AB166" s="177" t="s">
        <v>135</v>
      </c>
      <c r="AC166" s="177" t="s">
        <v>135</v>
      </c>
      <c r="AE166" s="38"/>
      <c r="AF166" s="38"/>
      <c r="AG166" s="38"/>
      <c r="AH166" s="38"/>
      <c r="AI166" s="38"/>
      <c r="AJ166" s="38"/>
      <c r="AK166" s="38"/>
      <c r="AL166" s="38"/>
      <c r="AM166" s="38"/>
      <c r="AN166" s="38"/>
      <c r="AO166" s="38"/>
      <c r="AP166" s="38"/>
    </row>
    <row r="167" spans="1:42" ht="13.5" customHeight="1">
      <c r="A167" s="21" t="s">
        <v>23</v>
      </c>
      <c r="B167" s="22">
        <f t="shared" si="8"/>
        <v>6.3750000000000107</v>
      </c>
      <c r="C167" s="23">
        <v>10</v>
      </c>
      <c r="D167" s="6">
        <f t="shared" si="9"/>
        <v>154</v>
      </c>
      <c r="E167" s="176"/>
      <c r="F167" s="176"/>
      <c r="G167" s="176"/>
      <c r="H167" s="176"/>
      <c r="I167" s="176"/>
      <c r="J167" s="176"/>
      <c r="K167" s="176"/>
      <c r="L167" s="176"/>
      <c r="M167" s="176"/>
      <c r="N167" s="176"/>
      <c r="O167" s="176"/>
      <c r="P167" s="176"/>
      <c r="Q167" s="41"/>
      <c r="R167" s="177" t="s">
        <v>135</v>
      </c>
      <c r="S167" s="177" t="s">
        <v>135</v>
      </c>
      <c r="T167" s="177" t="s">
        <v>135</v>
      </c>
      <c r="U167" s="177" t="s">
        <v>135</v>
      </c>
      <c r="V167" s="177" t="s">
        <v>135</v>
      </c>
      <c r="W167" s="177" t="s">
        <v>135</v>
      </c>
      <c r="X167" s="177" t="s">
        <v>135</v>
      </c>
      <c r="Y167" s="177" t="s">
        <v>135</v>
      </c>
      <c r="Z167" s="177" t="s">
        <v>135</v>
      </c>
      <c r="AA167" s="177" t="s">
        <v>135</v>
      </c>
      <c r="AB167" s="177" t="s">
        <v>135</v>
      </c>
      <c r="AC167" s="177" t="s">
        <v>135</v>
      </c>
      <c r="AE167" s="38"/>
      <c r="AF167" s="38"/>
      <c r="AG167" s="38"/>
      <c r="AH167" s="38"/>
      <c r="AI167" s="38"/>
      <c r="AJ167" s="38"/>
      <c r="AK167" s="38"/>
      <c r="AL167" s="38"/>
      <c r="AM167" s="38"/>
      <c r="AN167" s="38"/>
      <c r="AO167" s="38"/>
      <c r="AP167" s="38"/>
    </row>
    <row r="168" spans="1:42" ht="13.5" customHeight="1">
      <c r="A168" s="21" t="s">
        <v>23</v>
      </c>
      <c r="B168" s="22">
        <f t="shared" si="8"/>
        <v>6.4166666666666776</v>
      </c>
      <c r="C168" s="23">
        <v>11</v>
      </c>
      <c r="D168" s="6">
        <f t="shared" si="9"/>
        <v>155</v>
      </c>
      <c r="E168" s="176"/>
      <c r="F168" s="176"/>
      <c r="G168" s="176"/>
      <c r="H168" s="176"/>
      <c r="I168" s="176"/>
      <c r="J168" s="176"/>
      <c r="K168" s="176"/>
      <c r="L168" s="176"/>
      <c r="M168" s="176"/>
      <c r="N168" s="176"/>
      <c r="O168" s="176"/>
      <c r="P168" s="176"/>
      <c r="Q168" s="41"/>
      <c r="R168" s="177" t="s">
        <v>135</v>
      </c>
      <c r="S168" s="177" t="s">
        <v>135</v>
      </c>
      <c r="T168" s="177" t="s">
        <v>135</v>
      </c>
      <c r="U168" s="177" t="s">
        <v>135</v>
      </c>
      <c r="V168" s="177" t="s">
        <v>135</v>
      </c>
      <c r="W168" s="177" t="s">
        <v>135</v>
      </c>
      <c r="X168" s="177" t="s">
        <v>135</v>
      </c>
      <c r="Y168" s="177" t="s">
        <v>135</v>
      </c>
      <c r="Z168" s="177" t="s">
        <v>135</v>
      </c>
      <c r="AA168" s="177" t="s">
        <v>135</v>
      </c>
      <c r="AB168" s="177" t="s">
        <v>135</v>
      </c>
      <c r="AC168" s="177" t="s">
        <v>135</v>
      </c>
      <c r="AE168" s="38"/>
      <c r="AF168" s="38"/>
      <c r="AG168" s="38"/>
      <c r="AH168" s="38"/>
      <c r="AI168" s="38"/>
      <c r="AJ168" s="38"/>
      <c r="AK168" s="38"/>
      <c r="AL168" s="38"/>
      <c r="AM168" s="38"/>
      <c r="AN168" s="38"/>
      <c r="AO168" s="38"/>
      <c r="AP168" s="38"/>
    </row>
    <row r="169" spans="1:42" ht="13.5" customHeight="1">
      <c r="A169" s="21" t="s">
        <v>23</v>
      </c>
      <c r="B169" s="22">
        <f t="shared" si="8"/>
        <v>6.4583333333333446</v>
      </c>
      <c r="C169" s="23">
        <v>12</v>
      </c>
      <c r="D169" s="6">
        <f t="shared" si="9"/>
        <v>156</v>
      </c>
      <c r="E169" s="176"/>
      <c r="F169" s="176"/>
      <c r="G169" s="176"/>
      <c r="H169" s="176"/>
      <c r="I169" s="176"/>
      <c r="J169" s="176"/>
      <c r="K169" s="176"/>
      <c r="L169" s="176"/>
      <c r="M169" s="176"/>
      <c r="N169" s="176"/>
      <c r="O169" s="176"/>
      <c r="P169" s="176"/>
      <c r="Q169" s="41"/>
      <c r="R169" s="177" t="s">
        <v>135</v>
      </c>
      <c r="S169" s="177" t="s">
        <v>135</v>
      </c>
      <c r="T169" s="177" t="s">
        <v>135</v>
      </c>
      <c r="U169" s="177" t="s">
        <v>135</v>
      </c>
      <c r="V169" s="177" t="s">
        <v>135</v>
      </c>
      <c r="W169" s="177" t="s">
        <v>135</v>
      </c>
      <c r="X169" s="177" t="s">
        <v>135</v>
      </c>
      <c r="Y169" s="177" t="s">
        <v>135</v>
      </c>
      <c r="Z169" s="177" t="s">
        <v>135</v>
      </c>
      <c r="AA169" s="177" t="s">
        <v>135</v>
      </c>
      <c r="AB169" s="177" t="s">
        <v>135</v>
      </c>
      <c r="AC169" s="177" t="s">
        <v>135</v>
      </c>
      <c r="AE169" s="38"/>
      <c r="AF169" s="38"/>
      <c r="AG169" s="38"/>
      <c r="AH169" s="38"/>
      <c r="AI169" s="38"/>
      <c r="AJ169" s="38"/>
      <c r="AK169" s="38"/>
      <c r="AL169" s="38"/>
      <c r="AM169" s="38"/>
      <c r="AN169" s="38"/>
      <c r="AO169" s="38"/>
      <c r="AP169" s="38"/>
    </row>
    <row r="170" spans="1:42" ht="13.5" customHeight="1">
      <c r="A170" s="21" t="s">
        <v>23</v>
      </c>
      <c r="B170" s="22">
        <f t="shared" si="8"/>
        <v>6.5000000000000115</v>
      </c>
      <c r="C170" s="23">
        <v>13</v>
      </c>
      <c r="D170" s="6">
        <f t="shared" si="9"/>
        <v>157</v>
      </c>
      <c r="E170" s="176"/>
      <c r="F170" s="176"/>
      <c r="G170" s="176"/>
      <c r="H170" s="176"/>
      <c r="I170" s="176"/>
      <c r="J170" s="176"/>
      <c r="K170" s="176"/>
      <c r="L170" s="176"/>
      <c r="M170" s="176"/>
      <c r="N170" s="176"/>
      <c r="O170" s="176"/>
      <c r="P170" s="176"/>
      <c r="Q170" s="41"/>
      <c r="R170" s="177" t="s">
        <v>135</v>
      </c>
      <c r="S170" s="177" t="s">
        <v>135</v>
      </c>
      <c r="T170" s="177" t="s">
        <v>135</v>
      </c>
      <c r="U170" s="177" t="s">
        <v>135</v>
      </c>
      <c r="V170" s="177" t="s">
        <v>135</v>
      </c>
      <c r="W170" s="177" t="s">
        <v>135</v>
      </c>
      <c r="X170" s="177" t="s">
        <v>135</v>
      </c>
      <c r="Y170" s="177" t="s">
        <v>135</v>
      </c>
      <c r="Z170" s="177" t="s">
        <v>135</v>
      </c>
      <c r="AA170" s="177" t="s">
        <v>135</v>
      </c>
      <c r="AB170" s="177" t="s">
        <v>135</v>
      </c>
      <c r="AC170" s="177" t="s">
        <v>135</v>
      </c>
      <c r="AE170" s="38"/>
      <c r="AF170" s="38"/>
      <c r="AG170" s="38"/>
      <c r="AH170" s="38"/>
      <c r="AI170" s="38"/>
      <c r="AJ170" s="38"/>
      <c r="AK170" s="38"/>
      <c r="AL170" s="38"/>
      <c r="AM170" s="38"/>
      <c r="AN170" s="38"/>
      <c r="AO170" s="38"/>
      <c r="AP170" s="38"/>
    </row>
    <row r="171" spans="1:42" ht="13.5" customHeight="1">
      <c r="A171" s="21" t="s">
        <v>23</v>
      </c>
      <c r="B171" s="22">
        <f t="shared" si="8"/>
        <v>6.5416666666666785</v>
      </c>
      <c r="C171" s="23">
        <v>14</v>
      </c>
      <c r="D171" s="6">
        <f t="shared" si="9"/>
        <v>158</v>
      </c>
      <c r="E171" s="176"/>
      <c r="F171" s="176"/>
      <c r="G171" s="176"/>
      <c r="H171" s="176"/>
      <c r="I171" s="176"/>
      <c r="J171" s="176"/>
      <c r="K171" s="176"/>
      <c r="L171" s="176"/>
      <c r="M171" s="176"/>
      <c r="N171" s="176"/>
      <c r="O171" s="176"/>
      <c r="P171" s="176"/>
      <c r="Q171" s="41"/>
      <c r="R171" s="177" t="s">
        <v>135</v>
      </c>
      <c r="S171" s="177" t="s">
        <v>135</v>
      </c>
      <c r="T171" s="177" t="s">
        <v>135</v>
      </c>
      <c r="U171" s="177" t="s">
        <v>135</v>
      </c>
      <c r="V171" s="177" t="s">
        <v>135</v>
      </c>
      <c r="W171" s="177" t="s">
        <v>135</v>
      </c>
      <c r="X171" s="177" t="s">
        <v>135</v>
      </c>
      <c r="Y171" s="177" t="s">
        <v>135</v>
      </c>
      <c r="Z171" s="177" t="s">
        <v>135</v>
      </c>
      <c r="AA171" s="177" t="s">
        <v>135</v>
      </c>
      <c r="AB171" s="177" t="s">
        <v>135</v>
      </c>
      <c r="AC171" s="177" t="s">
        <v>135</v>
      </c>
      <c r="AE171" s="38"/>
      <c r="AF171" s="38"/>
      <c r="AG171" s="38"/>
      <c r="AH171" s="38"/>
      <c r="AI171" s="38"/>
      <c r="AJ171" s="38"/>
      <c r="AK171" s="38"/>
      <c r="AL171" s="38"/>
      <c r="AM171" s="38"/>
      <c r="AN171" s="38"/>
      <c r="AO171" s="38"/>
      <c r="AP171" s="38"/>
    </row>
    <row r="172" spans="1:42" ht="13.5" customHeight="1">
      <c r="A172" s="21" t="s">
        <v>23</v>
      </c>
      <c r="B172" s="22">
        <f t="shared" si="8"/>
        <v>6.5833333333333455</v>
      </c>
      <c r="C172" s="23">
        <v>15</v>
      </c>
      <c r="D172" s="6">
        <f t="shared" si="9"/>
        <v>159</v>
      </c>
      <c r="E172" s="176"/>
      <c r="F172" s="176"/>
      <c r="G172" s="176"/>
      <c r="H172" s="176"/>
      <c r="I172" s="176"/>
      <c r="J172" s="176"/>
      <c r="K172" s="176"/>
      <c r="L172" s="176"/>
      <c r="M172" s="176"/>
      <c r="N172" s="176"/>
      <c r="O172" s="176"/>
      <c r="P172" s="176"/>
      <c r="Q172" s="41"/>
      <c r="R172" s="177" t="s">
        <v>135</v>
      </c>
      <c r="S172" s="177" t="s">
        <v>135</v>
      </c>
      <c r="T172" s="177" t="s">
        <v>135</v>
      </c>
      <c r="U172" s="177" t="s">
        <v>135</v>
      </c>
      <c r="V172" s="177" t="s">
        <v>135</v>
      </c>
      <c r="W172" s="177" t="s">
        <v>135</v>
      </c>
      <c r="X172" s="177" t="s">
        <v>135</v>
      </c>
      <c r="Y172" s="177" t="s">
        <v>135</v>
      </c>
      <c r="Z172" s="177" t="s">
        <v>135</v>
      </c>
      <c r="AA172" s="177" t="s">
        <v>135</v>
      </c>
      <c r="AB172" s="177" t="s">
        <v>135</v>
      </c>
      <c r="AC172" s="177" t="s">
        <v>135</v>
      </c>
      <c r="AE172" s="38"/>
      <c r="AF172" s="38"/>
      <c r="AG172" s="38"/>
      <c r="AH172" s="38"/>
      <c r="AI172" s="38"/>
      <c r="AJ172" s="38"/>
      <c r="AK172" s="38"/>
      <c r="AL172" s="38"/>
      <c r="AM172" s="38"/>
      <c r="AN172" s="38"/>
      <c r="AO172" s="38"/>
      <c r="AP172" s="38"/>
    </row>
    <row r="173" spans="1:42" ht="13.5" customHeight="1">
      <c r="A173" s="21" t="s">
        <v>23</v>
      </c>
      <c r="B173" s="22">
        <f t="shared" si="8"/>
        <v>6.6250000000000124</v>
      </c>
      <c r="C173" s="23">
        <v>16</v>
      </c>
      <c r="D173" s="6">
        <f t="shared" si="9"/>
        <v>160</v>
      </c>
      <c r="E173" s="176"/>
      <c r="F173" s="176"/>
      <c r="G173" s="176"/>
      <c r="H173" s="176"/>
      <c r="I173" s="176"/>
      <c r="J173" s="176"/>
      <c r="K173" s="176"/>
      <c r="L173" s="176"/>
      <c r="M173" s="176"/>
      <c r="N173" s="176"/>
      <c r="O173" s="176"/>
      <c r="P173" s="176"/>
      <c r="Q173" s="41"/>
      <c r="R173" s="177" t="s">
        <v>135</v>
      </c>
      <c r="S173" s="177" t="s">
        <v>135</v>
      </c>
      <c r="T173" s="177" t="s">
        <v>135</v>
      </c>
      <c r="U173" s="177" t="s">
        <v>135</v>
      </c>
      <c r="V173" s="177" t="s">
        <v>135</v>
      </c>
      <c r="W173" s="177" t="s">
        <v>135</v>
      </c>
      <c r="X173" s="177" t="s">
        <v>135</v>
      </c>
      <c r="Y173" s="177" t="s">
        <v>135</v>
      </c>
      <c r="Z173" s="177" t="s">
        <v>135</v>
      </c>
      <c r="AA173" s="177" t="s">
        <v>135</v>
      </c>
      <c r="AB173" s="177" t="s">
        <v>135</v>
      </c>
      <c r="AC173" s="177" t="s">
        <v>135</v>
      </c>
      <c r="AE173" s="38"/>
      <c r="AF173" s="38"/>
      <c r="AG173" s="38"/>
      <c r="AH173" s="38"/>
      <c r="AI173" s="38"/>
      <c r="AJ173" s="38"/>
      <c r="AK173" s="38"/>
      <c r="AL173" s="38"/>
      <c r="AM173" s="38"/>
      <c r="AN173" s="38"/>
      <c r="AO173" s="38"/>
      <c r="AP173" s="38"/>
    </row>
    <row r="174" spans="1:42" ht="13.5" customHeight="1">
      <c r="A174" s="21" t="s">
        <v>23</v>
      </c>
      <c r="B174" s="22">
        <f t="shared" si="8"/>
        <v>6.6666666666666794</v>
      </c>
      <c r="C174" s="23">
        <v>17</v>
      </c>
      <c r="D174" s="6">
        <f t="shared" si="9"/>
        <v>161</v>
      </c>
      <c r="E174" s="176"/>
      <c r="F174" s="176"/>
      <c r="G174" s="176"/>
      <c r="H174" s="176"/>
      <c r="I174" s="176"/>
      <c r="J174" s="176"/>
      <c r="K174" s="176"/>
      <c r="L174" s="176"/>
      <c r="M174" s="176"/>
      <c r="N174" s="176"/>
      <c r="O174" s="176"/>
      <c r="P174" s="176"/>
      <c r="Q174" s="41"/>
      <c r="R174" s="177" t="s">
        <v>135</v>
      </c>
      <c r="S174" s="177" t="s">
        <v>135</v>
      </c>
      <c r="T174" s="177" t="s">
        <v>135</v>
      </c>
      <c r="U174" s="177" t="s">
        <v>135</v>
      </c>
      <c r="V174" s="177" t="s">
        <v>135</v>
      </c>
      <c r="W174" s="177" t="s">
        <v>135</v>
      </c>
      <c r="X174" s="177" t="s">
        <v>135</v>
      </c>
      <c r="Y174" s="177" t="s">
        <v>135</v>
      </c>
      <c r="Z174" s="177" t="s">
        <v>135</v>
      </c>
      <c r="AA174" s="177" t="s">
        <v>135</v>
      </c>
      <c r="AB174" s="177" t="s">
        <v>135</v>
      </c>
      <c r="AC174" s="177" t="s">
        <v>135</v>
      </c>
      <c r="AE174" s="38"/>
      <c r="AF174" s="38"/>
      <c r="AG174" s="38"/>
      <c r="AH174" s="38"/>
      <c r="AI174" s="38"/>
      <c r="AJ174" s="38"/>
      <c r="AK174" s="38"/>
      <c r="AL174" s="38"/>
      <c r="AM174" s="38"/>
      <c r="AN174" s="38"/>
      <c r="AO174" s="38"/>
      <c r="AP174" s="38"/>
    </row>
    <row r="175" spans="1:42" ht="13.5" customHeight="1">
      <c r="A175" s="21" t="s">
        <v>23</v>
      </c>
      <c r="B175" s="22">
        <f t="shared" ref="B175:B181" si="10">B174+(1/24)</f>
        <v>6.7083333333333464</v>
      </c>
      <c r="C175" s="23">
        <v>18</v>
      </c>
      <c r="D175" s="6">
        <f t="shared" ref="D175:D181" si="11">D174+1</f>
        <v>162</v>
      </c>
      <c r="E175" s="176"/>
      <c r="F175" s="176"/>
      <c r="G175" s="176"/>
      <c r="H175" s="176"/>
      <c r="I175" s="176"/>
      <c r="J175" s="176"/>
      <c r="K175" s="176"/>
      <c r="L175" s="176"/>
      <c r="M175" s="176"/>
      <c r="N175" s="176"/>
      <c r="O175" s="176"/>
      <c r="P175" s="176"/>
      <c r="Q175" s="41"/>
      <c r="R175" s="177" t="s">
        <v>135</v>
      </c>
      <c r="S175" s="177" t="s">
        <v>135</v>
      </c>
      <c r="T175" s="177" t="s">
        <v>135</v>
      </c>
      <c r="U175" s="177" t="s">
        <v>135</v>
      </c>
      <c r="V175" s="177" t="s">
        <v>135</v>
      </c>
      <c r="W175" s="177" t="s">
        <v>135</v>
      </c>
      <c r="X175" s="177" t="s">
        <v>135</v>
      </c>
      <c r="Y175" s="177" t="s">
        <v>135</v>
      </c>
      <c r="Z175" s="177" t="s">
        <v>135</v>
      </c>
      <c r="AA175" s="177" t="s">
        <v>135</v>
      </c>
      <c r="AB175" s="177" t="s">
        <v>135</v>
      </c>
      <c r="AC175" s="177" t="s">
        <v>135</v>
      </c>
      <c r="AE175" s="38"/>
      <c r="AF175" s="38"/>
      <c r="AG175" s="38"/>
      <c r="AH175" s="38"/>
      <c r="AI175" s="38"/>
      <c r="AJ175" s="38"/>
      <c r="AK175" s="38"/>
      <c r="AL175" s="38"/>
      <c r="AM175" s="38"/>
      <c r="AN175" s="38"/>
      <c r="AO175" s="38"/>
      <c r="AP175" s="38"/>
    </row>
    <row r="176" spans="1:42" ht="13.5" customHeight="1">
      <c r="A176" s="21" t="s">
        <v>23</v>
      </c>
      <c r="B176" s="22">
        <f t="shared" si="10"/>
        <v>6.7500000000000133</v>
      </c>
      <c r="C176" s="23">
        <v>19</v>
      </c>
      <c r="D176" s="6">
        <f t="shared" si="11"/>
        <v>163</v>
      </c>
      <c r="E176" s="176"/>
      <c r="F176" s="176"/>
      <c r="G176" s="176"/>
      <c r="H176" s="176"/>
      <c r="I176" s="176"/>
      <c r="J176" s="176"/>
      <c r="K176" s="176"/>
      <c r="L176" s="176"/>
      <c r="M176" s="176"/>
      <c r="N176" s="176"/>
      <c r="O176" s="176"/>
      <c r="P176" s="176"/>
      <c r="Q176" s="41"/>
      <c r="R176" s="177" t="s">
        <v>135</v>
      </c>
      <c r="S176" s="177" t="s">
        <v>135</v>
      </c>
      <c r="T176" s="177" t="s">
        <v>135</v>
      </c>
      <c r="U176" s="177" t="s">
        <v>135</v>
      </c>
      <c r="V176" s="177" t="s">
        <v>135</v>
      </c>
      <c r="W176" s="177" t="s">
        <v>135</v>
      </c>
      <c r="X176" s="177" t="s">
        <v>135</v>
      </c>
      <c r="Y176" s="177" t="s">
        <v>135</v>
      </c>
      <c r="Z176" s="177" t="s">
        <v>135</v>
      </c>
      <c r="AA176" s="177" t="s">
        <v>135</v>
      </c>
      <c r="AB176" s="177" t="s">
        <v>135</v>
      </c>
      <c r="AC176" s="177" t="s">
        <v>135</v>
      </c>
      <c r="AE176" s="38"/>
      <c r="AF176" s="38"/>
      <c r="AG176" s="38"/>
      <c r="AH176" s="38"/>
      <c r="AI176" s="38"/>
      <c r="AJ176" s="38"/>
      <c r="AK176" s="38"/>
      <c r="AL176" s="38"/>
      <c r="AM176" s="38"/>
      <c r="AN176" s="38"/>
      <c r="AO176" s="38"/>
      <c r="AP176" s="38"/>
    </row>
    <row r="177" spans="1:42" ht="13.5" customHeight="1">
      <c r="A177" s="21" t="s">
        <v>23</v>
      </c>
      <c r="B177" s="22">
        <f t="shared" si="10"/>
        <v>6.7916666666666803</v>
      </c>
      <c r="C177" s="23">
        <v>20</v>
      </c>
      <c r="D177" s="6">
        <f t="shared" si="11"/>
        <v>164</v>
      </c>
      <c r="E177" s="176"/>
      <c r="F177" s="176"/>
      <c r="G177" s="176"/>
      <c r="H177" s="176"/>
      <c r="I177" s="176"/>
      <c r="J177" s="176"/>
      <c r="K177" s="176"/>
      <c r="L177" s="176"/>
      <c r="M177" s="176"/>
      <c r="N177" s="176"/>
      <c r="O177" s="176"/>
      <c r="P177" s="176"/>
      <c r="Q177" s="41"/>
      <c r="R177" s="177" t="s">
        <v>135</v>
      </c>
      <c r="S177" s="177" t="s">
        <v>135</v>
      </c>
      <c r="T177" s="177" t="s">
        <v>135</v>
      </c>
      <c r="U177" s="177" t="s">
        <v>135</v>
      </c>
      <c r="V177" s="177" t="s">
        <v>135</v>
      </c>
      <c r="W177" s="177" t="s">
        <v>135</v>
      </c>
      <c r="X177" s="177" t="s">
        <v>135</v>
      </c>
      <c r="Y177" s="177" t="s">
        <v>135</v>
      </c>
      <c r="Z177" s="177" t="s">
        <v>135</v>
      </c>
      <c r="AA177" s="177" t="s">
        <v>135</v>
      </c>
      <c r="AB177" s="177" t="s">
        <v>135</v>
      </c>
      <c r="AC177" s="177" t="s">
        <v>135</v>
      </c>
      <c r="AE177" s="38"/>
      <c r="AF177" s="38"/>
      <c r="AG177" s="38"/>
      <c r="AH177" s="38"/>
      <c r="AI177" s="38"/>
      <c r="AJ177" s="38"/>
      <c r="AK177" s="38"/>
      <c r="AL177" s="38"/>
      <c r="AM177" s="38"/>
      <c r="AN177" s="38"/>
      <c r="AO177" s="38"/>
      <c r="AP177" s="38"/>
    </row>
    <row r="178" spans="1:42" ht="13.5" customHeight="1">
      <c r="A178" s="21" t="s">
        <v>23</v>
      </c>
      <c r="B178" s="22">
        <f t="shared" si="10"/>
        <v>6.8333333333333472</v>
      </c>
      <c r="C178" s="23">
        <v>21</v>
      </c>
      <c r="D178" s="6">
        <f t="shared" si="11"/>
        <v>165</v>
      </c>
      <c r="E178" s="176"/>
      <c r="F178" s="176"/>
      <c r="G178" s="176"/>
      <c r="H178" s="176"/>
      <c r="I178" s="176"/>
      <c r="J178" s="176"/>
      <c r="K178" s="176"/>
      <c r="L178" s="176"/>
      <c r="M178" s="176"/>
      <c r="N178" s="176"/>
      <c r="O178" s="176"/>
      <c r="P178" s="176"/>
      <c r="Q178" s="41"/>
      <c r="R178" s="177" t="s">
        <v>135</v>
      </c>
      <c r="S178" s="177" t="s">
        <v>135</v>
      </c>
      <c r="T178" s="177" t="s">
        <v>135</v>
      </c>
      <c r="U178" s="177" t="s">
        <v>135</v>
      </c>
      <c r="V178" s="177" t="s">
        <v>135</v>
      </c>
      <c r="W178" s="177" t="s">
        <v>135</v>
      </c>
      <c r="X178" s="177" t="s">
        <v>135</v>
      </c>
      <c r="Y178" s="177" t="s">
        <v>135</v>
      </c>
      <c r="Z178" s="177" t="s">
        <v>135</v>
      </c>
      <c r="AA178" s="177" t="s">
        <v>135</v>
      </c>
      <c r="AB178" s="177" t="s">
        <v>135</v>
      </c>
      <c r="AC178" s="177" t="s">
        <v>135</v>
      </c>
      <c r="AE178" s="38"/>
      <c r="AF178" s="38"/>
      <c r="AG178" s="38"/>
      <c r="AH178" s="38"/>
      <c r="AI178" s="38"/>
      <c r="AJ178" s="38"/>
      <c r="AK178" s="38"/>
      <c r="AL178" s="38"/>
      <c r="AM178" s="38"/>
      <c r="AN178" s="38"/>
      <c r="AO178" s="38"/>
      <c r="AP178" s="38"/>
    </row>
    <row r="179" spans="1:42" ht="13.5" customHeight="1">
      <c r="A179" s="21" t="s">
        <v>23</v>
      </c>
      <c r="B179" s="22">
        <f t="shared" si="10"/>
        <v>6.8750000000000142</v>
      </c>
      <c r="C179" s="23">
        <v>22</v>
      </c>
      <c r="D179" s="6">
        <f t="shared" si="11"/>
        <v>166</v>
      </c>
      <c r="E179" s="176"/>
      <c r="F179" s="176"/>
      <c r="G179" s="176"/>
      <c r="H179" s="176"/>
      <c r="I179" s="176"/>
      <c r="J179" s="176"/>
      <c r="K179" s="176"/>
      <c r="L179" s="176"/>
      <c r="M179" s="176"/>
      <c r="N179" s="176"/>
      <c r="O179" s="176"/>
      <c r="P179" s="176"/>
      <c r="Q179" s="41"/>
      <c r="R179" s="177" t="s">
        <v>135</v>
      </c>
      <c r="S179" s="177" t="s">
        <v>135</v>
      </c>
      <c r="T179" s="177" t="s">
        <v>135</v>
      </c>
      <c r="U179" s="177" t="s">
        <v>135</v>
      </c>
      <c r="V179" s="177" t="s">
        <v>135</v>
      </c>
      <c r="W179" s="177" t="s">
        <v>135</v>
      </c>
      <c r="X179" s="177" t="s">
        <v>135</v>
      </c>
      <c r="Y179" s="177" t="s">
        <v>135</v>
      </c>
      <c r="Z179" s="177" t="s">
        <v>135</v>
      </c>
      <c r="AA179" s="177" t="s">
        <v>135</v>
      </c>
      <c r="AB179" s="177" t="s">
        <v>135</v>
      </c>
      <c r="AC179" s="177" t="s">
        <v>135</v>
      </c>
      <c r="AE179" s="38"/>
      <c r="AF179" s="38"/>
      <c r="AG179" s="38"/>
      <c r="AH179" s="38"/>
      <c r="AI179" s="38"/>
      <c r="AJ179" s="38"/>
      <c r="AK179" s="38"/>
      <c r="AL179" s="38"/>
      <c r="AM179" s="38"/>
      <c r="AN179" s="38"/>
      <c r="AO179" s="38"/>
      <c r="AP179" s="38"/>
    </row>
    <row r="180" spans="1:42" ht="13.5" customHeight="1">
      <c r="A180" s="21" t="s">
        <v>23</v>
      </c>
      <c r="B180" s="22">
        <f t="shared" si="10"/>
        <v>6.9166666666666812</v>
      </c>
      <c r="C180" s="23">
        <v>23</v>
      </c>
      <c r="D180" s="6">
        <f t="shared" si="11"/>
        <v>167</v>
      </c>
      <c r="E180" s="176"/>
      <c r="F180" s="176"/>
      <c r="G180" s="176"/>
      <c r="H180" s="176"/>
      <c r="I180" s="176"/>
      <c r="J180" s="176"/>
      <c r="K180" s="176"/>
      <c r="L180" s="176"/>
      <c r="M180" s="176"/>
      <c r="N180" s="176"/>
      <c r="O180" s="176"/>
      <c r="P180" s="176"/>
      <c r="Q180" s="41"/>
      <c r="R180" s="177" t="s">
        <v>135</v>
      </c>
      <c r="S180" s="177" t="s">
        <v>135</v>
      </c>
      <c r="T180" s="177" t="s">
        <v>135</v>
      </c>
      <c r="U180" s="177" t="s">
        <v>135</v>
      </c>
      <c r="V180" s="177" t="s">
        <v>135</v>
      </c>
      <c r="W180" s="177" t="s">
        <v>135</v>
      </c>
      <c r="X180" s="177" t="s">
        <v>135</v>
      </c>
      <c r="Y180" s="177" t="s">
        <v>135</v>
      </c>
      <c r="Z180" s="177" t="s">
        <v>135</v>
      </c>
      <c r="AA180" s="177" t="s">
        <v>135</v>
      </c>
      <c r="AB180" s="177" t="s">
        <v>135</v>
      </c>
      <c r="AC180" s="177" t="s">
        <v>135</v>
      </c>
      <c r="AE180" s="38"/>
      <c r="AF180" s="38"/>
      <c r="AG180" s="38"/>
      <c r="AH180" s="38"/>
      <c r="AI180" s="38"/>
      <c r="AJ180" s="38"/>
      <c r="AK180" s="38"/>
      <c r="AL180" s="38"/>
      <c r="AM180" s="38"/>
      <c r="AN180" s="38"/>
      <c r="AO180" s="38"/>
      <c r="AP180" s="38"/>
    </row>
    <row r="181" spans="1:42" ht="13.5" customHeight="1">
      <c r="A181" s="21" t="s">
        <v>23</v>
      </c>
      <c r="B181" s="22">
        <f t="shared" si="10"/>
        <v>6.9583333333333481</v>
      </c>
      <c r="C181" s="23">
        <v>24</v>
      </c>
      <c r="D181" s="6">
        <f t="shared" si="11"/>
        <v>168</v>
      </c>
      <c r="E181" s="176"/>
      <c r="F181" s="176"/>
      <c r="G181" s="176"/>
      <c r="H181" s="176"/>
      <c r="I181" s="176"/>
      <c r="J181" s="176"/>
      <c r="K181" s="176"/>
      <c r="L181" s="176"/>
      <c r="M181" s="176"/>
      <c r="N181" s="176"/>
      <c r="O181" s="176"/>
      <c r="P181" s="176"/>
      <c r="Q181" s="41"/>
      <c r="R181" s="177" t="s">
        <v>135</v>
      </c>
      <c r="S181" s="177" t="s">
        <v>135</v>
      </c>
      <c r="T181" s="177" t="s">
        <v>135</v>
      </c>
      <c r="U181" s="177" t="s">
        <v>135</v>
      </c>
      <c r="V181" s="177" t="s">
        <v>135</v>
      </c>
      <c r="W181" s="177" t="s">
        <v>135</v>
      </c>
      <c r="X181" s="177" t="s">
        <v>135</v>
      </c>
      <c r="Y181" s="177" t="s">
        <v>135</v>
      </c>
      <c r="Z181" s="177" t="s">
        <v>135</v>
      </c>
      <c r="AA181" s="177" t="s">
        <v>135</v>
      </c>
      <c r="AB181" s="177" t="s">
        <v>135</v>
      </c>
      <c r="AC181" s="177" t="s">
        <v>135</v>
      </c>
      <c r="AE181" s="38"/>
      <c r="AF181" s="38"/>
      <c r="AG181" s="38"/>
      <c r="AH181" s="38"/>
      <c r="AI181" s="38"/>
      <c r="AJ181" s="38"/>
      <c r="AK181" s="38"/>
      <c r="AL181" s="38"/>
      <c r="AM181" s="38"/>
      <c r="AN181" s="38"/>
      <c r="AO181" s="38"/>
      <c r="AP181" s="38"/>
    </row>
    <row r="182" spans="1:42" s="27" customFormat="1">
      <c r="A182" s="24"/>
      <c r="B182" s="25"/>
      <c r="C182" s="26"/>
      <c r="E182" s="28"/>
      <c r="F182" s="28"/>
      <c r="G182" s="28"/>
      <c r="H182" s="28"/>
      <c r="I182" s="28"/>
      <c r="J182" s="28"/>
      <c r="K182" s="28"/>
      <c r="L182" s="28"/>
      <c r="M182" s="28"/>
      <c r="N182" s="28"/>
      <c r="O182" s="28"/>
      <c r="P182" s="28"/>
    </row>
    <row r="183" spans="1:42" s="27" customFormat="1">
      <c r="A183" s="24"/>
      <c r="B183" s="25"/>
      <c r="C183" s="26"/>
      <c r="D183" s="66" t="s">
        <v>123</v>
      </c>
      <c r="E183" s="209">
        <f>SUM(E14:E181)</f>
        <v>0</v>
      </c>
      <c r="F183" s="209">
        <f t="shared" ref="F183:P183" si="12">SUM(F14:F181)</f>
        <v>0</v>
      </c>
      <c r="G183" s="209">
        <f t="shared" si="12"/>
        <v>0</v>
      </c>
      <c r="H183" s="209">
        <f t="shared" si="12"/>
        <v>0</v>
      </c>
      <c r="I183" s="209">
        <f t="shared" si="12"/>
        <v>0</v>
      </c>
      <c r="J183" s="209">
        <f t="shared" si="12"/>
        <v>0</v>
      </c>
      <c r="K183" s="209">
        <f t="shared" si="12"/>
        <v>0</v>
      </c>
      <c r="L183" s="209">
        <f t="shared" si="12"/>
        <v>0</v>
      </c>
      <c r="M183" s="209">
        <f t="shared" si="12"/>
        <v>0</v>
      </c>
      <c r="N183" s="209">
        <f t="shared" si="12"/>
        <v>0</v>
      </c>
      <c r="O183" s="209">
        <f t="shared" si="12"/>
        <v>0</v>
      </c>
      <c r="P183" s="209">
        <f t="shared" si="12"/>
        <v>0</v>
      </c>
      <c r="Q183" s="71"/>
    </row>
    <row r="184" spans="1:42">
      <c r="A184" s="21"/>
      <c r="B184" s="22"/>
      <c r="C184" s="22"/>
      <c r="D184" s="29" t="s">
        <v>136</v>
      </c>
      <c r="E184" s="210">
        <f>E183*(52.1428571/12)</f>
        <v>0</v>
      </c>
      <c r="F184" s="210">
        <f t="shared" ref="F184:P184" si="13">F183*(52.1428571/12)</f>
        <v>0</v>
      </c>
      <c r="G184" s="210">
        <f t="shared" si="13"/>
        <v>0</v>
      </c>
      <c r="H184" s="210">
        <f t="shared" si="13"/>
        <v>0</v>
      </c>
      <c r="I184" s="210">
        <f t="shared" si="13"/>
        <v>0</v>
      </c>
      <c r="J184" s="210">
        <f t="shared" si="13"/>
        <v>0</v>
      </c>
      <c r="K184" s="210">
        <f t="shared" si="13"/>
        <v>0</v>
      </c>
      <c r="L184" s="210">
        <f t="shared" si="13"/>
        <v>0</v>
      </c>
      <c r="M184" s="210">
        <f t="shared" si="13"/>
        <v>0</v>
      </c>
      <c r="N184" s="210">
        <f t="shared" si="13"/>
        <v>0</v>
      </c>
      <c r="O184" s="210">
        <f t="shared" si="13"/>
        <v>0</v>
      </c>
      <c r="P184" s="210">
        <f t="shared" si="13"/>
        <v>0</v>
      </c>
    </row>
    <row r="185" spans="1:42">
      <c r="A185" s="21"/>
      <c r="D185" s="39" t="s">
        <v>24</v>
      </c>
      <c r="E185" s="211" t="e">
        <f t="shared" ref="E185:P185" si="14">E184/SUM($E$184:$P$184)</f>
        <v>#DIV/0!</v>
      </c>
      <c r="F185" s="211" t="e">
        <f t="shared" si="14"/>
        <v>#DIV/0!</v>
      </c>
      <c r="G185" s="211" t="e">
        <f t="shared" si="14"/>
        <v>#DIV/0!</v>
      </c>
      <c r="H185" s="211" t="e">
        <f t="shared" si="14"/>
        <v>#DIV/0!</v>
      </c>
      <c r="I185" s="211" t="e">
        <f t="shared" si="14"/>
        <v>#DIV/0!</v>
      </c>
      <c r="J185" s="211" t="e">
        <f t="shared" si="14"/>
        <v>#DIV/0!</v>
      </c>
      <c r="K185" s="211" t="e">
        <f t="shared" si="14"/>
        <v>#DIV/0!</v>
      </c>
      <c r="L185" s="211" t="e">
        <f t="shared" si="14"/>
        <v>#DIV/0!</v>
      </c>
      <c r="M185" s="211" t="e">
        <f t="shared" si="14"/>
        <v>#DIV/0!</v>
      </c>
      <c r="N185" s="211" t="e">
        <f t="shared" si="14"/>
        <v>#DIV/0!</v>
      </c>
      <c r="O185" s="211" t="e">
        <f t="shared" si="14"/>
        <v>#DIV/0!</v>
      </c>
      <c r="P185" s="211" t="e">
        <f t="shared" si="14"/>
        <v>#DIV/0!</v>
      </c>
      <c r="Q185" s="71"/>
    </row>
    <row r="186" spans="1:42" ht="13.5" thickBot="1">
      <c r="A186" s="21"/>
      <c r="D186" s="29"/>
      <c r="E186" s="30"/>
      <c r="F186" s="31"/>
      <c r="G186" s="31"/>
      <c r="H186" s="31"/>
      <c r="I186" s="31"/>
      <c r="J186" s="31"/>
      <c r="K186" s="31"/>
      <c r="L186" s="31"/>
      <c r="M186" s="31"/>
      <c r="N186" s="31"/>
      <c r="O186" s="31"/>
      <c r="P186" s="31"/>
    </row>
    <row r="187" spans="1:42">
      <c r="A187" s="21"/>
      <c r="C187" s="186"/>
      <c r="D187" s="187" t="s">
        <v>28</v>
      </c>
      <c r="E187" s="188" t="e">
        <f t="shared" ref="E187:J187" si="15">SUMIF(R14:R181,"="&amp;"off-Peak",E14:E181)*(52.1428571/12)/(SUM($E$14:$P$181)*(52.1428571/12))</f>
        <v>#DIV/0!</v>
      </c>
      <c r="F187" s="188" t="e">
        <f t="shared" si="15"/>
        <v>#DIV/0!</v>
      </c>
      <c r="G187" s="188" t="e">
        <f t="shared" si="15"/>
        <v>#DIV/0!</v>
      </c>
      <c r="H187" s="188" t="e">
        <f t="shared" si="15"/>
        <v>#DIV/0!</v>
      </c>
      <c r="I187" s="188" t="e">
        <f t="shared" si="15"/>
        <v>#DIV/0!</v>
      </c>
      <c r="J187" s="188" t="e">
        <f t="shared" si="15"/>
        <v>#DIV/0!</v>
      </c>
      <c r="K187" s="188"/>
      <c r="L187" s="188"/>
      <c r="M187" s="188"/>
      <c r="N187" s="188"/>
      <c r="O187" s="188" t="e">
        <f>SUMIF(AB14:AB181,"="&amp;"off-Peak",O14:O181)*(52.1428571/12)/(SUM($E$14:$P$181)*(52.1428571/12))</f>
        <v>#DIV/0!</v>
      </c>
      <c r="P187" s="189" t="e">
        <f>SUMIF(AC14:AC181,"="&amp;"off-Peak",P14:P181)*(52.1428571/12)/(SUM($E$14:$P$181)*(52.1428571/12))</f>
        <v>#DIV/0!</v>
      </c>
      <c r="Q187" s="38"/>
    </row>
    <row r="188" spans="1:42">
      <c r="A188" s="21"/>
      <c r="C188" s="190"/>
      <c r="D188" s="32" t="s">
        <v>29</v>
      </c>
      <c r="E188" s="67" t="e">
        <f t="shared" ref="E188:J188" si="16">SUMIF(R14:R181,"="&amp;"semi-Peak",E14:E181)*(52.1428571/12)/(SUM($E$14:$P$181)*(52.1428571/12))</f>
        <v>#DIV/0!</v>
      </c>
      <c r="F188" s="67" t="e">
        <f t="shared" si="16"/>
        <v>#DIV/0!</v>
      </c>
      <c r="G188" s="67" t="e">
        <f t="shared" si="16"/>
        <v>#DIV/0!</v>
      </c>
      <c r="H188" s="67" t="e">
        <f t="shared" si="16"/>
        <v>#DIV/0!</v>
      </c>
      <c r="I188" s="67" t="e">
        <f t="shared" si="16"/>
        <v>#DIV/0!</v>
      </c>
      <c r="J188" s="67" t="e">
        <f t="shared" si="16"/>
        <v>#DIV/0!</v>
      </c>
      <c r="K188" s="67"/>
      <c r="L188" s="67"/>
      <c r="M188" s="67"/>
      <c r="N188" s="67"/>
      <c r="O188" s="67" t="e">
        <f>SUMIF(AB14:AB181,"="&amp;"semi-Peak",O14:O181)*(52.1428571/12)/(SUM($E$14:$P$181)*(52.1428571/12))</f>
        <v>#DIV/0!</v>
      </c>
      <c r="P188" s="191" t="e">
        <f>SUMIF(AC14:AC181,"="&amp;"semi-Peak",P14:P181)*(52.1428571/12)/(SUM($E$14:$P$181)*(52.1428571/12))</f>
        <v>#DIV/0!</v>
      </c>
    </row>
    <row r="189" spans="1:42">
      <c r="A189" s="21"/>
      <c r="C189" s="192"/>
      <c r="D189" s="33" t="s">
        <v>30</v>
      </c>
      <c r="E189" s="68" t="e">
        <f t="shared" ref="E189:J189" si="17">SUMIF(R14:R181,"="&amp;"Peak",E14:E181)*(52.1428571/12)/(SUM($E$14:$P$181)*(52.1428571/12))</f>
        <v>#DIV/0!</v>
      </c>
      <c r="F189" s="68" t="e">
        <f t="shared" si="17"/>
        <v>#DIV/0!</v>
      </c>
      <c r="G189" s="68" t="e">
        <f t="shared" si="17"/>
        <v>#DIV/0!</v>
      </c>
      <c r="H189" s="68" t="e">
        <f t="shared" si="17"/>
        <v>#DIV/0!</v>
      </c>
      <c r="I189" s="68" t="e">
        <f t="shared" si="17"/>
        <v>#DIV/0!</v>
      </c>
      <c r="J189" s="68" t="e">
        <f t="shared" si="17"/>
        <v>#DIV/0!</v>
      </c>
      <c r="K189" s="68"/>
      <c r="L189" s="68"/>
      <c r="M189" s="68"/>
      <c r="N189" s="68"/>
      <c r="O189" s="68" t="e">
        <f>SUMIF(AB14:AB181,"="&amp;"Peak",O14:O181)*(52.1428571/12)/(SUM($E$14:$P$181)*(52.1428571/12))</f>
        <v>#DIV/0!</v>
      </c>
      <c r="P189" s="193" t="e">
        <f>SUMIF(AC14:AC181,"="&amp;"Peak",P14:P181)*(52.1428571/12)/(SUM($E$14:$P$181)*(52.1428571/12))</f>
        <v>#DIV/0!</v>
      </c>
    </row>
    <row r="190" spans="1:42">
      <c r="C190" s="194"/>
      <c r="D190" s="34" t="s">
        <v>25</v>
      </c>
      <c r="E190" s="69"/>
      <c r="F190" s="69"/>
      <c r="G190" s="69"/>
      <c r="H190" s="69"/>
      <c r="I190" s="69"/>
      <c r="J190" s="69"/>
      <c r="K190" s="69" t="e">
        <f>SUMIF(X14:X181,"="&amp;"off-Peak",K14:K181)*(52.1428571/12)/(SUM($E$14:$P$181)*(52.1428571/12))</f>
        <v>#DIV/0!</v>
      </c>
      <c r="L190" s="69" t="e">
        <f>SUMIF(Y14:Y181,"="&amp;"off-Peak",L14:L181)*(52.1428571/12)/(SUM($E$14:$P$181)*(52.1428571/12))</f>
        <v>#DIV/0!</v>
      </c>
      <c r="M190" s="69" t="e">
        <f>SUMIF(Z14:Z181,"="&amp;"off-Peak",M14:M181)*(52.1428571/12)/(SUM($E$14:$P$181)*(52.1428571/12))</f>
        <v>#DIV/0!</v>
      </c>
      <c r="N190" s="69" t="e">
        <f>SUMIF(AA14:AA181,"="&amp;"off-Peak",N14:N181)*(52.1428571/12)/(SUM($E$14:$P$181)*(52.1428571/12))</f>
        <v>#DIV/0!</v>
      </c>
      <c r="O190" s="69"/>
      <c r="P190" s="195"/>
    </row>
    <row r="191" spans="1:42">
      <c r="A191" s="21"/>
      <c r="C191" s="196"/>
      <c r="D191" s="35" t="s">
        <v>26</v>
      </c>
      <c r="E191" s="70"/>
      <c r="F191" s="70"/>
      <c r="G191" s="70"/>
      <c r="H191" s="70"/>
      <c r="I191" s="70"/>
      <c r="J191" s="70"/>
      <c r="K191" s="70" t="e">
        <f>SUMIF(X14:X181,"="&amp;"semi-Peak",K14:K181)*(52.1428571/12)/(SUM($E$14:$P$181)*(52.1428571/12))</f>
        <v>#DIV/0!</v>
      </c>
      <c r="L191" s="70" t="e">
        <f>SUMIF(Y14:Y181,"="&amp;"semi-Peak",L14:L181)*(52.1428571/12)/(SUM($E$14:$P$181)*(52.1428571/12))</f>
        <v>#DIV/0!</v>
      </c>
      <c r="M191" s="70" t="e">
        <f>SUMIF(Z14:Z181,"="&amp;"semi-Peak",M14:M181)*(52.1428571/12)/(SUM($E$14:$P$181)*(52.1428571/12))</f>
        <v>#DIV/0!</v>
      </c>
      <c r="N191" s="70" t="e">
        <f>SUMIF(AA14:AA181,"="&amp;"semi-Peak",N14:N181)*(52.1428571/12)/(SUM($E$14:$P$181)*(52.1428571/12))</f>
        <v>#DIV/0!</v>
      </c>
      <c r="O191" s="70"/>
      <c r="P191" s="197"/>
    </row>
    <row r="192" spans="1:42" ht="13.5" thickBot="1">
      <c r="A192" s="21"/>
      <c r="C192" s="198"/>
      <c r="D192" s="199" t="s">
        <v>27</v>
      </c>
      <c r="E192" s="200"/>
      <c r="F192" s="200"/>
      <c r="G192" s="200"/>
      <c r="H192" s="200"/>
      <c r="I192" s="200"/>
      <c r="J192" s="200"/>
      <c r="K192" s="200" t="e">
        <f>SUMIF(X14:X181,"="&amp;"Peak",K14:K181)*(52.1428571/12)/(SUM($E$14:$P$181)*(52.1428571/12))</f>
        <v>#DIV/0!</v>
      </c>
      <c r="L192" s="200" t="e">
        <f>SUMIF(Y14:Y181,"="&amp;"Peak",L14:L181)*(52.1428571/12)/(SUM($E$14:$P$181)*(52.1428571/12))</f>
        <v>#DIV/0!</v>
      </c>
      <c r="M192" s="200" t="e">
        <f>SUMIF(Z14:Z181,"="&amp;"Peak",M14:M181)*(52.1428571/12)/(SUM($E$14:$P$181)*(52.1428571/12))</f>
        <v>#DIV/0!</v>
      </c>
      <c r="N192" s="200" t="e">
        <f>SUMIF(AA14:AA181,"="&amp;"Peak",N14:N181)*(52.1428571/12)/(SUM($E$14:$P$181)*(52.1428571/12))</f>
        <v>#DIV/0!</v>
      </c>
      <c r="O192" s="200"/>
      <c r="P192" s="201"/>
    </row>
    <row r="193" spans="1:16" ht="13.5" thickBot="1">
      <c r="A193" s="21"/>
      <c r="E193" s="31"/>
      <c r="F193" s="31"/>
      <c r="G193" s="31"/>
      <c r="H193" s="31"/>
      <c r="I193" s="31"/>
      <c r="J193" s="31"/>
      <c r="K193" s="36"/>
      <c r="L193" s="31"/>
      <c r="M193" s="31"/>
      <c r="N193" s="31"/>
      <c r="O193" s="31"/>
      <c r="P193" s="31"/>
    </row>
    <row r="194" spans="1:16" ht="26.25" thickBot="1">
      <c r="A194" s="21"/>
      <c r="E194" s="202" t="s">
        <v>106</v>
      </c>
      <c r="F194" s="166" t="s">
        <v>97</v>
      </c>
      <c r="G194" s="166" t="s">
        <v>107</v>
      </c>
      <c r="H194" s="166" t="s">
        <v>108</v>
      </c>
      <c r="I194" s="166" t="s">
        <v>109</v>
      </c>
      <c r="J194" s="166" t="s">
        <v>110</v>
      </c>
      <c r="K194" s="37"/>
      <c r="L194" s="37"/>
      <c r="M194" s="37"/>
      <c r="N194" s="37"/>
      <c r="O194" s="37"/>
      <c r="P194" s="37"/>
    </row>
    <row r="195" spans="1:16" ht="13.5" thickBot="1">
      <c r="A195" s="21"/>
      <c r="D195" s="29" t="s">
        <v>124</v>
      </c>
      <c r="E195" s="203" t="e">
        <f>SUM(E192:P192)</f>
        <v>#DIV/0!</v>
      </c>
      <c r="F195" s="204" t="e">
        <f>SUM(E191:P191)</f>
        <v>#DIV/0!</v>
      </c>
      <c r="G195" s="205" t="e">
        <f>SUM(E190:P190)</f>
        <v>#DIV/0!</v>
      </c>
      <c r="H195" s="206" t="e">
        <f>(SUM(E189:P189))</f>
        <v>#DIV/0!</v>
      </c>
      <c r="I195" s="207" t="e">
        <f>SUM(E188:P188)</f>
        <v>#DIV/0!</v>
      </c>
      <c r="J195" s="208" t="e">
        <f>(SUM(E187:P187))</f>
        <v>#DIV/0!</v>
      </c>
      <c r="K195" s="38"/>
      <c r="L195" s="37"/>
      <c r="M195" s="37"/>
      <c r="N195" s="37"/>
      <c r="O195" s="37"/>
      <c r="P195" s="37"/>
    </row>
    <row r="196" spans="1:16">
      <c r="A196" s="21"/>
    </row>
    <row r="197" spans="1:16">
      <c r="A197" s="21"/>
    </row>
    <row r="198" spans="1:16">
      <c r="A198" s="21"/>
    </row>
    <row r="199" spans="1:16">
      <c r="A199" s="21"/>
    </row>
    <row r="200" spans="1:16" hidden="1">
      <c r="A200" s="21"/>
    </row>
    <row r="201" spans="1:16" hidden="1">
      <c r="A201" s="21"/>
    </row>
    <row r="202" spans="1:16" hidden="1">
      <c r="A202" s="21"/>
    </row>
    <row r="203" spans="1:16" hidden="1">
      <c r="A203" s="21"/>
    </row>
    <row r="204" spans="1:16" hidden="1">
      <c r="A204" s="21"/>
    </row>
    <row r="205" spans="1:16" hidden="1">
      <c r="A205" s="21"/>
    </row>
    <row r="206" spans="1:16" hidden="1">
      <c r="A206" s="21"/>
    </row>
    <row r="207" spans="1:16" hidden="1">
      <c r="A207" s="21"/>
    </row>
    <row r="208" spans="1:16" hidden="1">
      <c r="A208" s="21"/>
    </row>
    <row r="209" spans="1:1" hidden="1">
      <c r="A209" s="21"/>
    </row>
    <row r="210" spans="1:1" hidden="1">
      <c r="A210" s="21"/>
    </row>
    <row r="211" spans="1:1" hidden="1">
      <c r="A211" s="21"/>
    </row>
    <row r="212" spans="1:1" hidden="1">
      <c r="A212" s="21"/>
    </row>
    <row r="213" spans="1:1" hidden="1">
      <c r="A213" s="21"/>
    </row>
    <row r="214" spans="1:1" hidden="1">
      <c r="A214" s="21"/>
    </row>
    <row r="215" spans="1:1" hidden="1">
      <c r="A215" s="21"/>
    </row>
    <row r="216" spans="1:1" hidden="1">
      <c r="A216" s="21"/>
    </row>
    <row r="217" spans="1:1" hidden="1">
      <c r="A217" s="21"/>
    </row>
    <row r="218" spans="1:1" hidden="1">
      <c r="A218" s="21"/>
    </row>
    <row r="219" spans="1:1" hidden="1">
      <c r="A219" s="21"/>
    </row>
    <row r="220" spans="1:1" hidden="1">
      <c r="A220" s="21"/>
    </row>
    <row r="221" spans="1:1" hidden="1">
      <c r="A221" s="21"/>
    </row>
    <row r="222" spans="1:1" hidden="1">
      <c r="A222" s="21"/>
    </row>
    <row r="223" spans="1:1" hidden="1">
      <c r="A223" s="21"/>
    </row>
    <row r="224" spans="1:1" hidden="1">
      <c r="A224" s="21"/>
    </row>
    <row r="225" spans="1:1" hidden="1">
      <c r="A225" s="21"/>
    </row>
    <row r="226" spans="1:1" hidden="1">
      <c r="A226" s="21"/>
    </row>
    <row r="227" spans="1:1" hidden="1">
      <c r="A227" s="21"/>
    </row>
    <row r="228" spans="1:1" hidden="1">
      <c r="A228" s="21"/>
    </row>
    <row r="229" spans="1:1" hidden="1">
      <c r="A229" s="21"/>
    </row>
    <row r="230" spans="1:1" hidden="1">
      <c r="A230" s="21"/>
    </row>
    <row r="231" spans="1:1" hidden="1">
      <c r="A231" s="21"/>
    </row>
    <row r="232" spans="1:1" hidden="1">
      <c r="A232" s="21"/>
    </row>
    <row r="233" spans="1:1" hidden="1">
      <c r="A233" s="21"/>
    </row>
    <row r="234" spans="1:1" hidden="1">
      <c r="A234" s="21"/>
    </row>
    <row r="235" spans="1:1" hidden="1">
      <c r="A235" s="21"/>
    </row>
    <row r="236" spans="1:1" hidden="1">
      <c r="A236" s="21"/>
    </row>
    <row r="237" spans="1:1" hidden="1">
      <c r="A237" s="21"/>
    </row>
    <row r="238" spans="1:1" hidden="1">
      <c r="A238" s="21"/>
    </row>
    <row r="239" spans="1:1" hidden="1">
      <c r="A239" s="21"/>
    </row>
    <row r="240" spans="1:1" hidden="1">
      <c r="A240" s="21"/>
    </row>
    <row r="241" spans="1:1" hidden="1">
      <c r="A241" s="21"/>
    </row>
    <row r="242" spans="1:1" hidden="1">
      <c r="A242" s="21"/>
    </row>
    <row r="243" spans="1:1" hidden="1">
      <c r="A243" s="21"/>
    </row>
    <row r="244" spans="1:1" hidden="1">
      <c r="A244" s="21"/>
    </row>
    <row r="245" spans="1:1" hidden="1">
      <c r="A245" s="21"/>
    </row>
    <row r="246" spans="1:1" hidden="1">
      <c r="A246" s="21"/>
    </row>
    <row r="247" spans="1:1" hidden="1">
      <c r="A247" s="21"/>
    </row>
    <row r="248" spans="1:1" hidden="1">
      <c r="A248" s="21"/>
    </row>
    <row r="249" spans="1:1" hidden="1">
      <c r="A249" s="21"/>
    </row>
    <row r="250" spans="1:1" hidden="1">
      <c r="A250" s="21"/>
    </row>
    <row r="251" spans="1:1" hidden="1">
      <c r="A251" s="21"/>
    </row>
    <row r="252" spans="1:1" hidden="1">
      <c r="A252" s="21"/>
    </row>
    <row r="253" spans="1:1" hidden="1">
      <c r="A253" s="21"/>
    </row>
    <row r="254" spans="1:1" hidden="1">
      <c r="A254" s="21"/>
    </row>
    <row r="255" spans="1:1" hidden="1">
      <c r="A255" s="21"/>
    </row>
    <row r="256" spans="1:1" hidden="1">
      <c r="A256" s="21"/>
    </row>
    <row r="257" spans="1:1" hidden="1">
      <c r="A257" s="21"/>
    </row>
    <row r="258" spans="1:1" hidden="1">
      <c r="A258" s="21"/>
    </row>
    <row r="259" spans="1:1" hidden="1">
      <c r="A259" s="21"/>
    </row>
    <row r="260" spans="1:1" hidden="1">
      <c r="A260" s="21"/>
    </row>
    <row r="261" spans="1:1" hidden="1">
      <c r="A261" s="21"/>
    </row>
    <row r="262" spans="1:1" hidden="1">
      <c r="A262" s="21"/>
    </row>
    <row r="263" spans="1:1" hidden="1">
      <c r="A263" s="21"/>
    </row>
    <row r="264" spans="1:1" hidden="1">
      <c r="A264" s="21"/>
    </row>
    <row r="265" spans="1:1" hidden="1">
      <c r="A265" s="21"/>
    </row>
    <row r="266" spans="1:1" hidden="1">
      <c r="A266" s="21"/>
    </row>
    <row r="267" spans="1:1" hidden="1">
      <c r="A267" s="21"/>
    </row>
    <row r="268" spans="1:1" hidden="1">
      <c r="A268" s="21"/>
    </row>
    <row r="269" spans="1:1" hidden="1">
      <c r="A269" s="21"/>
    </row>
    <row r="270" spans="1:1" hidden="1">
      <c r="A270" s="21"/>
    </row>
    <row r="271" spans="1:1" hidden="1">
      <c r="A271" s="21"/>
    </row>
    <row r="272" spans="1:1" hidden="1">
      <c r="A272" s="21"/>
    </row>
    <row r="273" spans="1:1" hidden="1">
      <c r="A273" s="21"/>
    </row>
    <row r="274" spans="1:1" hidden="1">
      <c r="A274" s="21"/>
    </row>
    <row r="275" spans="1:1" hidden="1">
      <c r="A275" s="21"/>
    </row>
    <row r="276" spans="1:1" hidden="1">
      <c r="A276" s="21"/>
    </row>
    <row r="277" spans="1:1" hidden="1">
      <c r="A277" s="21"/>
    </row>
    <row r="278" spans="1:1" hidden="1">
      <c r="A278" s="21"/>
    </row>
    <row r="279" spans="1:1" hidden="1">
      <c r="A279" s="21"/>
    </row>
    <row r="280" spans="1:1" hidden="1">
      <c r="A280" s="21"/>
    </row>
    <row r="281" spans="1:1" hidden="1">
      <c r="A281" s="21"/>
    </row>
    <row r="282" spans="1:1" hidden="1">
      <c r="A282" s="21"/>
    </row>
    <row r="283" spans="1:1" hidden="1">
      <c r="A283" s="21"/>
    </row>
    <row r="284" spans="1:1" hidden="1">
      <c r="A284" s="21"/>
    </row>
    <row r="285" spans="1:1" hidden="1">
      <c r="A285" s="21"/>
    </row>
    <row r="286" spans="1:1" hidden="1">
      <c r="A286" s="21"/>
    </row>
    <row r="287" spans="1:1" hidden="1">
      <c r="A287" s="21"/>
    </row>
    <row r="288" spans="1:1" hidden="1">
      <c r="A288" s="21"/>
    </row>
    <row r="289" spans="1:1" hidden="1">
      <c r="A289" s="21"/>
    </row>
  </sheetData>
  <sheetProtection password="DFD1" sheet="1" objects="1" scenarios="1" selectLockedCells="1"/>
  <mergeCells count="13">
    <mergeCell ref="A4:K4"/>
    <mergeCell ref="R11:AC11"/>
    <mergeCell ref="R12:W12"/>
    <mergeCell ref="X12:AA12"/>
    <mergeCell ref="AB12:AC12"/>
    <mergeCell ref="A6:J8"/>
    <mergeCell ref="C9:D9"/>
    <mergeCell ref="C10:D10"/>
    <mergeCell ref="O12:P12"/>
    <mergeCell ref="A10:B10"/>
    <mergeCell ref="K12:N12"/>
    <mergeCell ref="E12:J12"/>
    <mergeCell ref="E11:P11"/>
  </mergeCells>
  <phoneticPr fontId="9" type="noConversion"/>
  <pageMargins left="0.75" right="0.75" top="0.5" bottom="0.5" header="0.5" footer="0.5"/>
  <pageSetup paperSize="17"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2F36CCF8AED444A166E912177A23D9" ma:contentTypeVersion="0" ma:contentTypeDescription="Create a new document." ma:contentTypeScope="" ma:versionID="9520e677b375fae7058df5cc1e7f98a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F7AFA8-4957-4690-B0BD-59A97DF7B071}">
  <ds:schemaRefs>
    <ds:schemaRef ds:uri="http://schemas.microsoft.com/sharepoint/v3/contenttype/forms"/>
  </ds:schemaRefs>
</ds:datastoreItem>
</file>

<file path=customXml/itemProps2.xml><?xml version="1.0" encoding="utf-8"?>
<ds:datastoreItem xmlns:ds="http://schemas.openxmlformats.org/officeDocument/2006/customXml" ds:itemID="{DFE9958F-D02A-4C47-9156-973587A44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CFF14B6-78B0-4BEE-91EC-91250D54471C}">
  <ds:schemaRefs>
    <ds:schemaRef ds:uri="http://purl.org/dc/term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dcmitype/"/>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Version</vt:lpstr>
      <vt:lpstr>Lists</vt:lpstr>
      <vt:lpstr>1. Instructions</vt:lpstr>
      <vt:lpstr>2. Contact Information</vt:lpstr>
      <vt:lpstr>3. Project Description</vt:lpstr>
      <vt:lpstr>4. Pricing</vt:lpstr>
      <vt:lpstr>5. Typical Profile</vt:lpstr>
      <vt:lpstr>DD_Pricing</vt:lpstr>
      <vt:lpstr>'2. Contact Information'!Print_Area</vt:lpstr>
      <vt:lpstr>'3. Project Description'!Print_Area</vt:lpstr>
      <vt:lpstr>'4. Pricing'!Print_Area</vt:lpstr>
      <vt:lpstr>RESORG_LIST_RNG</vt:lpstr>
      <vt:lpstr>TECH_LIST_RNG</vt:lpstr>
    </vt:vector>
  </TitlesOfParts>
  <Company>Sempra Energy Utilities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PSheats</dc:creator>
  <cp:lastModifiedBy>Rolfe, Scot - Mktg Affil-E&amp;FP</cp:lastModifiedBy>
  <cp:lastPrinted>2009-12-18T16:30:22Z</cp:lastPrinted>
  <dcterms:created xsi:type="dcterms:W3CDTF">2009-12-10T21:38:43Z</dcterms:created>
  <dcterms:modified xsi:type="dcterms:W3CDTF">2014-09-05T13:31:06Z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0x010100272F36CCF8AED444A166E912177A23D9</vt:lpwstr>
  </property>
</Properties>
</file>